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rt Residence" sheetId="1" r:id="rId5"/>
    <sheet state="visible" name="P24, P26 Park Residence" sheetId="2" r:id="rId6"/>
    <sheet state="visible" name="P15, P19 Park Residence" sheetId="3" r:id="rId7"/>
    <sheet state="visible" name="P10, P16, P18 Park Residence" sheetId="4" r:id="rId8"/>
    <sheet state="visible" name="Khối đế Park" sheetId="5" r:id="rId9"/>
    <sheet state="visible" name="Flora Avenue" sheetId="6" r:id="rId10"/>
    <sheet state="visible" name="Kim Ngân + Kim Tiền" sheetId="7" r:id="rId11"/>
    <sheet state="hidden" name="Park Residence" sheetId="8" r:id="rId12"/>
    <sheet state="hidden" name="Kim Ngân 2" sheetId="9" r:id="rId13"/>
    <sheet state="hidden" name="Shop khối đế Art" sheetId="10" r:id="rId14"/>
  </sheets>
  <definedNames>
    <definedName hidden="1" localSheetId="9" name="_xlnm._FilterDatabase">'Shop khối đế Art'!$A$6:$S$17</definedName>
  </definedNames>
  <calcPr/>
</workbook>
</file>

<file path=xl/sharedStrings.xml><?xml version="1.0" encoding="utf-8"?>
<sst xmlns="http://schemas.openxmlformats.org/spreadsheetml/2006/main" count="8030" uniqueCount="2797">
  <si>
    <t>Đã bán</t>
  </si>
  <si>
    <r>
      <rPr>
        <rFont val="Times New Roman"/>
        <b/>
        <color theme="1"/>
        <sz val="24.0"/>
      </rPr>
      <t xml:space="preserve">SRT - BẢNG HÀNG SUN URBAN CITY HÀ NAM
</t>
    </r>
    <r>
      <rPr>
        <rFont val="Times New Roman"/>
        <b/>
        <color rgb="FFFF0000"/>
        <sz val="24.0"/>
      </rPr>
      <t>PHÂN KHU ART RESIDENCE</t>
    </r>
  </si>
  <si>
    <t>Qũy CDT</t>
  </si>
  <si>
    <t>Qũy độc quyền SRT còn hàng</t>
  </si>
  <si>
    <t>Check admin</t>
  </si>
  <si>
    <t>Đang lock</t>
  </si>
  <si>
    <t>QUỸ ĐỘC QUYỀN SRT</t>
  </si>
  <si>
    <t>STT</t>
  </si>
  <si>
    <t>Tòa</t>
  </si>
  <si>
    <t>Tầng</t>
  </si>
  <si>
    <t>Căn</t>
  </si>
  <si>
    <t>Mã căn</t>
  </si>
  <si>
    <t>Loại căn</t>
  </si>
  <si>
    <t>Diện tích thông thủy</t>
  </si>
  <si>
    <t>DT hữu dụng</t>
  </si>
  <si>
    <t>Giá chưa VATKPBT -BG03</t>
  </si>
  <si>
    <t>VAT tạm tính 10%</t>
  </si>
  <si>
    <t>KPBT 2%</t>
  </si>
  <si>
    <t>Tổng giá gồm VATKPBT</t>
  </si>
  <si>
    <t>Qùa tặng nội thất (trừ trực tiếp vào giá)</t>
  </si>
  <si>
    <t>Ck không vay 2%</t>
  </si>
  <si>
    <t>Giá thanh toán tiến độ  
(tạm tính)</t>
  </si>
  <si>
    <t>Giá thanh toán vay 
(tạm tính)</t>
  </si>
  <si>
    <t>TTS 95%
(tạm tính)</t>
  </si>
  <si>
    <t xml:space="preserve">Bank giải ngân </t>
  </si>
  <si>
    <t>Số tiền đặt cọc</t>
  </si>
  <si>
    <t>Tình trạng</t>
  </si>
  <si>
    <t>PTG</t>
  </si>
  <si>
    <t>Chỉ căn</t>
  </si>
  <si>
    <t>Đợt cấp quỹ</t>
  </si>
  <si>
    <t>Ghi chú</t>
  </si>
  <si>
    <t>A20706</t>
  </si>
  <si>
    <t>2BR</t>
  </si>
  <si>
    <t>55.3</t>
  </si>
  <si>
    <t>3,905,899,526</t>
  </si>
  <si>
    <t xml:space="preserve">Ký mới
</t>
  </si>
  <si>
    <t>A30219</t>
  </si>
  <si>
    <t>Studio</t>
  </si>
  <si>
    <t>32.7</t>
  </si>
  <si>
    <t>a3 0219.png</t>
  </si>
  <si>
    <t>A803A12B</t>
  </si>
  <si>
    <t>a8 03a12b.png</t>
  </si>
  <si>
    <t>A703A29</t>
  </si>
  <si>
    <t>1BR+</t>
  </si>
  <si>
    <t>45.1</t>
  </si>
  <si>
    <t>https://drive.google.com/drive/folders/15bsBLwYglCajDSJsJ-pXlsJnMLFWK1fL?usp=drive_link</t>
  </si>
  <si>
    <t xml:space="preserve"> </t>
  </si>
  <si>
    <t>QUỸ CHUNG CĐT</t>
  </si>
  <si>
    <t>A803A11</t>
  </si>
  <si>
    <t>A60901</t>
  </si>
  <si>
    <t>A70528</t>
  </si>
  <si>
    <t>A20605</t>
  </si>
  <si>
    <t>NCB</t>
  </si>
  <si>
    <t>Chưa ký HĐTHNV check Admin trước khi lock</t>
  </si>
  <si>
    <t>A40530</t>
  </si>
  <si>
    <t>55.2</t>
  </si>
  <si>
    <t>91.9</t>
  </si>
  <si>
    <t>A40611</t>
  </si>
  <si>
    <t>https://drive.google.com/drive/folders/16daNDmA0pdb5iez5kzRXCzKBO8K2Gmcz?usp=drive_link</t>
  </si>
  <si>
    <t>A70305</t>
  </si>
  <si>
    <t>https://drive.google.com/drive/folders/1Pj8NwmCMfn7ri6nR1iT04fM1mFjTSMcl?usp=drive_link</t>
  </si>
  <si>
    <t>A60605</t>
  </si>
  <si>
    <t>A70526</t>
  </si>
  <si>
    <t>A70603</t>
  </si>
  <si>
    <t>A70624</t>
  </si>
  <si>
    <t>A803A02</t>
  </si>
  <si>
    <t>A80510</t>
  </si>
  <si>
    <t>A80511</t>
  </si>
  <si>
    <t>A80603A</t>
  </si>
  <si>
    <t xml:space="preserve">1BR+ </t>
  </si>
  <si>
    <t>45.10</t>
  </si>
  <si>
    <t>68.30</t>
  </si>
  <si>
    <t>A80901</t>
  </si>
  <si>
    <t>A20501</t>
  </si>
  <si>
    <t>A20802</t>
  </si>
  <si>
    <t>A20905</t>
  </si>
  <si>
    <t>A40802</t>
  </si>
  <si>
    <t>A703A28</t>
  </si>
  <si>
    <t>A703A30</t>
  </si>
  <si>
    <t>A703A31</t>
  </si>
  <si>
    <t>A703A32</t>
  </si>
  <si>
    <t>A70820</t>
  </si>
  <si>
    <t>A10911</t>
  </si>
  <si>
    <t>48.2</t>
  </si>
  <si>
    <t>A70525</t>
  </si>
  <si>
    <t>68.3</t>
  </si>
  <si>
    <t>A70723</t>
  </si>
  <si>
    <t>A80611</t>
  </si>
  <si>
    <t>A80903</t>
  </si>
  <si>
    <t>A10829</t>
  </si>
  <si>
    <t>A20524</t>
  </si>
  <si>
    <t>A20805</t>
  </si>
  <si>
    <t>A20901</t>
  </si>
  <si>
    <t>A20902</t>
  </si>
  <si>
    <t>A30112A</t>
  </si>
  <si>
    <t>SH</t>
  </si>
  <si>
    <t>A30217</t>
  </si>
  <si>
    <t>A30326</t>
  </si>
  <si>
    <t>A30327</t>
  </si>
  <si>
    <t>A30923</t>
  </si>
  <si>
    <t>A50202</t>
  </si>
  <si>
    <t>A50803</t>
  </si>
  <si>
    <t>A70802</t>
  </si>
  <si>
    <t>A70803A</t>
  </si>
  <si>
    <t>A70831</t>
  </si>
  <si>
    <t>A80512A</t>
  </si>
  <si>
    <t>A80612</t>
  </si>
  <si>
    <t>A70830</t>
  </si>
  <si>
    <t>A70502</t>
  </si>
  <si>
    <t>A803A30</t>
  </si>
  <si>
    <t>A80509</t>
  </si>
  <si>
    <t>A10712</t>
  </si>
  <si>
    <t>Được chuyển đổi</t>
  </si>
  <si>
    <t>A70602</t>
  </si>
  <si>
    <t>A70531</t>
  </si>
  <si>
    <t>A70532</t>
  </si>
  <si>
    <t>A70701</t>
  </si>
  <si>
    <t>VTB</t>
  </si>
  <si>
    <t>A70503</t>
  </si>
  <si>
    <t xml:space="preserve">45.10 </t>
  </si>
  <si>
    <t>A20206</t>
  </si>
  <si>
    <t>55.10</t>
  </si>
  <si>
    <t>91.80</t>
  </si>
  <si>
    <t xml:space="preserve">Chưa ký HĐTHNV </t>
  </si>
  <si>
    <t>A203A01</t>
  </si>
  <si>
    <t>32.70</t>
  </si>
  <si>
    <t>48.20</t>
  </si>
  <si>
    <t xml:space="preserve">Đã ký HĐTHNV ngày 22/3/2025 </t>
  </si>
  <si>
    <t>A70702</t>
  </si>
  <si>
    <t>A70530</t>
  </si>
  <si>
    <t>A70632</t>
  </si>
  <si>
    <t>A70524</t>
  </si>
  <si>
    <t>A80907</t>
  </si>
  <si>
    <t>A70523</t>
  </si>
  <si>
    <t>A503A19</t>
  </si>
  <si>
    <t>VCB</t>
  </si>
  <si>
    <t xml:space="preserve">Đã ký HĐTHNV </t>
  </si>
  <si>
    <t>A70529</t>
  </si>
  <si>
    <t>A40202</t>
  </si>
  <si>
    <t>A40312</t>
  </si>
  <si>
    <t>A403A12</t>
  </si>
  <si>
    <t>A30523</t>
  </si>
  <si>
    <t>A50921</t>
  </si>
  <si>
    <t>A70703</t>
  </si>
  <si>
    <t>A70724</t>
  </si>
  <si>
    <t>A70727</t>
  </si>
  <si>
    <t>A40329</t>
  </si>
  <si>
    <t>A403A01</t>
  </si>
  <si>
    <t>A403A30</t>
  </si>
  <si>
    <t>A80905</t>
  </si>
  <si>
    <t>A80906</t>
  </si>
  <si>
    <t>A40512</t>
  </si>
  <si>
    <t>A20701</t>
  </si>
  <si>
    <t>A103A05</t>
  </si>
  <si>
    <t>A10905</t>
  </si>
  <si>
    <t>A20601</t>
  </si>
  <si>
    <t>A20623</t>
  </si>
  <si>
    <t>A20702</t>
  </si>
  <si>
    <t>A303A25</t>
  </si>
  <si>
    <t>A40501</t>
  </si>
  <si>
    <t>A40812</t>
  </si>
  <si>
    <t>A50227</t>
  </si>
  <si>
    <t>A50321</t>
  </si>
  <si>
    <t>A503A12A</t>
  </si>
  <si>
    <t>A60203</t>
  </si>
  <si>
    <t>A60217</t>
  </si>
  <si>
    <t>A70725</t>
  </si>
  <si>
    <t>A70726</t>
  </si>
  <si>
    <t>A303A05</t>
  </si>
  <si>
    <t>Chưa ký HĐTHNV Không được chuyển đổi</t>
  </si>
  <si>
    <t>A40511</t>
  </si>
  <si>
    <t>đợt 1 3/3/2025</t>
  </si>
  <si>
    <t>Đã ký HĐTHNV 24/3/2025 
Không được chuyển đổi</t>
  </si>
  <si>
    <t>A60724</t>
  </si>
  <si>
    <t>A60924</t>
  </si>
  <si>
    <t>A703A02</t>
  </si>
  <si>
    <t>A703A05</t>
  </si>
  <si>
    <t>A20923</t>
  </si>
  <si>
    <t>A203A31</t>
  </si>
  <si>
    <t>Chỉ bán nội bộ</t>
  </si>
  <si>
    <t>A50329</t>
  </si>
  <si>
    <t>55.1</t>
  </si>
  <si>
    <t>91.8</t>
  </si>
  <si>
    <t>A10729</t>
  </si>
  <si>
    <t>A503A07</t>
  </si>
  <si>
    <t>A503A29</t>
  </si>
  <si>
    <t>A503A10</t>
  </si>
  <si>
    <t>A503A06</t>
  </si>
  <si>
    <t>A503A05</t>
  </si>
  <si>
    <t>A50310</t>
  </si>
  <si>
    <t>68.2</t>
  </si>
  <si>
    <t>A20922</t>
  </si>
  <si>
    <t>45.2</t>
  </si>
  <si>
    <t>68.4</t>
  </si>
  <si>
    <t>A20903</t>
  </si>
  <si>
    <t>A50924</t>
  </si>
  <si>
    <t>A40211</t>
  </si>
  <si>
    <t>A30932</t>
  </si>
  <si>
    <t>A303A03</t>
  </si>
  <si>
    <t>A20916</t>
  </si>
  <si>
    <t>A203A23</t>
  </si>
  <si>
    <t>A203A32</t>
  </si>
  <si>
    <t>A20705</t>
  </si>
  <si>
    <t>A40902</t>
  </si>
  <si>
    <t>đợt 2 3/3/2025</t>
  </si>
  <si>
    <t>A40931</t>
  </si>
  <si>
    <t>29.2</t>
  </si>
  <si>
    <t>44.4</t>
  </si>
  <si>
    <t>Đã ký HĐTHNV ngày 10/03/2025 Không được chuyển đổi</t>
  </si>
  <si>
    <t>A40930</t>
  </si>
  <si>
    <t>Chưa ký HĐTHNV</t>
  </si>
  <si>
    <t>A40612A</t>
  </si>
  <si>
    <t>45.20</t>
  </si>
  <si>
    <t>68.40</t>
  </si>
  <si>
    <t>đợt 4 3/3/2025</t>
  </si>
  <si>
    <t>Đã ký HĐTHNV ngày 22/3/2025</t>
  </si>
  <si>
    <t>A40529</t>
  </si>
  <si>
    <t>55.20</t>
  </si>
  <si>
    <t>91.90</t>
  </si>
  <si>
    <t>A203A29</t>
  </si>
  <si>
    <t>A20603A</t>
  </si>
  <si>
    <t>A30801</t>
  </si>
  <si>
    <t>A203A12A</t>
  </si>
  <si>
    <t>A203A28</t>
  </si>
  <si>
    <t>A303A32</t>
  </si>
  <si>
    <t>A40201</t>
  </si>
  <si>
    <t>A50203A</t>
  </si>
  <si>
    <t>A50912A</t>
  </si>
  <si>
    <t>A203A12</t>
  </si>
  <si>
    <t>A40926</t>
  </si>
  <si>
    <t>A40905</t>
  </si>
  <si>
    <t>A20315</t>
  </si>
  <si>
    <t>A20211</t>
  </si>
  <si>
    <t>A40903A</t>
  </si>
  <si>
    <t>A80329</t>
  </si>
  <si>
    <t>A803A29</t>
  </si>
  <si>
    <t>QC 5/3/2025</t>
  </si>
  <si>
    <t>A203A24</t>
  </si>
  <si>
    <t>A80224</t>
  </si>
  <si>
    <t>A40224</t>
  </si>
  <si>
    <t>A20205</t>
  </si>
  <si>
    <t>A703A23</t>
  </si>
  <si>
    <t>A703A24</t>
  </si>
  <si>
    <t>A70829</t>
  </si>
  <si>
    <r>
      <rPr>
        <rFont val="Times New Roman"/>
        <b/>
        <color theme="1"/>
        <sz val="20.0"/>
      </rPr>
      <t xml:space="preserve">SRT - BẢNG HÀNG SUN URBAN CITY HÀ NAM
</t>
    </r>
    <r>
      <rPr>
        <rFont val="Times New Roman"/>
        <b/>
        <color rgb="FFFF0000"/>
        <sz val="20.0"/>
      </rPr>
      <t>TÒA P24 P26 PHÂN KHU PARK RESIDENCE</t>
    </r>
  </si>
  <si>
    <t>Tổng giá gồm VAT&amp;KPBT</t>
  </si>
  <si>
    <t>Tổng giá TTTĐ tạm tính</t>
  </si>
  <si>
    <t>Tổng giá Vay NH tạm tính</t>
  </si>
  <si>
    <t>Tổng giá TTS95% tạm tính muộn nhất 25/05/2026
( Có CK BLNH 1%)</t>
  </si>
  <si>
    <t>Tổng giá TTS70% tạm tính muộn nhất 25/05/2026 
( Có CK BLNH 1%)</t>
  </si>
  <si>
    <t xml:space="preserve">Tổng giá TTS50% tạm tính muộn nhất 25/05/2026
( Có CK BLNH 1%) </t>
  </si>
  <si>
    <t>Bank</t>
  </si>
  <si>
    <t>Chiết khấu</t>
  </si>
  <si>
    <t>QUỸ ĐỘC QUYỀN SRT - TÒA P24</t>
  </si>
  <si>
    <t>P240316</t>
  </si>
  <si>
    <t>1,918,276,796</t>
  </si>
  <si>
    <t>2,019,238,733</t>
  </si>
  <si>
    <t>1,697,674,964</t>
  </si>
  <si>
    <t>1,793,588,805</t>
  </si>
  <si>
    <t>1,851,137,108</t>
  </si>
  <si>
    <t>P24 0316.png</t>
  </si>
  <si>
    <t>CK EB 1%
CK không vay 5%</t>
  </si>
  <si>
    <t>Đã ký HĐTHNV ngày 09/04/2026</t>
  </si>
  <si>
    <t>P240317</t>
  </si>
  <si>
    <t>1,914,169,137</t>
  </si>
  <si>
    <t>2,014,914,880</t>
  </si>
  <si>
    <t>1,694,039,686</t>
  </si>
  <si>
    <t>1,789,748,142</t>
  </si>
  <si>
    <t>1,847,173,217</t>
  </si>
  <si>
    <t>P24 0317.png</t>
  </si>
  <si>
    <t>P240324</t>
  </si>
  <si>
    <t>2,515,483,143</t>
  </si>
  <si>
    <t>2,647,876,993</t>
  </si>
  <si>
    <t>2,226,202,582</t>
  </si>
  <si>
    <t>2,351,976,739</t>
  </si>
  <si>
    <t>2,427,441,233</t>
  </si>
  <si>
    <t>P24 0324.png</t>
  </si>
  <si>
    <t>P240717</t>
  </si>
  <si>
    <t>1,969,603,261</t>
  </si>
  <si>
    <t>2,073,266,590</t>
  </si>
  <si>
    <t>1,743,098,886</t>
  </si>
  <si>
    <t>1,841,579,049</t>
  </si>
  <si>
    <t>1,900,667,147</t>
  </si>
  <si>
    <t>P24 0717.png</t>
  </si>
  <si>
    <t>P240718</t>
  </si>
  <si>
    <t>P24 0718.png</t>
  </si>
  <si>
    <t>P240728</t>
  </si>
  <si>
    <t>2,086,112,998</t>
  </si>
  <si>
    <t>2,195,908,418</t>
  </si>
  <si>
    <t>1,835,779,438</t>
  </si>
  <si>
    <t>1,940,085,089</t>
  </si>
  <si>
    <t>2,002,668,478</t>
  </si>
  <si>
    <t>P24 0728.png</t>
  </si>
  <si>
    <t>P240318</t>
  </si>
  <si>
    <t>1,684,468,841</t>
  </si>
  <si>
    <t>1,780,177,297</t>
  </si>
  <si>
    <t>1,837,602,371</t>
  </si>
  <si>
    <t>P24 0318.png</t>
  </si>
  <si>
    <t>P240319</t>
  </si>
  <si>
    <t>STT54</t>
  </si>
  <si>
    <t>P240325</t>
  </si>
  <si>
    <t>STT56</t>
  </si>
  <si>
    <t>P240326</t>
  </si>
  <si>
    <t>P24 0326.png</t>
  </si>
  <si>
    <t>P240327</t>
  </si>
  <si>
    <t>STT43</t>
  </si>
  <si>
    <t>P240328</t>
  </si>
  <si>
    <t>P24 0328.png</t>
  </si>
  <si>
    <t>P240334</t>
  </si>
  <si>
    <t>P240716</t>
  </si>
  <si>
    <t>P24 0716.png</t>
  </si>
  <si>
    <t>P240719</t>
  </si>
  <si>
    <t>STT58</t>
  </si>
  <si>
    <t>P240724</t>
  </si>
  <si>
    <t>2,875,007,770</t>
  </si>
  <si>
    <t>3,026,323,968</t>
  </si>
  <si>
    <t>2,530,006,839</t>
  </si>
  <si>
    <t>2,673,757,227</t>
  </si>
  <si>
    <t>2,760,007,461</t>
  </si>
  <si>
    <t>P24 0724.png</t>
  </si>
  <si>
    <t>P240725</t>
  </si>
  <si>
    <t>P24 0725.png</t>
  </si>
  <si>
    <t>P240726</t>
  </si>
  <si>
    <t>2,123,151,231</t>
  </si>
  <si>
    <t>2,234,896,033</t>
  </si>
  <si>
    <t>1,868,373,083</t>
  </si>
  <si>
    <t>1,974,530,645</t>
  </si>
  <si>
    <t>2,038,225,181</t>
  </si>
  <si>
    <t>P24 0726.png</t>
  </si>
  <si>
    <t>P240727</t>
  </si>
  <si>
    <t>1,488,324,329</t>
  </si>
  <si>
    <t>1,566,657,187</t>
  </si>
  <si>
    <t>1,309,725,410</t>
  </si>
  <si>
    <t>1,384,141,626</t>
  </si>
  <si>
    <t>1,428,791,356</t>
  </si>
  <si>
    <t>P24 0727.png</t>
  </si>
  <si>
    <t>P240734</t>
  </si>
  <si>
    <t>2,127,707,350</t>
  </si>
  <si>
    <t>2,239,691,947</t>
  </si>
  <si>
    <t>1,872,382,467</t>
  </si>
  <si>
    <t>1,978,767,836</t>
  </si>
  <si>
    <t>2,042,599,056</t>
  </si>
  <si>
    <t>P24 0734.png</t>
  </si>
  <si>
    <t>QUỸ ĐỘC QUYỀN SRT - TÒA P26</t>
  </si>
  <si>
    <t>P260212B</t>
  </si>
  <si>
    <t>2,875,686,138</t>
  </si>
  <si>
    <t>3,027,038,040</t>
  </si>
  <si>
    <t>2,544,982,231</t>
  </si>
  <si>
    <t>2,688,766,539</t>
  </si>
  <si>
    <t>2,775,037,123</t>
  </si>
  <si>
    <t>BIDV</t>
  </si>
  <si>
    <t>P26 0212B.png</t>
  </si>
  <si>
    <t>P2603A05</t>
  </si>
  <si>
    <t>2,095,746,719</t>
  </si>
  <si>
    <t>2,206,049,178</t>
  </si>
  <si>
    <t>1,854,735,846</t>
  </si>
  <si>
    <t>1,959,523,181</t>
  </si>
  <si>
    <t>2,022,395,583</t>
  </si>
  <si>
    <t>P26 03A05.png</t>
  </si>
  <si>
    <t>P2603A06</t>
  </si>
  <si>
    <t>2,104,515,536</t>
  </si>
  <si>
    <t>2,215,279,510</t>
  </si>
  <si>
    <t>1,862,496,249</t>
  </si>
  <si>
    <t>1,967,722,026</t>
  </si>
  <si>
    <t>2,030,857,492</t>
  </si>
  <si>
    <t>P26 03A06.png</t>
  </si>
  <si>
    <t>P2603A08</t>
  </si>
  <si>
    <t>3,165,072,162</t>
  </si>
  <si>
    <t>3,331,654,907</t>
  </si>
  <si>
    <t>2,801,088,863</t>
  </si>
  <si>
    <t>2,959,342,470</t>
  </si>
  <si>
    <t>3,054,294,636</t>
  </si>
  <si>
    <t>P26 03A08.png</t>
  </si>
  <si>
    <t>P2603A12</t>
  </si>
  <si>
    <t>1,948,385,248</t>
  </si>
  <si>
    <t>2,050,931,839</t>
  </si>
  <si>
    <t>1,724,320,943</t>
  </si>
  <si>
    <t>1,821,740,206</t>
  </si>
  <si>
    <t>1,880,191,764</t>
  </si>
  <si>
    <t>P26 03A12.png</t>
  </si>
  <si>
    <t>P260519</t>
  </si>
  <si>
    <t>3,467,740,669</t>
  </si>
  <si>
    <t>3,650,253,334</t>
  </si>
  <si>
    <t>3,068,950,491</t>
  </si>
  <si>
    <t>3,242,337,524</t>
  </si>
  <si>
    <t>3,346,369,745</t>
  </si>
  <si>
    <t>P26 0519.png</t>
  </si>
  <si>
    <t>P260612B</t>
  </si>
  <si>
    <t>1,889,928,654</t>
  </si>
  <si>
    <t>1,989,398,584</t>
  </si>
  <si>
    <t>1,672,586,858</t>
  </si>
  <si>
    <t>1,767,083,292</t>
  </si>
  <si>
    <t>1,823,781,152</t>
  </si>
  <si>
    <t>P26 0612B.png</t>
  </si>
  <si>
    <t>P260812A</t>
  </si>
  <si>
    <t>1,898,393,580</t>
  </si>
  <si>
    <t>1,998,309,031</t>
  </si>
  <si>
    <t>1,680,078,319</t>
  </si>
  <si>
    <t>1,774,997,998</t>
  </si>
  <si>
    <t>1,831,949,805</t>
  </si>
  <si>
    <t>P26 0812A.png</t>
  </si>
  <si>
    <t>P260915</t>
  </si>
  <si>
    <t>2,131,546,121</t>
  </si>
  <si>
    <t>2,243,732,758</t>
  </si>
  <si>
    <t>1,886,418,316</t>
  </si>
  <si>
    <t>1,992,995,623</t>
  </si>
  <si>
    <t>2,056,942,006</t>
  </si>
  <si>
    <t>P26 0915.png</t>
  </si>
  <si>
    <t>P260916</t>
  </si>
  <si>
    <t>2,127,096,128</t>
  </si>
  <si>
    <t>2,239,048,557</t>
  </si>
  <si>
    <t>1,882,480,074</t>
  </si>
  <si>
    <t>1,988,834,881</t>
  </si>
  <si>
    <t>2,052,647,764</t>
  </si>
  <si>
    <t>P26 0916.png</t>
  </si>
  <si>
    <t>P260924</t>
  </si>
  <si>
    <t>2,293,129,483</t>
  </si>
  <si>
    <t>2,413,820,508</t>
  </si>
  <si>
    <t>2,029,419,593</t>
  </si>
  <si>
    <t>2,144,076,067</t>
  </si>
  <si>
    <t>2,212,869,951</t>
  </si>
  <si>
    <t>P26 0924.png</t>
  </si>
  <si>
    <t>P260212A</t>
  </si>
  <si>
    <t>1,810,352,514</t>
  </si>
  <si>
    <t>1,905,634,226</t>
  </si>
  <si>
    <t>1,593,110,213</t>
  </si>
  <si>
    <t>1,683,627,839</t>
  </si>
  <si>
    <t>1,737,938,415</t>
  </si>
  <si>
    <t>P26 0212A.png</t>
  </si>
  <si>
    <t>P260812</t>
  </si>
  <si>
    <t>2,023,599,599</t>
  </si>
  <si>
    <t>2,130,104,840</t>
  </si>
  <si>
    <t>1,790,885,645</t>
  </si>
  <si>
    <t>1,892,065,625</t>
  </si>
  <si>
    <t>1,952,773,613</t>
  </si>
  <si>
    <t>P26 0812.png</t>
  </si>
  <si>
    <t>P260917</t>
  </si>
  <si>
    <t>1,444,105,181</t>
  </si>
  <si>
    <t>1,520,110,716</t>
  </si>
  <si>
    <t>1,270,812,558</t>
  </si>
  <si>
    <t>1,343,017,817</t>
  </si>
  <si>
    <t>1,386,340,973</t>
  </si>
  <si>
    <t>P26 0917.png</t>
  </si>
  <si>
    <t>P260901</t>
  </si>
  <si>
    <t>1,556,995,230</t>
  </si>
  <si>
    <t>1,638,942,348</t>
  </si>
  <si>
    <t>1,370,155,803</t>
  </si>
  <si>
    <t>1,448,005,564</t>
  </si>
  <si>
    <t>1,494,715,421</t>
  </si>
  <si>
    <t>P26 0901.png</t>
  </si>
  <si>
    <t>P260202</t>
  </si>
  <si>
    <t>STT50</t>
  </si>
  <si>
    <t>P260203</t>
  </si>
  <si>
    <t>1,869,260,308</t>
  </si>
  <si>
    <t>1,967,642,430</t>
  </si>
  <si>
    <t>1,644,949,072</t>
  </si>
  <si>
    <t>1,738,412,087</t>
  </si>
  <si>
    <t>1,794,489,895</t>
  </si>
  <si>
    <t>P26 0203.png</t>
  </si>
  <si>
    <t>P260217</t>
  </si>
  <si>
    <t>STT46</t>
  </si>
  <si>
    <t>P2603A07</t>
  </si>
  <si>
    <t>STT41</t>
  </si>
  <si>
    <t>P2603A12A</t>
  </si>
  <si>
    <t>1,827,960,729</t>
  </si>
  <si>
    <t>1,924,169,188</t>
  </si>
  <si>
    <t>1,608,605,442</t>
  </si>
  <si>
    <t>1,700,003,478</t>
  </si>
  <si>
    <t>1,754,842,300</t>
  </si>
  <si>
    <t xml:space="preserve"> P26 03A12A.png</t>
  </si>
  <si>
    <t>P260503</t>
  </si>
  <si>
    <t>2,116,010,351</t>
  </si>
  <si>
    <t>2,227,379,316</t>
  </si>
  <si>
    <t>1,862,089,108</t>
  </si>
  <si>
    <t>1,967,889,626</t>
  </si>
  <si>
    <t>2,031,369,937</t>
  </si>
  <si>
    <t>P26 0503.png</t>
  </si>
  <si>
    <t>P260512B</t>
  </si>
  <si>
    <t>1,872,057,721</t>
  </si>
  <si>
    <t>1,970,587,075</t>
  </si>
  <si>
    <t>1,647,410,795</t>
  </si>
  <si>
    <t>1,741,013,680</t>
  </si>
  <si>
    <t>1,797,175,412</t>
  </si>
  <si>
    <t>P26 0512B.png</t>
  </si>
  <si>
    <t>P260520</t>
  </si>
  <si>
    <t>p26 0520.png</t>
  </si>
  <si>
    <t>STT57</t>
  </si>
  <si>
    <t>P260522</t>
  </si>
  <si>
    <t>P26 0522.png</t>
  </si>
  <si>
    <t>P260523</t>
  </si>
  <si>
    <t>2,120,437,148</t>
  </si>
  <si>
    <t>2,232,039,104</t>
  </si>
  <si>
    <t>1,865,984,690</t>
  </si>
  <si>
    <t>1,972,006,548</t>
  </si>
  <si>
    <t>2,035,619,663</t>
  </si>
  <si>
    <t>P26 0523.png</t>
  </si>
  <si>
    <t>P260603</t>
  </si>
  <si>
    <t>2,136,273,980</t>
  </si>
  <si>
    <t>2,248,709,452</t>
  </si>
  <si>
    <t>1,879,921,102</t>
  </si>
  <si>
    <t>1,986,734,801</t>
  </si>
  <si>
    <t>2,050,823,021</t>
  </si>
  <si>
    <t>P26 0603.png</t>
  </si>
  <si>
    <t>P260619</t>
  </si>
  <si>
    <t>3,501,074,203</t>
  </si>
  <si>
    <t>3,685,341,266</t>
  </si>
  <si>
    <t>3,080,945,299</t>
  </si>
  <si>
    <t>3,255,999,008</t>
  </si>
  <si>
    <t>3,361,031,236</t>
  </si>
  <si>
    <t>P26 0619.png</t>
  </si>
  <si>
    <t>P260620</t>
  </si>
  <si>
    <t>STT55</t>
  </si>
  <si>
    <t>P260622</t>
  </si>
  <si>
    <t>P26 0622.png</t>
  </si>
  <si>
    <t>P260623</t>
  </si>
  <si>
    <t>2,140,743,172</t>
  </si>
  <si>
    <t>2,253,413,865</t>
  </si>
  <si>
    <t>1,883,853,991</t>
  </si>
  <si>
    <t>1,990,891,150</t>
  </si>
  <si>
    <t>2,055,113,445</t>
  </si>
  <si>
    <t>P26 0623.png</t>
  </si>
  <si>
    <t>P260805</t>
  </si>
  <si>
    <t>2,176,801,237</t>
  </si>
  <si>
    <t>2,291,369,725</t>
  </si>
  <si>
    <t>1,915,585,089</t>
  </si>
  <si>
    <t>2,024,425,151</t>
  </si>
  <si>
    <t>2,089,729,188</t>
  </si>
  <si>
    <t>P26 0805.png</t>
  </si>
  <si>
    <t>P260806</t>
  </si>
  <si>
    <t>2,185,909,194</t>
  </si>
  <si>
    <t>2,300,957,046</t>
  </si>
  <si>
    <t>1,923,600,091</t>
  </si>
  <si>
    <t>2,032,895,549</t>
  </si>
  <si>
    <t>2,098,472,826</t>
  </si>
  <si>
    <t>P26 0806.png</t>
  </si>
  <si>
    <t>P260807</t>
  </si>
  <si>
    <t>p26 0807.png</t>
  </si>
  <si>
    <t>P260808</t>
  </si>
  <si>
    <t>3,287,739,573</t>
  </si>
  <si>
    <t>3,460,778,499</t>
  </si>
  <si>
    <t>2,893,210,825</t>
  </si>
  <si>
    <t>3,057,597,804</t>
  </si>
  <si>
    <t>3,156,229,991</t>
  </si>
  <si>
    <t>P26 0808.png</t>
  </si>
  <si>
    <t>P260918</t>
  </si>
  <si>
    <t>3,208,875,026</t>
  </si>
  <si>
    <t>3,377,763,186</t>
  </si>
  <si>
    <t>2,823,810,023</t>
  </si>
  <si>
    <t>2,984,253,774</t>
  </si>
  <si>
    <t>3,080,520,025</t>
  </si>
  <si>
    <t>P26 0918.png</t>
  </si>
  <si>
    <r>
      <rPr>
        <rFont val="Times New Roman"/>
        <b/>
        <color theme="1"/>
        <sz val="20.0"/>
      </rPr>
      <t xml:space="preserve">SRT - BẢNG HÀNG SUN URBAN CITY HÀ NAM
</t>
    </r>
    <r>
      <rPr>
        <rFont val="Times New Roman"/>
        <b/>
        <color rgb="FFFF0000"/>
        <sz val="20.0"/>
      </rPr>
      <t>TÒA P15, P19 PHÂN KHU PARK RESIDENCE</t>
    </r>
  </si>
  <si>
    <t xml:space="preserve">Tổng giá TTS50% tạm tính muộn nhất 25/05/2026 </t>
  </si>
  <si>
    <t xml:space="preserve">Tổng giá TTS70% tạm tính muộn nhất 25/05/2026 </t>
  </si>
  <si>
    <t xml:space="preserve">Tổng giá TTS95% tạm tính muộn nhất 25/05/2026 </t>
  </si>
  <si>
    <t>QUỸ ĐỘC QUYỀN SRT - TÒA P15</t>
  </si>
  <si>
    <t>P150302</t>
  </si>
  <si>
    <t>1,928,222,549</t>
  </si>
  <si>
    <t>2,029,707,945</t>
  </si>
  <si>
    <t>1,841,452,534</t>
  </si>
  <si>
    <t>1,783,605,857</t>
  </si>
  <si>
    <t>1,687,194,730</t>
  </si>
  <si>
    <t>P150302.png</t>
  </si>
  <si>
    <t>Có EB 1%
CK không vay 5%</t>
  </si>
  <si>
    <t>Ký mới</t>
  </si>
  <si>
    <t>P150308</t>
  </si>
  <si>
    <t>2,043,569,714</t>
  </si>
  <si>
    <t>2,151,126,016</t>
  </si>
  <si>
    <t>1,951,609,076</t>
  </si>
  <si>
    <t>1,890,301,986</t>
  </si>
  <si>
    <t>1,788,123,500</t>
  </si>
  <si>
    <t>P150308.png</t>
  </si>
  <si>
    <t>P150309</t>
  </si>
  <si>
    <t>P150309.png</t>
  </si>
  <si>
    <t>P150315</t>
  </si>
  <si>
    <t>P150315.png</t>
  </si>
  <si>
    <t>P150317</t>
  </si>
  <si>
    <t>1,953,789,456</t>
  </si>
  <si>
    <t>2,056,620,481</t>
  </si>
  <si>
    <t>1,865,868,931</t>
  </si>
  <si>
    <t>1,807,255,248</t>
  </si>
  <si>
    <t>1,709,565,774</t>
  </si>
  <si>
    <t>P150317.png</t>
  </si>
  <si>
    <t>P150319</t>
  </si>
  <si>
    <t>2,805,163,499</t>
  </si>
  <si>
    <t>2,952,803,683</t>
  </si>
  <si>
    <t>2,678,931,142</t>
  </si>
  <si>
    <t>2,594,776,237</t>
  </si>
  <si>
    <t>2,454,518,062</t>
  </si>
  <si>
    <t>P150319.png</t>
  </si>
  <si>
    <t>P150322</t>
  </si>
  <si>
    <t>1,889,719,827</t>
  </si>
  <si>
    <t>1,989,178,765</t>
  </si>
  <si>
    <t>1,804,682,434</t>
  </si>
  <si>
    <t>1,747,990,840</t>
  </si>
  <si>
    <t>1,653,504,847</t>
  </si>
  <si>
    <t>P150322.png</t>
  </si>
  <si>
    <t>P150326</t>
  </si>
  <si>
    <t>1,902,396,157</t>
  </si>
  <si>
    <t>2,002,522,270</t>
  </si>
  <si>
    <t>1,816,788,330</t>
  </si>
  <si>
    <t>1,759,716,445</t>
  </si>
  <si>
    <t>1,664,596,637</t>
  </si>
  <si>
    <t>P150326.png</t>
  </si>
  <si>
    <t>P150327</t>
  </si>
  <si>
    <t>1,910,703,567</t>
  </si>
  <si>
    <t>2,011,266,912</t>
  </si>
  <si>
    <t>1,824,721,906</t>
  </si>
  <si>
    <t>1,767,400,799</t>
  </si>
  <si>
    <t>1,671,865,620</t>
  </si>
  <si>
    <t>P150327.png</t>
  </si>
  <si>
    <t>P150328</t>
  </si>
  <si>
    <t>1,985,470,226</t>
  </si>
  <si>
    <t>2,089,968,661</t>
  </si>
  <si>
    <t>1,896,124,067</t>
  </si>
  <si>
    <t>1,836,559,960</t>
  </si>
  <si>
    <t>1,737,286,449</t>
  </si>
  <si>
    <t>P150328.png</t>
  </si>
  <si>
    <t>P150335</t>
  </si>
  <si>
    <t>P150335.png</t>
  </si>
  <si>
    <t>P150336</t>
  </si>
  <si>
    <t>1,906,549,862</t>
  </si>
  <si>
    <t>2,006,894,591</t>
  </si>
  <si>
    <t>1,820,755,118</t>
  </si>
  <si>
    <t>1,763,558,622</t>
  </si>
  <si>
    <t>1,668,231,130</t>
  </si>
  <si>
    <t>P150336.png</t>
  </si>
  <si>
    <t>P150520</t>
  </si>
  <si>
    <t>2,756,212,164</t>
  </si>
  <si>
    <t>2,901,275,962</t>
  </si>
  <si>
    <t>2,632,182,617</t>
  </si>
  <si>
    <t>2,549,496,252</t>
  </si>
  <si>
    <t>2,411,685,643</t>
  </si>
  <si>
    <t>P150520.png</t>
  </si>
  <si>
    <t>P150522</t>
  </si>
  <si>
    <t>1,916,184,677</t>
  </si>
  <si>
    <t>2,017,036,502</t>
  </si>
  <si>
    <t>1,829,956,365</t>
  </si>
  <si>
    <t>1,772,470,826</t>
  </si>
  <si>
    <t>1,676,661,592</t>
  </si>
  <si>
    <t>P150522.png</t>
  </si>
  <si>
    <t>P150527</t>
  </si>
  <si>
    <t>1,933,350,071</t>
  </si>
  <si>
    <t>2,035,105,338</t>
  </si>
  <si>
    <t>1,846,349,319</t>
  </si>
  <si>
    <t>1,788,348,815</t>
  </si>
  <si>
    <t>1,691,681,312</t>
  </si>
  <si>
    <t>P150527.png</t>
  </si>
  <si>
    <t>P150528</t>
  </si>
  <si>
    <t>2,008,838,793</t>
  </si>
  <si>
    <t>2,114,567,150</t>
  </si>
  <si>
    <t>1,918,441,047</t>
  </si>
  <si>
    <t>1,858,175,883</t>
  </si>
  <si>
    <t>1,757,733,944</t>
  </si>
  <si>
    <t>P150528.png</t>
  </si>
  <si>
    <t>P150535</t>
  </si>
  <si>
    <t>P150535.png</t>
  </si>
  <si>
    <t>P150615</t>
  </si>
  <si>
    <t>2,136,820,414</t>
  </si>
  <si>
    <t>2,249,284,646</t>
  </si>
  <si>
    <t>2,040,663,496</t>
  </si>
  <si>
    <t>1,976,558,883</t>
  </si>
  <si>
    <t>1,869,717,863</t>
  </si>
  <si>
    <t>P150615.png</t>
  </si>
  <si>
    <t>P150629</t>
  </si>
  <si>
    <t>2,028,053,657</t>
  </si>
  <si>
    <t>2,134,793,323</t>
  </si>
  <si>
    <t>1,936,791,243</t>
  </si>
  <si>
    <t>1,875,949,633</t>
  </si>
  <si>
    <t>1,774,546,950</t>
  </si>
  <si>
    <t>P150629.png</t>
  </si>
  <si>
    <t>P150630</t>
  </si>
  <si>
    <t>1,951,842,873</t>
  </si>
  <si>
    <t>2,054,571,446</t>
  </si>
  <si>
    <t>1,864,009,944</t>
  </si>
  <si>
    <t>1,805,454,658</t>
  </si>
  <si>
    <t>1,707,862,515</t>
  </si>
  <si>
    <t>P150630.png</t>
  </si>
  <si>
    <t>P150631</t>
  </si>
  <si>
    <t>P150631.png</t>
  </si>
  <si>
    <t>P150632</t>
  </si>
  <si>
    <t>P150632.png</t>
  </si>
  <si>
    <t>P150635</t>
  </si>
  <si>
    <t>1,942,806,776</t>
  </si>
  <si>
    <t>2,045,059,764</t>
  </si>
  <si>
    <t>1,855,380,471</t>
  </si>
  <si>
    <t>1,797,096,268</t>
  </si>
  <si>
    <t>1,699,955,929</t>
  </si>
  <si>
    <t>P150635.png</t>
  </si>
  <si>
    <t>P150637</t>
  </si>
  <si>
    <t>2,791,908,501</t>
  </si>
  <si>
    <t>2,938,851,054</t>
  </si>
  <si>
    <t>2,666,272,618</t>
  </si>
  <si>
    <t>2,582,515,363</t>
  </si>
  <si>
    <t>2,442,919,938</t>
  </si>
  <si>
    <t>P150637.png</t>
  </si>
  <si>
    <t>P150715</t>
  </si>
  <si>
    <t>2,157,109,113</t>
  </si>
  <si>
    <t>2,270,641,171</t>
  </si>
  <si>
    <t>2,060,039,202</t>
  </si>
  <si>
    <t>1,995,325,929</t>
  </si>
  <si>
    <t>1,887,470,473</t>
  </si>
  <si>
    <t>P150715.png</t>
  </si>
  <si>
    <t>P150717</t>
  </si>
  <si>
    <t>2,019,234,807</t>
  </si>
  <si>
    <t>2,125,510,325</t>
  </si>
  <si>
    <t>1,928,369,241</t>
  </si>
  <si>
    <t>1,867,792,196</t>
  </si>
  <si>
    <t>1,766,830,456</t>
  </si>
  <si>
    <t>P150717.png</t>
  </si>
  <si>
    <t>P150718</t>
  </si>
  <si>
    <t>2,028,033,216</t>
  </si>
  <si>
    <t>2,134,771,807</t>
  </si>
  <si>
    <t>1,936,771,722</t>
  </si>
  <si>
    <t>1,875,930,725</t>
  </si>
  <si>
    <t>1,774,529,064</t>
  </si>
  <si>
    <t>P150718.png</t>
  </si>
  <si>
    <t>P150721</t>
  </si>
  <si>
    <t>1,881,670,567</t>
  </si>
  <si>
    <t>1,822,560,497</t>
  </si>
  <si>
    <t>1,724,043,713</t>
  </si>
  <si>
    <t>P150721.png</t>
  </si>
  <si>
    <t>P150722</t>
  </si>
  <si>
    <t>1,868,948,656</t>
  </si>
  <si>
    <t>1,810,238,227</t>
  </si>
  <si>
    <t>1,712,387,512</t>
  </si>
  <si>
    <t>P150722.png</t>
  </si>
  <si>
    <t>P150725</t>
  </si>
  <si>
    <t>P150725.png</t>
  </si>
  <si>
    <t>P150726</t>
  </si>
  <si>
    <t>P150726.png</t>
  </si>
  <si>
    <t>P150727</t>
  </si>
  <si>
    <t>P150727.png</t>
  </si>
  <si>
    <t>P150728</t>
  </si>
  <si>
    <t>1,955,141,437</t>
  </si>
  <si>
    <t>1,893,723,381</t>
  </si>
  <si>
    <t>1,791,359,955</t>
  </si>
  <si>
    <t>P150728.png</t>
  </si>
  <si>
    <t>P150729</t>
  </si>
  <si>
    <t>P150729.png</t>
  </si>
  <si>
    <t>P150731</t>
  </si>
  <si>
    <t>P150731.png</t>
  </si>
  <si>
    <t>P150735</t>
  </si>
  <si>
    <t>1,872,950,688</t>
  </si>
  <si>
    <t>1,814,114,542</t>
  </si>
  <si>
    <t>1,716,054,296</t>
  </si>
  <si>
    <t>P150735.png</t>
  </si>
  <si>
    <t>P150815</t>
  </si>
  <si>
    <t>2,079,414,912</t>
  </si>
  <si>
    <t>2,014,092,978</t>
  </si>
  <si>
    <t>1,905,223,087</t>
  </si>
  <si>
    <t>P150815.png</t>
  </si>
  <si>
    <t>P150826</t>
  </si>
  <si>
    <t>1,899,331,194</t>
  </si>
  <si>
    <t>1,839,666,341</t>
  </si>
  <si>
    <t>1,740,224,917</t>
  </si>
  <si>
    <t>P150826.png</t>
  </si>
  <si>
    <t>P150827</t>
  </si>
  <si>
    <t>P150827.png</t>
  </si>
  <si>
    <t>P150828</t>
  </si>
  <si>
    <t>1,973,491,633</t>
  </si>
  <si>
    <t>1,911,497,131</t>
  </si>
  <si>
    <t>1,808,172,963</t>
  </si>
  <si>
    <t>P150828.png</t>
  </si>
  <si>
    <t>P150832</t>
  </si>
  <si>
    <t>P150832.png</t>
  </si>
  <si>
    <t>P150835</t>
  </si>
  <si>
    <t>1,890,520,902</t>
  </si>
  <si>
    <t>1,831,132,811</t>
  </si>
  <si>
    <t>1,732,152,658</t>
  </si>
  <si>
    <t>P150835.png</t>
  </si>
  <si>
    <t>P150836</t>
  </si>
  <si>
    <t>P150836.png</t>
  </si>
  <si>
    <t>P150221</t>
  </si>
  <si>
    <t>1,803,171,112</t>
  </si>
  <si>
    <t>1,746,526,993</t>
  </si>
  <si>
    <t>1,652,120,129</t>
  </si>
  <si>
    <t>Check Admin</t>
  </si>
  <si>
    <t>p150221.png</t>
  </si>
  <si>
    <t xml:space="preserve">Đã ký HĐTHNV ngày 27/02/2026
=&gt; Thanh lý cho KH ký mới </t>
  </si>
  <si>
    <t>P150223</t>
  </si>
  <si>
    <t>1,777,806,768</t>
  </si>
  <si>
    <t>1,721,959,435</t>
  </si>
  <si>
    <t>1,628,880,547</t>
  </si>
  <si>
    <t>P15 0223.png</t>
  </si>
  <si>
    <t>P150329</t>
  </si>
  <si>
    <t>P15 0329.png</t>
  </si>
  <si>
    <t>P150330</t>
  </si>
  <si>
    <t>P15 0330.png</t>
  </si>
  <si>
    <t>P150331</t>
  </si>
  <si>
    <t>P15 0331.png</t>
  </si>
  <si>
    <t>P150732</t>
  </si>
  <si>
    <t>P15 0732.png</t>
  </si>
  <si>
    <t>P150303</t>
  </si>
  <si>
    <t>P150303.png</t>
  </si>
  <si>
    <t>P150511</t>
  </si>
  <si>
    <t>2,186,170,369</t>
  </si>
  <si>
    <t>2,301,231,967</t>
  </si>
  <si>
    <t>2,076,861,851</t>
  </si>
  <si>
    <t>2,011,276,739</t>
  </si>
  <si>
    <t>1,901,968,220</t>
  </si>
  <si>
    <t>P150511.png</t>
  </si>
  <si>
    <t>P150512</t>
  </si>
  <si>
    <t>P150512.png</t>
  </si>
  <si>
    <t>P150521</t>
  </si>
  <si>
    <t>1,929,156,254</t>
  </si>
  <si>
    <t>2,030,690,793</t>
  </si>
  <si>
    <t>1,832,698,441</t>
  </si>
  <si>
    <t>1,774,823,754</t>
  </si>
  <si>
    <t>1,678,365,941</t>
  </si>
  <si>
    <t>P150521.png</t>
  </si>
  <si>
    <t>P150724</t>
  </si>
  <si>
    <t>P150724.png</t>
  </si>
  <si>
    <t>Ký mới
Chỉ bán nội bộ</t>
  </si>
  <si>
    <t>P150812B</t>
  </si>
  <si>
    <t>P150812B.png</t>
  </si>
  <si>
    <t>P150831</t>
  </si>
  <si>
    <t>P150831.png</t>
  </si>
  <si>
    <t>P150339</t>
  </si>
  <si>
    <t>P15 0339.png</t>
  </si>
  <si>
    <t>Có EB 1%</t>
  </si>
  <si>
    <t>Đã ký HĐTHNV ngày 26/02/2026</t>
  </si>
  <si>
    <t>QUỸ ĐỘC QUYỀN SRT - TÒA P19</t>
  </si>
  <si>
    <t>P190303A</t>
  </si>
  <si>
    <t>1,845,819,498</t>
  </si>
  <si>
    <t>1,787,835,640</t>
  </si>
  <si>
    <t>1,691,195,876</t>
  </si>
  <si>
    <t>P190303A.png</t>
  </si>
  <si>
    <t>P190315</t>
  </si>
  <si>
    <t>2,621,982,375</t>
  </si>
  <si>
    <t>2,539,616,438</t>
  </si>
  <si>
    <t>2,402,339,873</t>
  </si>
  <si>
    <t>P190315.png</t>
  </si>
  <si>
    <t>P190316</t>
  </si>
  <si>
    <t>2,547,295,797</t>
  </si>
  <si>
    <t>2,467,276,034</t>
  </si>
  <si>
    <t>2,333,909,761</t>
  </si>
  <si>
    <t>P190316.png</t>
  </si>
  <si>
    <t>P190321</t>
  </si>
  <si>
    <t>1,811,028,067</t>
  </si>
  <si>
    <t>1,754,137,132</t>
  </si>
  <si>
    <t>1,659,318,909</t>
  </si>
  <si>
    <t>P190321.png</t>
  </si>
  <si>
    <t>P190322</t>
  </si>
  <si>
    <t>P190322.png</t>
  </si>
  <si>
    <t>P190323</t>
  </si>
  <si>
    <t>P190323.png</t>
  </si>
  <si>
    <t>P190342</t>
  </si>
  <si>
    <t>1,831,593,542</t>
  </si>
  <si>
    <t>1,774,056,572</t>
  </si>
  <si>
    <t>1,678,161,622</t>
  </si>
  <si>
    <t>P190342.png</t>
  </si>
  <si>
    <t>P190346</t>
  </si>
  <si>
    <t>P190346.png</t>
  </si>
  <si>
    <t>P190348A</t>
  </si>
  <si>
    <t>P190348A.png</t>
  </si>
  <si>
    <t>P190350</t>
  </si>
  <si>
    <t>P190350.png</t>
  </si>
  <si>
    <t>P190502</t>
  </si>
  <si>
    <t>1,853,284,737</t>
  </si>
  <si>
    <t>1,795,066,369</t>
  </si>
  <si>
    <t>1,698,035,754</t>
  </si>
  <si>
    <t>P190502.png</t>
  </si>
  <si>
    <t>P190503</t>
  </si>
  <si>
    <t>1,886,102,756</t>
  </si>
  <si>
    <t>1,826,853,455</t>
  </si>
  <si>
    <t>1,728,104,619</t>
  </si>
  <si>
    <t>P190503.png</t>
  </si>
  <si>
    <t>P190503A</t>
  </si>
  <si>
    <t>1,871,734,984</t>
  </si>
  <si>
    <t>1,812,937,026</t>
  </si>
  <si>
    <t>1,714,940,430</t>
  </si>
  <si>
    <t>P190503A.png</t>
  </si>
  <si>
    <t>P190511</t>
  </si>
  <si>
    <t>P190511.png</t>
  </si>
  <si>
    <t>P190512A</t>
  </si>
  <si>
    <t>1,867,692,359</t>
  </si>
  <si>
    <t>1,809,021,394</t>
  </si>
  <si>
    <t>1,711,236,455</t>
  </si>
  <si>
    <t>P190512A.png</t>
  </si>
  <si>
    <t>P190512B</t>
  </si>
  <si>
    <t>P190512B.png</t>
  </si>
  <si>
    <t>P190523</t>
  </si>
  <si>
    <t>1,836,446,650</t>
  </si>
  <si>
    <t>1,778,757,227</t>
  </si>
  <si>
    <t>1,682,608,188</t>
  </si>
  <si>
    <t>P190523.png</t>
  </si>
  <si>
    <t>P190524</t>
  </si>
  <si>
    <t>P190524.png</t>
  </si>
  <si>
    <t>P190527</t>
  </si>
  <si>
    <t>1,804,509,958</t>
  </si>
  <si>
    <t>1,747,823,782</t>
  </si>
  <si>
    <t>1,653,346,820</t>
  </si>
  <si>
    <t>P190527.png</t>
  </si>
  <si>
    <t>P190528</t>
  </si>
  <si>
    <t>1,840,413,057</t>
  </si>
  <si>
    <t>1,782,599,035</t>
  </si>
  <si>
    <t>1,686,242,330</t>
  </si>
  <si>
    <t>P190528.png</t>
  </si>
  <si>
    <t>P190529</t>
  </si>
  <si>
    <t>P190529.png</t>
  </si>
  <si>
    <t>P190530</t>
  </si>
  <si>
    <t>P190530.png</t>
  </si>
  <si>
    <t>P190535</t>
  </si>
  <si>
    <t>P190535.png</t>
  </si>
  <si>
    <t>P190538</t>
  </si>
  <si>
    <t>2,764,625,493</t>
  </si>
  <si>
    <t>2,677,778,619</t>
  </si>
  <si>
    <t>2,533,033,829</t>
  </si>
  <si>
    <t>P190538.png</t>
  </si>
  <si>
    <t>P190545</t>
  </si>
  <si>
    <t>P190545.png</t>
  </si>
  <si>
    <t>P190550</t>
  </si>
  <si>
    <t>P190550.png</t>
  </si>
  <si>
    <t>P190602</t>
  </si>
  <si>
    <t>1,871,011,446</t>
  </si>
  <si>
    <t>1,812,236,217</t>
  </si>
  <si>
    <t>1,714,277,502</t>
  </si>
  <si>
    <t>P190602.png</t>
  </si>
  <si>
    <t>P190611</t>
  </si>
  <si>
    <t>P190611.png</t>
  </si>
  <si>
    <t>P190627</t>
  </si>
  <si>
    <t>1,821,757,526</t>
  </si>
  <si>
    <t>1,764,529,542</t>
  </si>
  <si>
    <t>1,669,149,566</t>
  </si>
  <si>
    <t>P190627.png</t>
  </si>
  <si>
    <t>P190631</t>
  </si>
  <si>
    <t>1,854,008,277</t>
  </si>
  <si>
    <t>1,795,767,179</t>
  </si>
  <si>
    <t>1,698,698,683</t>
  </si>
  <si>
    <t>P190631.png</t>
  </si>
  <si>
    <t>P190635</t>
  </si>
  <si>
    <t>P190635.png</t>
  </si>
  <si>
    <t>P190636</t>
  </si>
  <si>
    <t>1,850,003,938</t>
  </si>
  <si>
    <t>1,791,888,630</t>
  </si>
  <si>
    <t>1,695,029,785</t>
  </si>
  <si>
    <t>P190636.png</t>
  </si>
  <si>
    <t>P190637</t>
  </si>
  <si>
    <t>2,711,551,283</t>
  </si>
  <si>
    <t>2,626,371,661</t>
  </si>
  <si>
    <t>2,484,405,625</t>
  </si>
  <si>
    <t>P190637.png</t>
  </si>
  <si>
    <t>P190642</t>
  </si>
  <si>
    <t>P190642.png</t>
  </si>
  <si>
    <t>P190702</t>
  </si>
  <si>
    <t>1,888,738,153</t>
  </si>
  <si>
    <t>1,829,406,064</t>
  </si>
  <si>
    <t>1,730,519,250</t>
  </si>
  <si>
    <t>P190702.png</t>
  </si>
  <si>
    <t>P190711</t>
  </si>
  <si>
    <t>P190711.png</t>
  </si>
  <si>
    <t>P190723</t>
  </si>
  <si>
    <t>1,871,569,905</t>
  </si>
  <si>
    <t>1,812,777,132</t>
  </si>
  <si>
    <t>1,714,789,179</t>
  </si>
  <si>
    <t>P190723.png</t>
  </si>
  <si>
    <t>P190727</t>
  </si>
  <si>
    <t>1,842,968,464</t>
  </si>
  <si>
    <t>1,785,074,166</t>
  </si>
  <si>
    <t>1,688,583,671</t>
  </si>
  <si>
    <t>P190727.png</t>
  </si>
  <si>
    <t>P190728</t>
  </si>
  <si>
    <t>P190728.png</t>
  </si>
  <si>
    <t>P190729</t>
  </si>
  <si>
    <t>P190729.png</t>
  </si>
  <si>
    <t>P190730</t>
  </si>
  <si>
    <t>P190730.png</t>
  </si>
  <si>
    <t>P190731</t>
  </si>
  <si>
    <t>P190731.png</t>
  </si>
  <si>
    <t>P190732</t>
  </si>
  <si>
    <t>P190732.png</t>
  </si>
  <si>
    <t>P190742</t>
  </si>
  <si>
    <t>P190742.png</t>
  </si>
  <si>
    <t>P190826</t>
  </si>
  <si>
    <t>1,819,293,586</t>
  </si>
  <si>
    <t>1,762,143,003</t>
  </si>
  <si>
    <t>1,666,892,031</t>
  </si>
  <si>
    <t>P190826.png</t>
  </si>
  <si>
    <t>P190827</t>
  </si>
  <si>
    <t>1,860,253,203</t>
  </si>
  <si>
    <t>1,801,815,929</t>
  </si>
  <si>
    <t>1,704,420,473</t>
  </si>
  <si>
    <t>P190827.png</t>
  </si>
  <si>
    <t>P190306</t>
  </si>
  <si>
    <t>P19 0306.png</t>
  </si>
  <si>
    <t>P190307</t>
  </si>
  <si>
    <t>P19 0307.png</t>
  </si>
  <si>
    <t>P190308</t>
  </si>
  <si>
    <t>P19 0308.png</t>
  </si>
  <si>
    <t>P190331</t>
  </si>
  <si>
    <t>P19 0331.png</t>
  </si>
  <si>
    <t>P190332</t>
  </si>
  <si>
    <t>P19 0332.png</t>
  </si>
  <si>
    <t>P190336</t>
  </si>
  <si>
    <t>1,814,956,545</t>
  </si>
  <si>
    <t>1,757,942,202</t>
  </si>
  <si>
    <t>1,662,918,300</t>
  </si>
  <si>
    <t>P19 0336.png</t>
  </si>
  <si>
    <t>P190337</t>
  </si>
  <si>
    <t>P19 0337.png</t>
  </si>
  <si>
    <t>P190345</t>
  </si>
  <si>
    <t>P19 0345.png</t>
  </si>
  <si>
    <t>P190821</t>
  </si>
  <si>
    <t>1,889,131,533</t>
  </si>
  <si>
    <t>1,829,787,087</t>
  </si>
  <si>
    <t>1,730,879,677</t>
  </si>
  <si>
    <t>P19 0821.png</t>
  </si>
  <si>
    <t>P190822</t>
  </si>
  <si>
    <t>P19 0822.png</t>
  </si>
  <si>
    <t>P190335</t>
  </si>
  <si>
    <t>1,779,558,673</t>
  </si>
  <si>
    <t>1,723,656,307</t>
  </si>
  <si>
    <t>1,630,485,696</t>
  </si>
  <si>
    <t>P190335.png</t>
  </si>
  <si>
    <t>P190609</t>
  </si>
  <si>
    <t>P190609.png</t>
  </si>
  <si>
    <t>P190610</t>
  </si>
  <si>
    <t>P190610.png</t>
  </si>
  <si>
    <t>P190710</t>
  </si>
  <si>
    <t>P190710.png</t>
  </si>
  <si>
    <r>
      <rPr>
        <rFont val="Times New Roman"/>
        <b/>
        <color theme="1"/>
        <sz val="20.0"/>
      </rPr>
      <t xml:space="preserve">SRT - BẢNG HÀNG SUN URBAN CITY HÀ NAM
</t>
    </r>
    <r>
      <rPr>
        <rFont val="Times New Roman"/>
        <b/>
        <color rgb="FFFF0000"/>
        <sz val="20.0"/>
      </rPr>
      <t>TÒA P10, P16, P18 PHÂN KHU PARK RESIDENCE</t>
    </r>
  </si>
  <si>
    <t>Tổng giá TTTĐ tạm tính
( Có CK BLNH 1%)</t>
  </si>
  <si>
    <t>Tổng giá Vay NH tạm tính
( Có CK BLNH 1%)</t>
  </si>
  <si>
    <t>QUỸ ĐỘC QUYỀN SRT - TÒA P10</t>
  </si>
  <si>
    <t>P100312B</t>
  </si>
  <si>
    <t>2,039,834,686</t>
  </si>
  <si>
    <t>2,058,111,715</t>
  </si>
  <si>
    <t>1,849,844,976</t>
  </si>
  <si>
    <t>p10 0312b.png</t>
  </si>
  <si>
    <t>Đã ký HĐTHNV ngày 31/01/2026</t>
  </si>
  <si>
    <t>P100338</t>
  </si>
  <si>
    <t>48.3</t>
  </si>
  <si>
    <t>2,126,667,601</t>
  </si>
  <si>
    <t>2,145,821,729</t>
  </si>
  <si>
    <t>p10 0338.png</t>
  </si>
  <si>
    <t>Đã ký HĐTHNV ngày 30/12/2025</t>
  </si>
  <si>
    <t>P1003A06</t>
  </si>
  <si>
    <t>67.4</t>
  </si>
  <si>
    <t>3,169,245,913</t>
  </si>
  <si>
    <t>3,197,445,974</t>
  </si>
  <si>
    <t>p10 03A06.png</t>
  </si>
  <si>
    <t>P1003A31</t>
  </si>
  <si>
    <t>2,122,264,562</t>
  </si>
  <si>
    <t>2,141,379,034</t>
  </si>
  <si>
    <t>1,923,569,626</t>
  </si>
  <si>
    <t>p10 03A31.png</t>
  </si>
  <si>
    <t>QUỸ ĐỘC QUYỀN SRT - TÒA P16</t>
  </si>
  <si>
    <t>P160929</t>
  </si>
  <si>
    <t>2,074,888,318</t>
  </si>
  <si>
    <t>2,093,538,697</t>
  </si>
  <si>
    <t>1,881,017,620</t>
  </si>
  <si>
    <t>P160929.png</t>
  </si>
  <si>
    <t>QUỸ ĐỘC QUYỀN SRT - TÒA P18</t>
  </si>
  <si>
    <t>P180205</t>
  </si>
  <si>
    <t>46.10</t>
  </si>
  <si>
    <t>1,996,087,118</t>
  </si>
  <si>
    <t>2,014,028,261</t>
  </si>
  <si>
    <t>1,809,588,948</t>
  </si>
  <si>
    <t>p18 0205.png</t>
  </si>
  <si>
    <t>Đã ký HĐTHNV ngày 31/12/2025</t>
  </si>
  <si>
    <t>P180207</t>
  </si>
  <si>
    <t>1,978,822,114</t>
  </si>
  <si>
    <t>1,996,588,863</t>
  </si>
  <si>
    <t>1,794,136,769</t>
  </si>
  <si>
    <t>p18 0207.png</t>
  </si>
  <si>
    <t>P180208</t>
  </si>
  <si>
    <t>p18 0208.png</t>
  </si>
  <si>
    <t>P180240</t>
  </si>
  <si>
    <t>p18 0240.png</t>
  </si>
  <si>
    <t>P180348A</t>
  </si>
  <si>
    <t>1,995,914,468</t>
  </si>
  <si>
    <t>2,013,853,866</t>
  </si>
  <si>
    <t>1,809,434,425</t>
  </si>
  <si>
    <t>p18 0348a.png</t>
  </si>
  <si>
    <t>P180721</t>
  </si>
  <si>
    <t>1,988,232,735</t>
  </si>
  <si>
    <t>2,006,084,902</t>
  </si>
  <si>
    <t>1,802,659,453</t>
  </si>
  <si>
    <t>p18 0721.png</t>
  </si>
  <si>
    <t>P180724</t>
  </si>
  <si>
    <t>46.3</t>
  </si>
  <si>
    <t>p18 0724.png</t>
  </si>
  <si>
    <t>P180725</t>
  </si>
  <si>
    <t>p18 0725.png</t>
  </si>
  <si>
    <t>P180727</t>
  </si>
  <si>
    <t>46.50</t>
  </si>
  <si>
    <t>1,962,323,305</t>
  </si>
  <si>
    <t>1,979,904,124</t>
  </si>
  <si>
    <t>1,779,570,689</t>
  </si>
  <si>
    <t>p18 0727.png</t>
  </si>
  <si>
    <t>P180918</t>
  </si>
  <si>
    <t>1,953,883,205</t>
  </si>
  <si>
    <t>1,971,388,408</t>
  </si>
  <si>
    <t>1,763,251,548</t>
  </si>
  <si>
    <t>p18 0918.png</t>
  </si>
  <si>
    <r>
      <t xml:space="preserve">BẢNG HÀNG SUN URBAN CITY HÀ NAM
</t>
    </r>
    <r>
      <rPr>
        <rFont val="Times New Roman"/>
        <b/>
        <color rgb="FFFF0000"/>
        <sz val="20.0"/>
      </rPr>
      <t>SHOP KHỐI ĐẾ PARK</t>
    </r>
  </si>
  <si>
    <t xml:space="preserve">Tổng giá TTS95% tạm tính muộn nhất 25/04/2026 </t>
  </si>
  <si>
    <t>Chính sách bán hàng</t>
  </si>
  <si>
    <t>P40107</t>
  </si>
  <si>
    <t xml:space="preserve">SHLD </t>
  </si>
  <si>
    <t>4,450,910,112</t>
  </si>
  <si>
    <t>P4 0107.jpg</t>
  </si>
  <si>
    <t>EB 3%
CK không vay 5%</t>
  </si>
  <si>
    <t>Check admin trước khi lock</t>
  </si>
  <si>
    <t>P30116</t>
  </si>
  <si>
    <t>SHLD</t>
  </si>
  <si>
    <t>55.70</t>
  </si>
  <si>
    <t>P3 0116.png</t>
  </si>
  <si>
    <t>29/12/2025 đợt 3</t>
  </si>
  <si>
    <t>P30121</t>
  </si>
  <si>
    <t>P3 0121.png</t>
  </si>
  <si>
    <t>29/12/2025 đợt 1</t>
  </si>
  <si>
    <t>P80121</t>
  </si>
  <si>
    <t>TMDV</t>
  </si>
  <si>
    <t>P80121.xlsx</t>
  </si>
  <si>
    <t>P8 0121.png</t>
  </si>
  <si>
    <t>P80124</t>
  </si>
  <si>
    <t>72.20</t>
  </si>
  <si>
    <t>P8 0124.png</t>
  </si>
  <si>
    <t>29/12/2025 đợt 2</t>
  </si>
  <si>
    <t>P80115</t>
  </si>
  <si>
    <t>57.70</t>
  </si>
  <si>
    <t>4,073,832,116</t>
  </si>
  <si>
    <t>P8 0115.png</t>
  </si>
  <si>
    <t>Có EB 3%
CK không vay 5%</t>
  </si>
  <si>
    <t>Ký mới
PDV 50tr</t>
  </si>
  <si>
    <t>P50148</t>
  </si>
  <si>
    <t>54.90</t>
  </si>
  <si>
    <t>4,393,882,765</t>
  </si>
  <si>
    <t>4,177,251,164</t>
  </si>
  <si>
    <t>4,219,445,620</t>
  </si>
  <si>
    <t>3,634,208,513</t>
  </si>
  <si>
    <t>P50148.xlsx</t>
  </si>
  <si>
    <t>P5 0148.png</t>
  </si>
  <si>
    <t>Có EB 3%</t>
  </si>
  <si>
    <t>Đã ký HĐTHNV ngày 02/01/2026
Không PDV</t>
  </si>
  <si>
    <t>P60105</t>
  </si>
  <si>
    <t>55.50</t>
  </si>
  <si>
    <t>4,822,843,759</t>
  </si>
  <si>
    <t>P90127</t>
  </si>
  <si>
    <t>3,795,579,985</t>
  </si>
  <si>
    <t>3,833,919,176</t>
  </si>
  <si>
    <t>3,245,220,887</t>
  </si>
  <si>
    <t>P9 0127.png</t>
  </si>
  <si>
    <t>30/12/2025 đợt 5</t>
  </si>
  <si>
    <t xml:space="preserve">Đã ký HĐTHNV ngày 02/01/2026
PDV 50tr </t>
  </si>
  <si>
    <t>P50127</t>
  </si>
  <si>
    <t>STT 762 MB</t>
  </si>
  <si>
    <t>P50106</t>
  </si>
  <si>
    <t>MB</t>
  </si>
  <si>
    <t>P80101</t>
  </si>
  <si>
    <t>35.80</t>
  </si>
  <si>
    <t>STT 760 NT</t>
  </si>
  <si>
    <t>P80102</t>
  </si>
  <si>
    <t>57.50</t>
  </si>
  <si>
    <t>P80102.xlsx</t>
  </si>
  <si>
    <t>Đã ký HĐTHNV ngày 05/01/2026</t>
  </si>
  <si>
    <t>P50101</t>
  </si>
  <si>
    <t>40.00</t>
  </si>
  <si>
    <t>STT758</t>
  </si>
  <si>
    <t>P50105</t>
  </si>
  <si>
    <t>54.80</t>
  </si>
  <si>
    <t>P50105.xlsx</t>
  </si>
  <si>
    <t>P30117</t>
  </si>
  <si>
    <t>55.90</t>
  </si>
  <si>
    <t>P30117.xlsx</t>
  </si>
  <si>
    <t>29/12/2025 đợt 4</t>
  </si>
  <si>
    <t>STT761 MB</t>
  </si>
  <si>
    <t>P90133</t>
  </si>
  <si>
    <t>58.40</t>
  </si>
  <si>
    <r>
      <rPr>
        <rFont val="Times New Roman"/>
        <b/>
        <color theme="1"/>
        <sz val="20.0"/>
      </rPr>
      <t xml:space="preserve">SRT - BẢNG HÀNG SUN URBAN CITY HÀ NAM
</t>
    </r>
    <r>
      <rPr>
        <rFont val="Times New Roman"/>
        <b/>
        <color rgb="FFFF0000"/>
        <sz val="20.0"/>
      </rPr>
      <t>PHÂN KHU FLORA AVENUE</t>
    </r>
  </si>
  <si>
    <t>Mã BĐS</t>
  </si>
  <si>
    <t>DTĐ</t>
  </si>
  <si>
    <t>Tổng
DTXD</t>
  </si>
  <si>
    <t>Tổng giá đất</t>
  </si>
  <si>
    <t xml:space="preserve">Tổng giá xây </t>
  </si>
  <si>
    <t>Tổng Giá bán
ra thị trường
(VAT là tạm tính)</t>
  </si>
  <si>
    <t>Tổng giá TTS95% tạm tính muộn nhất 25/05/2026 
( Có CK BLNH 1%)</t>
  </si>
  <si>
    <t>Loại hình</t>
  </si>
  <si>
    <t>CSBH</t>
  </si>
  <si>
    <t>ĐƯỜNG F3</t>
  </si>
  <si>
    <t>F308</t>
  </si>
  <si>
    <t>60.00</t>
  </si>
  <si>
    <t>191.3</t>
  </si>
  <si>
    <t>7,090,725,442</t>
  </si>
  <si>
    <t>7,146,353,666</t>
  </si>
  <si>
    <t>6,292,182,300</t>
  </si>
  <si>
    <t>LK</t>
  </si>
  <si>
    <t>MSB</t>
  </si>
  <si>
    <t>EB 5%</t>
  </si>
  <si>
    <t>F3 08.png</t>
  </si>
  <si>
    <t>F310</t>
  </si>
  <si>
    <t>193.1</t>
  </si>
  <si>
    <t>5,914,749,934</t>
  </si>
  <si>
    <t>1,598,431,282</t>
  </si>
  <si>
    <t>7,513,181,216</t>
  </si>
  <si>
    <t>7,105,625,371</t>
  </si>
  <si>
    <t>7,161,253,595</t>
  </si>
  <si>
    <t>6,307,082,229</t>
  </si>
  <si>
    <t>F3 10.png</t>
  </si>
  <si>
    <t>F312</t>
  </si>
  <si>
    <t>194.7</t>
  </si>
  <si>
    <t>1,611,675,664</t>
  </si>
  <si>
    <t>7,526,425,598</t>
  </si>
  <si>
    <t>7,118,869,753</t>
  </si>
  <si>
    <t>7,174,497,977</t>
  </si>
  <si>
    <t>6,320,326,611</t>
  </si>
  <si>
    <t>F3 12.png</t>
  </si>
  <si>
    <t>ĐƯỜNG F7</t>
  </si>
  <si>
    <t>F791</t>
  </si>
  <si>
    <t>202.2</t>
  </si>
  <si>
    <t>5,529,899,579</t>
  </si>
  <si>
    <t>1,673,758,701</t>
  </si>
  <si>
    <t>7,203,658,280</t>
  </si>
  <si>
    <t>6,822,620,549</t>
  </si>
  <si>
    <t>6,874,629,256</t>
  </si>
  <si>
    <t>6,076,035,582</t>
  </si>
  <si>
    <t>F7 91.png</t>
  </si>
  <si>
    <t>Đã ký HĐTHNV ngày 31/01/2026
Chỉ bán nội bộ</t>
  </si>
  <si>
    <t>F7165</t>
  </si>
  <si>
    <t>96.5</t>
  </si>
  <si>
    <t>f7 165.png</t>
  </si>
  <si>
    <t>F7174</t>
  </si>
  <si>
    <t>191.2</t>
  </si>
  <si>
    <t>5,112,521,906</t>
  </si>
  <si>
    <t>1,582,703,579</t>
  </si>
  <si>
    <t>6,695,225,485</t>
  </si>
  <si>
    <t>5,652,711,844</t>
  </si>
  <si>
    <t>F7174.xlsx</t>
  </si>
  <si>
    <t>F7 174.png</t>
  </si>
  <si>
    <t>F7180</t>
  </si>
  <si>
    <t>F7180 ( CSBH tháng 3 ).xlsx</t>
  </si>
  <si>
    <t>f7 180.png</t>
  </si>
  <si>
    <t>F7206</t>
  </si>
  <si>
    <t>5,641,123,010</t>
  </si>
  <si>
    <t>F7206.xlsx</t>
  </si>
  <si>
    <t>f7 206.png</t>
  </si>
  <si>
    <t>F7208</t>
  </si>
  <si>
    <t>5,854,633,980</t>
  </si>
  <si>
    <t>F7208.xlsx</t>
  </si>
  <si>
    <t>f7 208.png</t>
  </si>
  <si>
    <t>ĐƯỜNG F8</t>
  </si>
  <si>
    <t>F884</t>
  </si>
  <si>
    <t>5,546,085,469</t>
  </si>
  <si>
    <t>7,128,789,048</t>
  </si>
  <si>
    <t>6,746,636,028</t>
  </si>
  <si>
    <t>6,798,796,962</t>
  </si>
  <si>
    <t>5,997,865,823</t>
  </si>
  <si>
    <t>F8 84.png</t>
  </si>
  <si>
    <t>F8110</t>
  </si>
  <si>
    <t>F8110.xlsx</t>
  </si>
  <si>
    <t>F8 110.png</t>
  </si>
  <si>
    <t>F8122</t>
  </si>
  <si>
    <t>189.0</t>
  </si>
  <si>
    <t>6,132,448,476</t>
  </si>
  <si>
    <t>F8122.xlsx</t>
  </si>
  <si>
    <t>F8 122.png</t>
  </si>
  <si>
    <t>F8124</t>
  </si>
  <si>
    <t>5,934,640,830</t>
  </si>
  <si>
    <t>F8124.xlsx</t>
  </si>
  <si>
    <t>F8 124.png</t>
  </si>
  <si>
    <t>F8126</t>
  </si>
  <si>
    <t>188.4</t>
  </si>
  <si>
    <t>5,911,463,163</t>
  </si>
  <si>
    <t>F8126.xlsx</t>
  </si>
  <si>
    <t>F8 126.png</t>
  </si>
  <si>
    <t>F340</t>
  </si>
  <si>
    <t>193.4</t>
  </si>
  <si>
    <t>6,619,761,916</t>
  </si>
  <si>
    <t>1,600,914,604</t>
  </si>
  <si>
    <t>8,220,676,520</t>
  </si>
  <si>
    <t>6,870,815,880</t>
  </si>
  <si>
    <t>F340.xlsx</t>
  </si>
  <si>
    <t>F3 40.png</t>
  </si>
  <si>
    <t>F898</t>
  </si>
  <si>
    <t>1,564,492,555</t>
  </si>
  <si>
    <t>7,110,578,024</t>
  </si>
  <si>
    <t>6,728,425,004</t>
  </si>
  <si>
    <t>6,780,585,938</t>
  </si>
  <si>
    <t>5,953,835,137</t>
  </si>
  <si>
    <t>F8 98.png</t>
  </si>
  <si>
    <t>F896</t>
  </si>
  <si>
    <t>60</t>
  </si>
  <si>
    <t>f8 96.png</t>
  </si>
  <si>
    <t>Ký mới
Check admin trước khi lock</t>
  </si>
  <si>
    <t>F352</t>
  </si>
  <si>
    <t>f3 52.png</t>
  </si>
  <si>
    <t>F356</t>
  </si>
  <si>
    <t>f356.jpg</t>
  </si>
  <si>
    <t>F360</t>
  </si>
  <si>
    <t>85.8</t>
  </si>
  <si>
    <t>268.6</t>
  </si>
  <si>
    <t>f3 60.png</t>
  </si>
  <si>
    <t>F737</t>
  </si>
  <si>
    <t>85.70</t>
  </si>
  <si>
    <t>284.7</t>
  </si>
  <si>
    <t>8,158,280,480</t>
  </si>
  <si>
    <t>2,356,672,118</t>
  </si>
  <si>
    <t>10,514,952,598</t>
  </si>
  <si>
    <t>F7 37.png</t>
  </si>
  <si>
    <t>F7119</t>
  </si>
  <si>
    <t>96.60</t>
  </si>
  <si>
    <t>311.1</t>
  </si>
  <si>
    <t>F7156</t>
  </si>
  <si>
    <t>189.5</t>
  </si>
  <si>
    <t>5,186,759,002</t>
  </si>
  <si>
    <t>1,568,631,424</t>
  </si>
  <si>
    <t>6,755,390,426</t>
  </si>
  <si>
    <t>F7 156.png</t>
  </si>
  <si>
    <t>F7204</t>
  </si>
  <si>
    <t>189.8</t>
  </si>
  <si>
    <t>1,571,114,745</t>
  </si>
  <si>
    <t>6,683,636,651</t>
  </si>
  <si>
    <t>F7 204.png</t>
  </si>
  <si>
    <t>F854</t>
  </si>
  <si>
    <t>5,625,505,165</t>
  </si>
  <si>
    <t>7,208,208,744</t>
  </si>
  <si>
    <t>F8 54.png</t>
  </si>
  <si>
    <t>F816</t>
  </si>
  <si>
    <t>f8 16.png</t>
  </si>
  <si>
    <t>F850</t>
  </si>
  <si>
    <t>f8 50 .png</t>
  </si>
  <si>
    <t>F852</t>
  </si>
  <si>
    <t>f8 52.png</t>
  </si>
  <si>
    <t>Đã ký HĐTHNV ngày 15/10/2025</t>
  </si>
  <si>
    <t>F870</t>
  </si>
  <si>
    <t>203.1</t>
  </si>
  <si>
    <t>f8 70.png</t>
  </si>
  <si>
    <t>F874</t>
  </si>
  <si>
    <t>f8 74.png</t>
  </si>
  <si>
    <t>F876</t>
  </si>
  <si>
    <t>f8 76.png</t>
  </si>
  <si>
    <t>F8112</t>
  </si>
  <si>
    <t>f8 112.png</t>
  </si>
  <si>
    <t>F789</t>
  </si>
  <si>
    <t>f7 89.png</t>
  </si>
  <si>
    <t>F287</t>
  </si>
  <si>
    <t>f2 87.png</t>
  </si>
  <si>
    <t>F894</t>
  </si>
  <si>
    <t>204.4</t>
  </si>
  <si>
    <t>f8 94.png</t>
  </si>
  <si>
    <t>F285</t>
  </si>
  <si>
    <t>f2 85.png</t>
  </si>
  <si>
    <t>F703</t>
  </si>
  <si>
    <t>F7 03.png</t>
  </si>
  <si>
    <t>F705</t>
  </si>
  <si>
    <t>F7 05.png</t>
  </si>
  <si>
    <t>F750</t>
  </si>
  <si>
    <t>f7 50.png</t>
  </si>
  <si>
    <t xml:space="preserve">F770  </t>
  </si>
  <si>
    <t xml:space="preserve">F738 </t>
  </si>
  <si>
    <t>83.9</t>
  </si>
  <si>
    <t>272.9</t>
  </si>
  <si>
    <t>f7 38.png</t>
  </si>
  <si>
    <t>F7155</t>
  </si>
  <si>
    <t>f7155.png</t>
  </si>
  <si>
    <t>F7157</t>
  </si>
  <si>
    <t>f7157.png</t>
  </si>
  <si>
    <t>F767</t>
  </si>
  <si>
    <t>f7 67.png</t>
  </si>
  <si>
    <t>F7159</t>
  </si>
  <si>
    <t>F796</t>
  </si>
  <si>
    <t>85.7</t>
  </si>
  <si>
    <t>F798</t>
  </si>
  <si>
    <t>F7161</t>
  </si>
  <si>
    <t>F782</t>
  </si>
  <si>
    <t>190.1</t>
  </si>
  <si>
    <t>F712</t>
  </si>
  <si>
    <t>F716</t>
  </si>
  <si>
    <t>F764</t>
  </si>
  <si>
    <t>F766</t>
  </si>
  <si>
    <t>F793</t>
  </si>
  <si>
    <t>F795</t>
  </si>
  <si>
    <t>F263</t>
  </si>
  <si>
    <t>6,563,556,995</t>
  </si>
  <si>
    <t>6,613,734,863</t>
  </si>
  <si>
    <t>5,818,415,640</t>
  </si>
  <si>
    <t>f2 63.png</t>
  </si>
  <si>
    <t>Đã ký HĐTHNV ngày 27/12/2025</t>
  </si>
  <si>
    <t>F255</t>
  </si>
  <si>
    <t>196.2</t>
  </si>
  <si>
    <t>f2 55.png</t>
  </si>
  <si>
    <t>F277</t>
  </si>
  <si>
    <t>195.0</t>
  </si>
  <si>
    <t>F2 77.png</t>
  </si>
  <si>
    <t>F279</t>
  </si>
  <si>
    <t>f2 79.jpg</t>
  </si>
  <si>
    <t>F281</t>
  </si>
  <si>
    <t>f2 81.jpg</t>
  </si>
  <si>
    <r>
      <rPr>
        <rFont val="Times New Roman"/>
        <b/>
        <color theme="1"/>
        <sz val="20.0"/>
      </rPr>
      <t xml:space="preserve">SRT - BẢNG HÀNG SUN URBAN CITY HÀ NAM
</t>
    </r>
    <r>
      <rPr>
        <rFont val="Times New Roman"/>
        <b/>
        <color rgb="FFFF0000"/>
        <sz val="20.0"/>
      </rPr>
      <t>PHÂN KHU THẤP TẦNG - KIM NGÂN + KIM TIỀN</t>
    </r>
  </si>
  <si>
    <t>Tầng
cao</t>
  </si>
  <si>
    <t xml:space="preserve"> DTXD
T1 </t>
  </si>
  <si>
    <t>Tổng Giá bán (chưa gồm VAT &amp; PBT)</t>
  </si>
  <si>
    <t>VAT (tạm tính)</t>
  </si>
  <si>
    <t>Phí bảo trì
(0.5%)</t>
  </si>
  <si>
    <t>Phân khu</t>
  </si>
  <si>
    <t>NOTE</t>
  </si>
  <si>
    <t>ĐƯỜNG C18</t>
  </si>
  <si>
    <t>C1837</t>
  </si>
  <si>
    <t>4.0</t>
  </si>
  <si>
    <t>56.00</t>
  </si>
  <si>
    <t>47.0</t>
  </si>
  <si>
    <t>217.4</t>
  </si>
  <si>
    <t>6,179,317,132</t>
  </si>
  <si>
    <t>546,868,964</t>
  </si>
  <si>
    <t>30,896,586</t>
  </si>
  <si>
    <t>6,757,082,681</t>
  </si>
  <si>
    <t>LK Kim Tiền</t>
  </si>
  <si>
    <t>CK không vay 5%</t>
  </si>
  <si>
    <t>c18 37.jpg</t>
  </si>
  <si>
    <t>ĐƯỜNG C19</t>
  </si>
  <si>
    <t>C19161</t>
  </si>
  <si>
    <t>47.5</t>
  </si>
  <si>
    <t>6,324,966,237</t>
  </si>
  <si>
    <t>561,433,874</t>
  </si>
  <si>
    <t>31,624,831</t>
  </si>
  <si>
    <t>6,918,024,942</t>
  </si>
  <si>
    <t>C19 161.png</t>
  </si>
  <si>
    <t>ĐƯỜNG C6</t>
  </si>
  <si>
    <t>C6221</t>
  </si>
  <si>
    <t>52.2</t>
  </si>
  <si>
    <t>234.9</t>
  </si>
  <si>
    <t>LK Kim Ngân</t>
  </si>
  <si>
    <t>c6 221.jpg</t>
  </si>
  <si>
    <t>C6261</t>
  </si>
  <si>
    <t>c6 261.png</t>
  </si>
  <si>
    <t>Quỹ CĐT
Check admin trước khi lock</t>
  </si>
  <si>
    <t>ĐƯỜNG C7</t>
  </si>
  <si>
    <t>C7115</t>
  </si>
  <si>
    <t>51.5</t>
  </si>
  <si>
    <t>225.5</t>
  </si>
  <si>
    <t>7,080,976,444</t>
  </si>
  <si>
    <t>631,958,984</t>
  </si>
  <si>
    <t>35,404,882</t>
  </si>
  <si>
    <t>7,748,340,310</t>
  </si>
  <si>
    <t>C7 115.png</t>
  </si>
  <si>
    <t>C7117</t>
  </si>
  <si>
    <t>227.7</t>
  </si>
  <si>
    <t>7,097,100,954</t>
  </si>
  <si>
    <t>633,571,435</t>
  </si>
  <si>
    <t>35,485,505</t>
  </si>
  <si>
    <t>7,766,157,894</t>
  </si>
  <si>
    <t>C7 117.png</t>
  </si>
  <si>
    <t>C7119</t>
  </si>
  <si>
    <t>237.3</t>
  </si>
  <si>
    <t>7,167,462,454</t>
  </si>
  <si>
    <t>640,607,585</t>
  </si>
  <si>
    <t>35,837,312</t>
  </si>
  <si>
    <t>7,843,907,351</t>
  </si>
  <si>
    <t>C7 119.png</t>
  </si>
  <si>
    <t>ĐƯỜNG C17</t>
  </si>
  <si>
    <t xml:space="preserve">C17173 </t>
  </si>
  <si>
    <t>217.3</t>
  </si>
  <si>
    <t>c17 173.png</t>
  </si>
  <si>
    <t>C17147</t>
  </si>
  <si>
    <t>c17 147.png</t>
  </si>
  <si>
    <t>C17151</t>
  </si>
  <si>
    <t>47.1</t>
  </si>
  <si>
    <t>c17 151.png</t>
  </si>
  <si>
    <t>C1921</t>
  </si>
  <si>
    <t>47.8</t>
  </si>
  <si>
    <t>222.3</t>
  </si>
  <si>
    <t>c19 21.png</t>
  </si>
  <si>
    <t>Ưu tiên bán nội bộ</t>
  </si>
  <si>
    <t>ĐƯỜNG C5</t>
  </si>
  <si>
    <t>C5146</t>
  </si>
  <si>
    <t xml:space="preserve">60.00 </t>
  </si>
  <si>
    <t>51.6</t>
  </si>
  <si>
    <t xml:space="preserve">232.3 </t>
  </si>
  <si>
    <t>c5 146.png</t>
  </si>
  <si>
    <t>Đã ký TL
Ký được HĐMB</t>
  </si>
  <si>
    <t>C5162</t>
  </si>
  <si>
    <t>51.8</t>
  </si>
  <si>
    <t>233.2</t>
  </si>
  <si>
    <t>c5 162.png</t>
  </si>
  <si>
    <t xml:space="preserve">C734 </t>
  </si>
  <si>
    <t>175.00</t>
  </si>
  <si>
    <t xml:space="preserve"> 85.9</t>
  </si>
  <si>
    <t xml:space="preserve"> 349.2</t>
  </si>
  <si>
    <t>c7 34.png</t>
  </si>
  <si>
    <t>ĐƯỜNG C10</t>
  </si>
  <si>
    <t>C1096</t>
  </si>
  <si>
    <t>200.00</t>
  </si>
  <si>
    <t xml:space="preserve"> 102.8</t>
  </si>
  <si>
    <t>417.2</t>
  </si>
  <si>
    <t>c10 96.png</t>
  </si>
  <si>
    <t>ĐƯỜNG C1</t>
  </si>
  <si>
    <t>C131</t>
  </si>
  <si>
    <t>5.0</t>
  </si>
  <si>
    <t>72.00</t>
  </si>
  <si>
    <t>63.8</t>
  </si>
  <si>
    <t>350.3</t>
  </si>
  <si>
    <t>c1 31.png</t>
  </si>
  <si>
    <t>C1872</t>
  </si>
  <si>
    <t>217.6</t>
  </si>
  <si>
    <t>c18 72.png</t>
  </si>
  <si>
    <t>Đã ký HDTHNV ngày 31/07/2025
Chỉ bán nội bộ</t>
  </si>
  <si>
    <t>C1874</t>
  </si>
  <si>
    <t>217.2</t>
  </si>
  <si>
    <t>c18 74.png</t>
  </si>
  <si>
    <t>Đã ký HDTHNV ngày 31/07/2025</t>
  </si>
  <si>
    <t>C222</t>
  </si>
  <si>
    <t>233.8</t>
  </si>
  <si>
    <t>c2 22.png</t>
  </si>
  <si>
    <t>Đã ký TL</t>
  </si>
  <si>
    <t>C1698</t>
  </si>
  <si>
    <t xml:space="preserve">118.00  </t>
  </si>
  <si>
    <t>97.8</t>
  </si>
  <si>
    <t xml:space="preserve"> 441.9</t>
  </si>
  <si>
    <t>c16 98.png</t>
  </si>
  <si>
    <t>C1751</t>
  </si>
  <si>
    <t xml:space="preserve"> 219.8   </t>
  </si>
  <si>
    <t>c17 51.png</t>
  </si>
  <si>
    <t>C586</t>
  </si>
  <si>
    <t>52.00</t>
  </si>
  <si>
    <t>43.5</t>
  </si>
  <si>
    <t>240.8</t>
  </si>
  <si>
    <t>c5 86.png</t>
  </si>
  <si>
    <t>Quỹ NSK</t>
  </si>
  <si>
    <t>C1658</t>
  </si>
  <si>
    <t>c16 58.png</t>
  </si>
  <si>
    <t>QC 18/4/2025</t>
  </si>
  <si>
    <t>C1038</t>
  </si>
  <si>
    <t xml:space="preserve">160.00 </t>
  </si>
  <si>
    <t>115.2</t>
  </si>
  <si>
    <t>630.9</t>
  </si>
  <si>
    <t>c10 38.png</t>
  </si>
  <si>
    <t>C677</t>
  </si>
  <si>
    <t>68.00</t>
  </si>
  <si>
    <t>45.5</t>
  </si>
  <si>
    <t>268.5</t>
  </si>
  <si>
    <t>c6 77.png</t>
  </si>
  <si>
    <t>C548</t>
  </si>
  <si>
    <t>246.4</t>
  </si>
  <si>
    <t>c5 48.png</t>
  </si>
  <si>
    <t>C16120</t>
  </si>
  <si>
    <t>c16 120.png</t>
  </si>
  <si>
    <t>C525</t>
  </si>
  <si>
    <t>245.5</t>
  </si>
  <si>
    <t>c5 25.png</t>
  </si>
  <si>
    <t>Đã ký HĐTHNV ngày 29/04/2025</t>
  </si>
  <si>
    <t>C527</t>
  </si>
  <si>
    <t>237.7</t>
  </si>
  <si>
    <t>c5 27.png</t>
  </si>
  <si>
    <t>Đã ký HĐTHNV ngày 29/04/2025
Ký được HĐMB</t>
  </si>
  <si>
    <t>C629</t>
  </si>
  <si>
    <t>274.8</t>
  </si>
  <si>
    <t>đã ký HĐTHNV ngày 29/04/2025</t>
  </si>
  <si>
    <t>C631</t>
  </si>
  <si>
    <t>C907</t>
  </si>
  <si>
    <t xml:space="preserve"> 175.00</t>
  </si>
  <si>
    <t>86.0</t>
  </si>
  <si>
    <t>344.7</t>
  </si>
  <si>
    <t>C1820</t>
  </si>
  <si>
    <t>C1836</t>
  </si>
  <si>
    <t>220.3</t>
  </si>
  <si>
    <t>QC 22/4/2025</t>
  </si>
  <si>
    <t>đã ký HĐTHNV ngày 29/04/2025
Ký được HĐMB</t>
  </si>
  <si>
    <t>C1844</t>
  </si>
  <si>
    <t>223.5</t>
  </si>
  <si>
    <t>C1905</t>
  </si>
  <si>
    <t>C230</t>
  </si>
  <si>
    <t>https://drive.google.com/drive/folders/15wKfGWlGD_eqRtzMBacmxPo4eRnyBVSl</t>
  </si>
  <si>
    <t>đã ký HĐTHNV ngày 29/04/2025
Đã quá hạn ký HĐMB</t>
  </si>
  <si>
    <t>C1969</t>
  </si>
  <si>
    <t>C5128</t>
  </si>
  <si>
    <t>C5165</t>
  </si>
  <si>
    <t>C15110</t>
  </si>
  <si>
    <t>180.00</t>
  </si>
  <si>
    <t>88.4</t>
  </si>
  <si>
    <t>398.2</t>
  </si>
  <si>
    <t>c15 110.png</t>
  </si>
  <si>
    <t>Check admin trước khi lock
CĐT thu hồi</t>
  </si>
  <si>
    <t>C5136</t>
  </si>
  <si>
    <t>240.1</t>
  </si>
  <si>
    <t>chỉ bán nội bộ</t>
  </si>
  <si>
    <t>C540</t>
  </si>
  <si>
    <t xml:space="preserve"> 5.0</t>
  </si>
  <si>
    <t xml:space="preserve">  52.00   </t>
  </si>
  <si>
    <t xml:space="preserve">43.5  </t>
  </si>
  <si>
    <t xml:space="preserve"> 249.6  </t>
  </si>
  <si>
    <t xml:space="preserve">C526		</t>
  </si>
  <si>
    <t xml:space="preserve">5.0       
</t>
  </si>
  <si>
    <t xml:space="preserve">  52.00         </t>
  </si>
  <si>
    <t xml:space="preserve"> 43.5        </t>
  </si>
  <si>
    <t xml:space="preserve">  249.6         </t>
  </si>
  <si>
    <t xml:space="preserve"> VTB</t>
  </si>
  <si>
    <t>C609</t>
  </si>
  <si>
    <t>chính sách mới tháng 4</t>
  </si>
  <si>
    <t>C1897</t>
  </si>
  <si>
    <t>C19152</t>
  </si>
  <si>
    <t>C6135</t>
  </si>
  <si>
    <t>242.5</t>
  </si>
  <si>
    <t>C642</t>
  </si>
  <si>
    <t>236.7</t>
  </si>
  <si>
    <t>C1720</t>
  </si>
  <si>
    <t>47.3</t>
  </si>
  <si>
    <t>219.5</t>
  </si>
  <si>
    <t>C228</t>
  </si>
  <si>
    <t>C1981</t>
  </si>
  <si>
    <t>C1980</t>
  </si>
  <si>
    <t>216.4</t>
  </si>
  <si>
    <t>C620</t>
  </si>
  <si>
    <t>C6137</t>
  </si>
  <si>
    <t>C6139</t>
  </si>
  <si>
    <t>232.4</t>
  </si>
  <si>
    <t>C595</t>
  </si>
  <si>
    <t>234.3</t>
  </si>
  <si>
    <t>C6105</t>
  </si>
  <si>
    <t>232.3</t>
  </si>
  <si>
    <t>C1838</t>
  </si>
  <si>
    <t>C5144</t>
  </si>
  <si>
    <t>C19107</t>
  </si>
  <si>
    <t>C1879</t>
  </si>
  <si>
    <t>C1979</t>
  </si>
  <si>
    <t>C19105</t>
  </si>
  <si>
    <t>C1785</t>
  </si>
  <si>
    <t>C1787</t>
  </si>
  <si>
    <t>C1840</t>
  </si>
  <si>
    <t>C1922</t>
  </si>
  <si>
    <t>C19104</t>
  </si>
  <si>
    <t>C18188</t>
  </si>
  <si>
    <t>C1716</t>
  </si>
  <si>
    <t>C19140</t>
  </si>
  <si>
    <t>C19142</t>
  </si>
  <si>
    <t>C19170</t>
  </si>
  <si>
    <t>C1712</t>
  </si>
  <si>
    <t>C18112</t>
  </si>
  <si>
    <t>C18103</t>
  </si>
  <si>
    <t>C1828</t>
  </si>
  <si>
    <t>C1842</t>
  </si>
  <si>
    <t>C18101</t>
  </si>
  <si>
    <t>C1824</t>
  </si>
  <si>
    <t>C6143</t>
  </si>
  <si>
    <t xml:space="preserve">60.00  </t>
  </si>
  <si>
    <t>230.8</t>
  </si>
  <si>
    <t>C6173</t>
  </si>
  <si>
    <t>bán theo giá mới + chính sách mới tháng 4</t>
  </si>
  <si>
    <t>C5154</t>
  </si>
  <si>
    <t xml:space="preserve"> 230.8</t>
  </si>
  <si>
    <t>C16146</t>
  </si>
  <si>
    <t xml:space="preserve">C915 </t>
  </si>
  <si>
    <t>88.5</t>
  </si>
  <si>
    <t>358.7</t>
  </si>
  <si>
    <t>C507</t>
  </si>
  <si>
    <t>C663</t>
  </si>
  <si>
    <t>271.1</t>
  </si>
  <si>
    <t>chính sách mới tháng 4;</t>
  </si>
  <si>
    <t>C645</t>
  </si>
  <si>
    <t>272.4</t>
  </si>
  <si>
    <t>C1893</t>
  </si>
  <si>
    <t xml:space="preserve">47.3 </t>
  </si>
  <si>
    <t xml:space="preserve">219.5   </t>
  </si>
  <si>
    <t>đã ký HĐTHNV ngày 29/04/2025; đã ký được HDMB</t>
  </si>
  <si>
    <t>C1895</t>
  </si>
  <si>
    <t xml:space="preserve">47.5 </t>
  </si>
  <si>
    <t>219.3</t>
  </si>
  <si>
    <t>C242</t>
  </si>
  <si>
    <t>235.9</t>
  </si>
  <si>
    <r>
      <rPr>
        <rFont val="Times New Roman"/>
        <b/>
        <color theme="1"/>
        <sz val="22.0"/>
      </rPr>
      <t xml:space="preserve">SRT - BẢNG HÀNG SUN URBAN CITY HÀ NAM
</t>
    </r>
    <r>
      <rPr>
        <rFont val="Times New Roman"/>
        <b/>
        <color rgb="FFFF0000"/>
        <sz val="22.0"/>
      </rPr>
      <t>PHÂN KHU PARK RESIDENCE</t>
    </r>
  </si>
  <si>
    <t xml:space="preserve">Tổng giá TTS95% tạm tính muộn nhất 25/01/2026 </t>
  </si>
  <si>
    <t>1,939,959,989</t>
  </si>
  <si>
    <t>1,959,555,545</t>
  </si>
  <si>
    <t>1,707,164,791</t>
  </si>
  <si>
    <t>p15 0221.png</t>
  </si>
  <si>
    <t>Đã ký HĐTHNV ngày 27/02/2026</t>
  </si>
  <si>
    <t>2,069,068,974</t>
  </si>
  <si>
    <t>1,820,780,697</t>
  </si>
  <si>
    <t>1,991,154,243</t>
  </si>
  <si>
    <t>1,752,215,733</t>
  </si>
  <si>
    <t>2,044,964,797</t>
  </si>
  <si>
    <t>2,065,621,006</t>
  </si>
  <si>
    <t>1,799,569,020</t>
  </si>
  <si>
    <t>2,053,297,175</t>
  </si>
  <si>
    <t>2,074,037,550</t>
  </si>
  <si>
    <t>1,806,901,513</t>
  </si>
  <si>
    <t>P150215</t>
  </si>
  <si>
    <t>1,990,000,463</t>
  </si>
  <si>
    <t>2,010,101,477</t>
  </si>
  <si>
    <t>1,751,200,407</t>
  </si>
  <si>
    <t>P15 0215.png</t>
  </si>
  <si>
    <t>Không có EB</t>
  </si>
  <si>
    <t>P150217</t>
  </si>
  <si>
    <t>2,016,376,916</t>
  </si>
  <si>
    <t>2,036,744,359</t>
  </si>
  <si>
    <t>1,774,411,686</t>
  </si>
  <si>
    <t>P15 0217.png</t>
  </si>
  <si>
    <t>P150218</t>
  </si>
  <si>
    <t>2,025,201,322</t>
  </si>
  <si>
    <t>2,045,657,901</t>
  </si>
  <si>
    <t>1,782,177,163</t>
  </si>
  <si>
    <t>P15 0218.png</t>
  </si>
  <si>
    <t>P150219</t>
  </si>
  <si>
    <t>2,894,963,558</t>
  </si>
  <si>
    <t>2,924,205,614</t>
  </si>
  <si>
    <t>2,547,567,930</t>
  </si>
  <si>
    <t>P15 0219.png</t>
  </si>
  <si>
    <t>P150224</t>
  </si>
  <si>
    <t>2,049,086,865</t>
  </si>
  <si>
    <t>2,069,784,713</t>
  </si>
  <si>
    <t>1,803,196,441</t>
  </si>
  <si>
    <t>P15 0224.png</t>
  </si>
  <si>
    <t>P150225</t>
  </si>
  <si>
    <t>2,029,104,760</t>
  </si>
  <si>
    <t>2,049,600,768</t>
  </si>
  <si>
    <t>1,785,612,189</t>
  </si>
  <si>
    <t>P15 0225.png</t>
  </si>
  <si>
    <t>2,009,410,865</t>
  </si>
  <si>
    <t>1,768,281,561</t>
  </si>
  <si>
    <t>P15 0302.png</t>
  </si>
  <si>
    <t>2,043,781,957</t>
  </si>
  <si>
    <t>2,064,426,220</t>
  </si>
  <si>
    <t>1,798,528,123</t>
  </si>
  <si>
    <t>P15 0735.png</t>
  </si>
  <si>
    <t>P150737</t>
  </si>
  <si>
    <t>2,937,087,672</t>
  </si>
  <si>
    <t>2,966,755,224</t>
  </si>
  <si>
    <t>2,584,637,151</t>
  </si>
  <si>
    <t>P15 0737.png</t>
  </si>
  <si>
    <t>P150915</t>
  </si>
  <si>
    <t>2,247,934,759</t>
  </si>
  <si>
    <t>1,978,182,587</t>
  </si>
  <si>
    <t>P150915.xlsx</t>
  </si>
  <si>
    <t>p15 0915.png</t>
  </si>
  <si>
    <t>P150935</t>
  </si>
  <si>
    <t>2,106,342,435</t>
  </si>
  <si>
    <t>p15 0935.png</t>
  </si>
  <si>
    <t>P150936</t>
  </si>
  <si>
    <t>2,116,148,914</t>
  </si>
  <si>
    <t>p15 0936.png</t>
  </si>
  <si>
    <t>P150212B</t>
  </si>
  <si>
    <t>1,417,758,896</t>
  </si>
  <si>
    <t>1,432,079,693</t>
  </si>
  <si>
    <t>1,247,627,828</t>
  </si>
  <si>
    <t>P15 0212B.png</t>
  </si>
  <si>
    <t>P150301</t>
  </si>
  <si>
    <t>MB STT36</t>
  </si>
  <si>
    <t>P150312B</t>
  </si>
  <si>
    <t>1,490,008,004</t>
  </si>
  <si>
    <t>ĐB STT38</t>
  </si>
  <si>
    <t>P150338</t>
  </si>
  <si>
    <t>2,923,275,646</t>
  </si>
  <si>
    <t>2,572,482,569</t>
  </si>
  <si>
    <t>P15 0338.png</t>
  </si>
  <si>
    <t>P150536</t>
  </si>
  <si>
    <t>2,010,383,884</t>
  </si>
  <si>
    <t>1,769,137,819</t>
  </si>
  <si>
    <t>p15 0536.png</t>
  </si>
  <si>
    <t>P150334</t>
  </si>
  <si>
    <t>ĐB STT27</t>
  </si>
  <si>
    <t>P150340</t>
  </si>
  <si>
    <t>2,040,509,537</t>
  </si>
  <si>
    <t>2,061,120,745</t>
  </si>
  <si>
    <t>1,795,648,392</t>
  </si>
  <si>
    <t>P15 0340.png</t>
  </si>
  <si>
    <t>P150512B</t>
  </si>
  <si>
    <t>P150524</t>
  </si>
  <si>
    <t>30.20</t>
  </si>
  <si>
    <t>1,480,910,443</t>
  </si>
  <si>
    <t>ĐB STT39</t>
  </si>
  <si>
    <t>P150703A</t>
  </si>
  <si>
    <t>MB STT32</t>
  </si>
  <si>
    <t>P150705</t>
  </si>
  <si>
    <t>2,326,978,289</t>
  </si>
  <si>
    <t>2,350,483,119</t>
  </si>
  <si>
    <t>2,047,740,894</t>
  </si>
  <si>
    <t>P15 0705.png</t>
  </si>
  <si>
    <t>P150706</t>
  </si>
  <si>
    <t>P15 0706.png</t>
  </si>
  <si>
    <t>P150707</t>
  </si>
  <si>
    <t>P15 0707.png</t>
  </si>
  <si>
    <t>P150733</t>
  </si>
  <si>
    <t>P15 0733.png</t>
  </si>
  <si>
    <t>P150736</t>
  </si>
  <si>
    <t>P15 0736.png</t>
  </si>
  <si>
    <t>P150917</t>
  </si>
  <si>
    <t>2,104,255,220</t>
  </si>
  <si>
    <t>1,851,744,595</t>
  </si>
  <si>
    <t>p15 0917.png</t>
  </si>
  <si>
    <t>P150918</t>
  </si>
  <si>
    <t>2,113,424,088</t>
  </si>
  <si>
    <t>1,859,813,198</t>
  </si>
  <si>
    <t>p15 0918.png</t>
  </si>
  <si>
    <t>2,034,025,731</t>
  </si>
  <si>
    <t>1,789,942,645</t>
  </si>
  <si>
    <t>1,976,211,393</t>
  </si>
  <si>
    <t>1,996,173,124</t>
  </si>
  <si>
    <t>1,739,066,025</t>
  </si>
  <si>
    <t>1,980,498,186</t>
  </si>
  <si>
    <t>2,000,503,219</t>
  </si>
  <si>
    <t>1,742,838,404</t>
  </si>
  <si>
    <t>2,779,633,881</t>
  </si>
  <si>
    <t>2,807,710,990</t>
  </si>
  <si>
    <t>2,446,077,815</t>
  </si>
  <si>
    <t>2,061,438,654</t>
  </si>
  <si>
    <t>2,082,261,265</t>
  </si>
  <si>
    <t>1,814,066,015</t>
  </si>
  <si>
    <t>1,941,871,686</t>
  </si>
  <si>
    <t>1,961,486,552</t>
  </si>
  <si>
    <t>1,708,847,082</t>
  </si>
  <si>
    <t>P19 0335.png</t>
  </si>
  <si>
    <t>1,998,652,638</t>
  </si>
  <si>
    <t>2,018,841,049</t>
  </si>
  <si>
    <t>1,758,814,322</t>
  </si>
  <si>
    <t>P19 0342.png</t>
  </si>
  <si>
    <t>P190705</t>
  </si>
  <si>
    <t>2,102,065,101</t>
  </si>
  <si>
    <t>2,123,298,082</t>
  </si>
  <si>
    <t>1,849,817,289</t>
  </si>
  <si>
    <t>P19 0705.png</t>
  </si>
  <si>
    <t>2,061,009,393</t>
  </si>
  <si>
    <t>2,081,827,670</t>
  </si>
  <si>
    <t>1,813,688,265</t>
  </si>
  <si>
    <t>P19 0711.png</t>
  </si>
  <si>
    <t>P190712A</t>
  </si>
  <si>
    <t>2,077,041,486</t>
  </si>
  <si>
    <t>2,098,021,702</t>
  </si>
  <si>
    <t>1,827,796,507</t>
  </si>
  <si>
    <t>P19 0712A.png</t>
  </si>
  <si>
    <t>P190715</t>
  </si>
  <si>
    <t>2,954,191,931</t>
  </si>
  <si>
    <t>2,984,032,253</t>
  </si>
  <si>
    <t>2,599,688,899</t>
  </si>
  <si>
    <t>P19 0715.png</t>
  </si>
  <si>
    <t>2,011,065,065</t>
  </si>
  <si>
    <t>2,031,378,853</t>
  </si>
  <si>
    <t>1,769,737,257</t>
  </si>
  <si>
    <t>P19 0727.png</t>
  </si>
  <si>
    <t>2,042,275,234</t>
  </si>
  <si>
    <t>2,062,904,276</t>
  </si>
  <si>
    <t>1,797,202,206</t>
  </si>
  <si>
    <t>P19 0728.png</t>
  </si>
  <si>
    <t>P19 0729.png</t>
  </si>
  <si>
    <t>P19 0730.png</t>
  </si>
  <si>
    <t>P190846</t>
  </si>
  <si>
    <t>2,121,803,424</t>
  </si>
  <si>
    <t>2,143,235,783</t>
  </si>
  <si>
    <t>1,867,187,013</t>
  </si>
  <si>
    <t>P19 0846.png</t>
  </si>
  <si>
    <t>P190847</t>
  </si>
  <si>
    <t>P19 0847.png</t>
  </si>
  <si>
    <t>P190848</t>
  </si>
  <si>
    <t>P19 0848.png</t>
  </si>
  <si>
    <t>P190848A</t>
  </si>
  <si>
    <t>2,101,078,185</t>
  </si>
  <si>
    <t>2,122,301,197</t>
  </si>
  <si>
    <t>1,848,948,803</t>
  </si>
  <si>
    <t>P19 0848A.png</t>
  </si>
  <si>
    <t>P190850</t>
  </si>
  <si>
    <t>2,117,220,693</t>
  </si>
  <si>
    <t>2,138,606,760</t>
  </si>
  <si>
    <t>1,863,154,211</t>
  </si>
  <si>
    <t>P19 0850.png</t>
  </si>
  <si>
    <t>P190341</t>
  </si>
  <si>
    <t>P19 0341.png</t>
  </si>
  <si>
    <t>P190510</t>
  </si>
  <si>
    <t>29.50</t>
  </si>
  <si>
    <t>1,474,589,162</t>
  </si>
  <si>
    <t>ĐB STT37</t>
  </si>
  <si>
    <t>P190712B</t>
  </si>
  <si>
    <t>P19 0712B.png</t>
  </si>
  <si>
    <t>P190343</t>
  </si>
  <si>
    <t>P19 0343.png</t>
  </si>
  <si>
    <t>P190343A</t>
  </si>
  <si>
    <t>29.40</t>
  </si>
  <si>
    <t>1,441,266,489</t>
  </si>
  <si>
    <t>P190712</t>
  </si>
  <si>
    <t>1,429,694,826</t>
  </si>
  <si>
    <t>1,444,136,187</t>
  </si>
  <si>
    <t>1,258,131,447</t>
  </si>
  <si>
    <t>P19 0712.png</t>
  </si>
  <si>
    <t>P190733</t>
  </si>
  <si>
    <t>MB STT33</t>
  </si>
  <si>
    <t>P190734</t>
  </si>
  <si>
    <t>MB STT31</t>
  </si>
  <si>
    <t>P190816</t>
  </si>
  <si>
    <t>2,901,854,146</t>
  </si>
  <si>
    <t>2,931,165,805</t>
  </si>
  <si>
    <t>2,553,631,649</t>
  </si>
  <si>
    <t>P190816 ( CK Tháng 03/26 ).xlsx</t>
  </si>
  <si>
    <t>P19 0816.png</t>
  </si>
  <si>
    <t>P190817</t>
  </si>
  <si>
    <t>P19 0817.png</t>
  </si>
  <si>
    <t>P190818</t>
  </si>
  <si>
    <t>2,021,195,473</t>
  </si>
  <si>
    <t>2,041,611,589</t>
  </si>
  <si>
    <t>1,778,652,016</t>
  </si>
  <si>
    <t>P19 0818.png</t>
  </si>
  <si>
    <t>P190819</t>
  </si>
  <si>
    <t>ĐB STT29</t>
  </si>
  <si>
    <t>P190820</t>
  </si>
  <si>
    <t>ĐB STT30</t>
  </si>
  <si>
    <t>P190909</t>
  </si>
  <si>
    <t>1,502,868,173</t>
  </si>
  <si>
    <t>QUỸ ĐỘC QUYỀN SRT - TÒA P11</t>
  </si>
  <si>
    <t>P110208</t>
  </si>
  <si>
    <t>1,839,411,232</t>
  </si>
  <si>
    <t>2,014,233,679</t>
  </si>
  <si>
    <t>2,032,261,749</t>
  </si>
  <si>
    <t>1,791,136,320</t>
  </si>
  <si>
    <t>p11 0208.png</t>
  </si>
  <si>
    <t>P110233</t>
  </si>
  <si>
    <t>1,835,587,093</t>
  </si>
  <si>
    <t>2,010,046,084</t>
  </si>
  <si>
    <t>2,028,036,674</t>
  </si>
  <si>
    <t>1,787,412,545</t>
  </si>
  <si>
    <t>p11 0233.png</t>
  </si>
  <si>
    <t>Check admin trước khi lock
Chưa có chính sách để ký</t>
  </si>
  <si>
    <t>1,889,635,260</t>
  </si>
  <si>
    <t>2,820,270,174</t>
  </si>
  <si>
    <t>1,885,722,971</t>
  </si>
  <si>
    <t>P100301</t>
  </si>
  <si>
    <t>46.7</t>
  </si>
  <si>
    <t>2,020,556,511</t>
  </si>
  <si>
    <t>2,038,715,908</t>
  </si>
  <si>
    <t>1,795,833,982</t>
  </si>
  <si>
    <t>p10 0301.png</t>
  </si>
  <si>
    <t>P100303A</t>
  </si>
  <si>
    <t>2,108,225,444</t>
  </si>
  <si>
    <t>2,127,193,287</t>
  </si>
  <si>
    <t>1,873,498,372</t>
  </si>
  <si>
    <t>p10 0303A.png</t>
  </si>
  <si>
    <t>P100305</t>
  </si>
  <si>
    <t>65.4</t>
  </si>
  <si>
    <t>3,297,064,873</t>
  </si>
  <si>
    <t>3,326,669,166</t>
  </si>
  <si>
    <t>2,930,711,765</t>
  </si>
  <si>
    <t>p10 0305.png</t>
  </si>
  <si>
    <t>P1003A08</t>
  </si>
  <si>
    <t>2,022,083,347</t>
  </si>
  <si>
    <t>2,040,181,069</t>
  </si>
  <si>
    <t>1,798,124,038</t>
  </si>
  <si>
    <t>p10 03A08.png</t>
  </si>
  <si>
    <t>P1003A11</t>
  </si>
  <si>
    <t>2,057,586,026</t>
  </si>
  <si>
    <t>2,076,042,361</t>
  </si>
  <si>
    <t>1,829,188,883</t>
  </si>
  <si>
    <t>p10 03A11.png</t>
  </si>
  <si>
    <t>P1003A12</t>
  </si>
  <si>
    <t>p10 03A12.png</t>
  </si>
  <si>
    <t>P1003A12A</t>
  </si>
  <si>
    <t>1,813,656,460</t>
  </si>
  <si>
    <t>p10 03A12A.png</t>
  </si>
  <si>
    <t>P1003A12B</t>
  </si>
  <si>
    <t>p10 03A12B.png</t>
  </si>
  <si>
    <t>P1003A32</t>
  </si>
  <si>
    <t>p10 03A32.png</t>
  </si>
  <si>
    <t>P1003A33</t>
  </si>
  <si>
    <t>p10 03A33.png</t>
  </si>
  <si>
    <t>P1003A34</t>
  </si>
  <si>
    <t>p10 03A34.png</t>
  </si>
  <si>
    <t>P1003A07</t>
  </si>
  <si>
    <t>p10 03A07.png</t>
  </si>
  <si>
    <t>P100302</t>
  </si>
  <si>
    <t>p10 0302.png</t>
  </si>
  <si>
    <t>P100303</t>
  </si>
  <si>
    <t>p10 0303.png</t>
  </si>
  <si>
    <t>P100312A</t>
  </si>
  <si>
    <t>P100339</t>
  </si>
  <si>
    <t>p10 0339.png</t>
  </si>
  <si>
    <t>P100340</t>
  </si>
  <si>
    <t>p10 0340.png</t>
  </si>
  <si>
    <t>P100321</t>
  </si>
  <si>
    <t>P100335</t>
  </si>
  <si>
    <t>p10 0335.png</t>
  </si>
  <si>
    <t>P100336</t>
  </si>
  <si>
    <t>p10 0336.png</t>
  </si>
  <si>
    <t>P100337</t>
  </si>
  <si>
    <t>p10 0337.png</t>
  </si>
  <si>
    <t>P1003A09</t>
  </si>
  <si>
    <t>P1003A10</t>
  </si>
  <si>
    <t>p10 03A10.png</t>
  </si>
  <si>
    <t>P1003A24</t>
  </si>
  <si>
    <t>p10 03A24.png</t>
  </si>
  <si>
    <t>P1003A25</t>
  </si>
  <si>
    <t>p10 03A25.png</t>
  </si>
  <si>
    <t>P1003A26</t>
  </si>
  <si>
    <t>p10 03A26.png</t>
  </si>
  <si>
    <t>P1003A27</t>
  </si>
  <si>
    <t>p10 03A27.png</t>
  </si>
  <si>
    <t>P1003A28</t>
  </si>
  <si>
    <t>p10 03A28.png</t>
  </si>
  <si>
    <t>P1003A29</t>
  </si>
  <si>
    <t>p10 03A29.png</t>
  </si>
  <si>
    <t>P1003A30</t>
  </si>
  <si>
    <t>p10 03A30.png</t>
  </si>
  <si>
    <t>P100615</t>
  </si>
  <si>
    <t>48.4</t>
  </si>
  <si>
    <t>p10 0615.png</t>
  </si>
  <si>
    <t>P100616</t>
  </si>
  <si>
    <t>p10 0616.png</t>
  </si>
  <si>
    <t>P100617</t>
  </si>
  <si>
    <t>p10 0617.png</t>
  </si>
  <si>
    <t>P100618</t>
  </si>
  <si>
    <t>p10 0618.png</t>
  </si>
  <si>
    <t>P100619</t>
  </si>
  <si>
    <t>P100620</t>
  </si>
  <si>
    <t>p10 0620.png</t>
  </si>
  <si>
    <t>P100621</t>
  </si>
  <si>
    <t>P100621.xlsx</t>
  </si>
  <si>
    <t>p10 0621.png</t>
  </si>
  <si>
    <t>P100622</t>
  </si>
  <si>
    <t>P100623</t>
  </si>
  <si>
    <t>67.6</t>
  </si>
  <si>
    <t>p10 0623.png</t>
  </si>
  <si>
    <t>P100636</t>
  </si>
  <si>
    <t>48.5</t>
  </si>
  <si>
    <t>p10 0636.png</t>
  </si>
  <si>
    <t>p16 0926.png</t>
  </si>
  <si>
    <t>P160628</t>
  </si>
  <si>
    <t>47.9</t>
  </si>
  <si>
    <t>1,885,120,085</t>
  </si>
  <si>
    <t>2,057,630,861</t>
  </si>
  <si>
    <t>2,076,106,923</t>
  </si>
  <si>
    <t>1,828,989,594</t>
  </si>
  <si>
    <t>p16 0628.png</t>
  </si>
  <si>
    <t>P160729</t>
  </si>
  <si>
    <t>1,902,905,796</t>
  </si>
  <si>
    <t>1,844,089,869</t>
  </si>
  <si>
    <t>p16 0729.png</t>
  </si>
  <si>
    <t>P160915</t>
  </si>
  <si>
    <t>46.1</t>
  </si>
  <si>
    <t>2,230,881,564</t>
  </si>
  <si>
    <t>2,251,194,367</t>
  </si>
  <si>
    <t>1,979,510,626</t>
  </si>
  <si>
    <t>p16 0915.png</t>
  </si>
  <si>
    <t>P160928</t>
  </si>
  <si>
    <t>p16 0928.png</t>
  </si>
  <si>
    <t>1,774,065,486</t>
  </si>
  <si>
    <t>1,758,958,608</t>
  </si>
  <si>
    <t>1,767,312,160</t>
  </si>
  <si>
    <t>1,744,760,668</t>
  </si>
  <si>
    <t>1,737,256,320</t>
  </si>
  <si>
    <t>P180202</t>
  </si>
  <si>
    <t>1,965,812,113</t>
  </si>
  <si>
    <t>1,983,442,629</t>
  </si>
  <si>
    <t>1,747,634,486</t>
  </si>
  <si>
    <t>p18 0202.png</t>
  </si>
  <si>
    <t>P180211</t>
  </si>
  <si>
    <t>1,970,067,118</t>
  </si>
  <si>
    <t>1,987,735,794</t>
  </si>
  <si>
    <t>1,751,417,245</t>
  </si>
  <si>
    <t>p18 0211.png</t>
  </si>
  <si>
    <t>P1803A02</t>
  </si>
  <si>
    <t>1,864,476,509</t>
  </si>
  <si>
    <t>2,029,967,827</t>
  </si>
  <si>
    <t>2,048,241,561</t>
  </si>
  <si>
    <t>1,803,830,365</t>
  </si>
  <si>
    <t>p18 03A02.png</t>
  </si>
  <si>
    <t>P1803A42</t>
  </si>
  <si>
    <t>p18 03A42.png</t>
  </si>
  <si>
    <t>P1803A48A</t>
  </si>
  <si>
    <t>1,882,977,136</t>
  </si>
  <si>
    <t>2,047,918,968</t>
  </si>
  <si>
    <t>2,066,374,026</t>
  </si>
  <si>
    <t>1,819,537,613</t>
  </si>
  <si>
    <t>p18 03A48A.png</t>
  </si>
  <si>
    <t>P180735</t>
  </si>
  <si>
    <t>p18 0735.png</t>
  </si>
  <si>
    <t>P180926</t>
  </si>
  <si>
    <t>46.4</t>
  </si>
  <si>
    <t>1,923,679,535</t>
  </si>
  <si>
    <t>1,940,874,831</t>
  </si>
  <si>
    <t>1,710,887,739</t>
  </si>
  <si>
    <t>p18 0926.png</t>
  </si>
  <si>
    <t>P180927</t>
  </si>
  <si>
    <t>46.5</t>
  </si>
  <si>
    <t>p18 0927.png</t>
  </si>
  <si>
    <t>P180932</t>
  </si>
  <si>
    <t>p18 0932.png</t>
  </si>
  <si>
    <t>P180203</t>
  </si>
  <si>
    <t>p18 0203.png</t>
  </si>
  <si>
    <t>P180203A</t>
  </si>
  <si>
    <t>p18 0203a.png</t>
  </si>
  <si>
    <t>P180206</t>
  </si>
  <si>
    <t>p18 0206.png</t>
  </si>
  <si>
    <t>P180312A</t>
  </si>
  <si>
    <t>p18 0312a.png</t>
  </si>
  <si>
    <t>P180931</t>
  </si>
  <si>
    <t>p18 0931.png</t>
  </si>
  <si>
    <t>P180223</t>
  </si>
  <si>
    <t>p18 0223.png</t>
  </si>
  <si>
    <t>P180227</t>
  </si>
  <si>
    <t>46.20</t>
  </si>
  <si>
    <t>p18 0227.png</t>
  </si>
  <si>
    <t>P180228</t>
  </si>
  <si>
    <t>p180228</t>
  </si>
  <si>
    <t>p18 0228.png</t>
  </si>
  <si>
    <t>P180239</t>
  </si>
  <si>
    <t>p18 0239.png</t>
  </si>
  <si>
    <t>P180541</t>
  </si>
  <si>
    <t>p18 0541.png</t>
  </si>
  <si>
    <t>P180701</t>
  </si>
  <si>
    <t>p18 0701.png</t>
  </si>
  <si>
    <t>P180707</t>
  </si>
  <si>
    <t>p18 0707.png</t>
  </si>
  <si>
    <t>P180708</t>
  </si>
  <si>
    <t>p18 0708.png</t>
  </si>
  <si>
    <t>P180717</t>
  </si>
  <si>
    <t>p18 0717.png</t>
  </si>
  <si>
    <t>P180718</t>
  </si>
  <si>
    <t>p18 0718.png</t>
  </si>
  <si>
    <t>P180826</t>
  </si>
  <si>
    <t>p18 0826.png</t>
  </si>
  <si>
    <t>P180829</t>
  </si>
  <si>
    <t>p18 0829.png</t>
  </si>
  <si>
    <t>P180841</t>
  </si>
  <si>
    <t>p18 0841.png</t>
  </si>
  <si>
    <t>P180815</t>
  </si>
  <si>
    <t>59.40</t>
  </si>
  <si>
    <t>p18 0815.png</t>
  </si>
  <si>
    <t>P180222</t>
  </si>
  <si>
    <t>p18 0222.png</t>
  </si>
  <si>
    <t>P180710</t>
  </si>
  <si>
    <t>p18 0710.png</t>
  </si>
  <si>
    <t>P180816</t>
  </si>
  <si>
    <t>59.50</t>
  </si>
  <si>
    <t>p18 0816.png</t>
  </si>
  <si>
    <t>P180201</t>
  </si>
  <si>
    <t>p18 0201.png</t>
  </si>
  <si>
    <t>P180229</t>
  </si>
  <si>
    <t>59.20</t>
  </si>
  <si>
    <t>p18 0229.png</t>
  </si>
  <si>
    <t>P180633</t>
  </si>
  <si>
    <t>P180709</t>
  </si>
  <si>
    <t>p18 0709.png</t>
  </si>
  <si>
    <t>P180818</t>
  </si>
  <si>
    <t>p18 0818.png</t>
  </si>
  <si>
    <t>P180235</t>
  </si>
  <si>
    <t>p18 0235.png</t>
  </si>
  <si>
    <t>P180236</t>
  </si>
  <si>
    <t>p18 0236.png</t>
  </si>
  <si>
    <t>P180736</t>
  </si>
  <si>
    <t>p18 0736.png</t>
  </si>
  <si>
    <t>P180850</t>
  </si>
  <si>
    <t>p18 0850.png</t>
  </si>
  <si>
    <t>P180734</t>
  </si>
  <si>
    <t>p18 0734.png</t>
  </si>
  <si>
    <t>P180341</t>
  </si>
  <si>
    <t>p18 0341.png</t>
  </si>
  <si>
    <t>P180728</t>
  </si>
  <si>
    <t>46.30</t>
  </si>
  <si>
    <t>p18 0728.png</t>
  </si>
  <si>
    <t>P180817</t>
  </si>
  <si>
    <t>p18 0817.png</t>
  </si>
  <si>
    <t>P180210</t>
  </si>
  <si>
    <t>p18 0210.png</t>
  </si>
  <si>
    <t>P180209</t>
  </si>
  <si>
    <t>p18 0209.png</t>
  </si>
  <si>
    <t>P180216</t>
  </si>
  <si>
    <t>p18 0216.png</t>
  </si>
  <si>
    <t>QUỸ ĐỘC QUYỀN SRT - TÒA P8</t>
  </si>
  <si>
    <t>P80920</t>
  </si>
  <si>
    <t>1,591,303,452</t>
  </si>
  <si>
    <t>1,564,716,839</t>
  </si>
  <si>
    <t>1,578,945,697</t>
  </si>
  <si>
    <t>1,381,591,450</t>
  </si>
  <si>
    <t>P80920.xlsx</t>
  </si>
  <si>
    <t>p8 0920.png</t>
  </si>
  <si>
    <t>Gói quà tặng hoàn thiện nội thất</t>
  </si>
  <si>
    <t>P803A29</t>
  </si>
  <si>
    <t>2,366,582,680</t>
  </si>
  <si>
    <t>2,388,231,604</t>
  </si>
  <si>
    <t>2,087,961,028</t>
  </si>
  <si>
    <t>P8 03A29.png</t>
  </si>
  <si>
    <t>QUỸ ĐỘC QUYỀN SRT - TÒA P9</t>
  </si>
  <si>
    <t>P90201</t>
  </si>
  <si>
    <t>1,622,393,264</t>
  </si>
  <si>
    <t>1,637,220,475</t>
  </si>
  <si>
    <t>1,431,567,062</t>
  </si>
  <si>
    <t>P9 0201.png</t>
  </si>
  <si>
    <t>P90205</t>
  </si>
  <si>
    <t>2,380,350,912</t>
  </si>
  <si>
    <t>2,402,153,127</t>
  </si>
  <si>
    <t>2,099,756,402</t>
  </si>
  <si>
    <t>P9 0205.png</t>
  </si>
  <si>
    <t>P90206</t>
  </si>
  <si>
    <t>2,385,537,699</t>
  </si>
  <si>
    <t>2,407,387,566</t>
  </si>
  <si>
    <t>2,104,329,902</t>
  </si>
  <si>
    <t>P9 0206.png</t>
  </si>
  <si>
    <t>P90207</t>
  </si>
  <si>
    <t>2,407,643,353</t>
  </si>
  <si>
    <t>2,429,716,511</t>
  </si>
  <si>
    <t>2,123,561,822</t>
  </si>
  <si>
    <t>P9 0207.png</t>
  </si>
  <si>
    <t>P903A12A</t>
  </si>
  <si>
    <t>P9 03A12A.png</t>
  </si>
  <si>
    <t>P903A12B</t>
  </si>
  <si>
    <t>P9 03A12B.png</t>
  </si>
  <si>
    <t>P903A03A</t>
  </si>
  <si>
    <t>P9 03A03A.png</t>
  </si>
  <si>
    <t>P90316</t>
  </si>
  <si>
    <t>1,637,503,460</t>
  </si>
  <si>
    <t>1,652,483,298</t>
  </si>
  <si>
    <t>1,444,712,932</t>
  </si>
  <si>
    <t>P9 0316.png</t>
  </si>
  <si>
    <t>P90808</t>
  </si>
  <si>
    <t>2,523,638,239</t>
  </si>
  <si>
    <t>2,546,878,322</t>
  </si>
  <si>
    <t>2,224,538,368</t>
  </si>
  <si>
    <t>p9 0808.png</t>
  </si>
  <si>
    <t>QUỸ ĐỘC QUYỀN SRT - TÒA P3</t>
  </si>
  <si>
    <t>P30227</t>
  </si>
  <si>
    <t>2,279,583,774</t>
  </si>
  <si>
    <t>2,300,425,012</t>
  </si>
  <si>
    <t>2,011,357,040</t>
  </si>
  <si>
    <t>P3 0227.png</t>
  </si>
  <si>
    <t>P30917</t>
  </si>
  <si>
    <t>2,293,535,130</t>
  </si>
  <si>
    <t>2,314,517,290</t>
  </si>
  <si>
    <t>2,023,494,719</t>
  </si>
  <si>
    <t>P30917.xlsx</t>
  </si>
  <si>
    <t>P3 0917.png</t>
  </si>
  <si>
    <t>QUỸ ĐỘC QUYỀN SRT - TÒA P4</t>
  </si>
  <si>
    <t>P40315</t>
  </si>
  <si>
    <t>2,221,182,403</t>
  </si>
  <si>
    <t>2,241,443,207</t>
  </si>
  <si>
    <t>1,960,425,854</t>
  </si>
  <si>
    <t>P4 0315.png</t>
  </si>
  <si>
    <t xml:space="preserve">P40607 </t>
  </si>
  <si>
    <t>2,358,351,994</t>
  </si>
  <si>
    <t>2,379,988,871</t>
  </si>
  <si>
    <t>2,079,885,391</t>
  </si>
  <si>
    <t>p4 0607.png</t>
  </si>
  <si>
    <t xml:space="preserve">P40812A </t>
  </si>
  <si>
    <t xml:space="preserve">46.10 </t>
  </si>
  <si>
    <t>2,378,354,395</t>
  </si>
  <si>
    <t>2,400,193,317</t>
  </si>
  <si>
    <t>2,097,287,480</t>
  </si>
  <si>
    <t>P4 0812A.png</t>
  </si>
  <si>
    <t>P40917</t>
  </si>
  <si>
    <t>P4 0917.png</t>
  </si>
  <si>
    <t>QUỸ ĐỘC QUYỀN SRT - TÒA P6</t>
  </si>
  <si>
    <t>P60218</t>
  </si>
  <si>
    <t>3,214,310,207</t>
  </si>
  <si>
    <t>3,243,706,861</t>
  </si>
  <si>
    <t>2,835,975,289</t>
  </si>
  <si>
    <t>p6 0218.png</t>
  </si>
  <si>
    <t>P60225</t>
  </si>
  <si>
    <t>2,383,145,563</t>
  </si>
  <si>
    <t>2,405,023,401</t>
  </si>
  <si>
    <t>2,101,577,788</t>
  </si>
  <si>
    <t>P6 0225.png</t>
  </si>
  <si>
    <t>P60328</t>
  </si>
  <si>
    <t>2,306,941,475</t>
  </si>
  <si>
    <t>2,327,931,090</t>
  </si>
  <si>
    <t>2,036,805,131</t>
  </si>
  <si>
    <t>p6 0328.png</t>
  </si>
  <si>
    <t>P60518</t>
  </si>
  <si>
    <t>p6 0518.png</t>
  </si>
  <si>
    <t>P803A34</t>
  </si>
  <si>
    <t>47.60</t>
  </si>
  <si>
    <t>p8 03a34.png</t>
  </si>
  <si>
    <t>P803A35</t>
  </si>
  <si>
    <t>p8 03a35.png</t>
  </si>
  <si>
    <t>P803A37</t>
  </si>
  <si>
    <t>47.70</t>
  </si>
  <si>
    <t>p8 03a37.png</t>
  </si>
  <si>
    <t>P30643A</t>
  </si>
  <si>
    <t>P3 0643A.png</t>
  </si>
  <si>
    <t>P30920</t>
  </si>
  <si>
    <t>P3 0920.png</t>
  </si>
  <si>
    <t>P603A27</t>
  </si>
  <si>
    <t>P6 03A27.png</t>
  </si>
  <si>
    <t>P60301</t>
  </si>
  <si>
    <t>P6 0301.png</t>
  </si>
  <si>
    <t>P803A36</t>
  </si>
  <si>
    <t>p8 03a36.png</t>
  </si>
  <si>
    <t xml:space="preserve">Đã ký HĐTHNV ngày 30/07/2025 </t>
  </si>
  <si>
    <t>P80837</t>
  </si>
  <si>
    <t>P80935</t>
  </si>
  <si>
    <t>P80937</t>
  </si>
  <si>
    <t>P80938</t>
  </si>
  <si>
    <t>P80209</t>
  </si>
  <si>
    <t>P8 0209.png</t>
  </si>
  <si>
    <t>P80812</t>
  </si>
  <si>
    <t>p8 0812.png</t>
  </si>
  <si>
    <t>P803A28</t>
  </si>
  <si>
    <t>P8 03A28.png</t>
  </si>
  <si>
    <t>P80334</t>
  </si>
  <si>
    <t>47.6</t>
  </si>
  <si>
    <t>P8 0334.png</t>
  </si>
  <si>
    <t>P803A30</t>
  </si>
  <si>
    <t>P8 03A30.png</t>
  </si>
  <si>
    <t>P80731</t>
  </si>
  <si>
    <t>P8 0731.png</t>
  </si>
  <si>
    <t>P80809</t>
  </si>
  <si>
    <t>p8 0809.png</t>
  </si>
  <si>
    <t>P60307</t>
  </si>
  <si>
    <t>P6 0307.png</t>
  </si>
  <si>
    <t>P80341</t>
  </si>
  <si>
    <t>P60924</t>
  </si>
  <si>
    <t>P80340</t>
  </si>
  <si>
    <t>47.7</t>
  </si>
  <si>
    <t>Giá chưa VAT KPBT</t>
  </si>
  <si>
    <t>Tổng giá gồm VAT KPBT</t>
  </si>
  <si>
    <t>View</t>
  </si>
  <si>
    <t>P30301</t>
  </si>
  <si>
    <t>Đóng bảng hàng check admin trước khi lock</t>
  </si>
  <si>
    <t>P30341</t>
  </si>
  <si>
    <t>P30546</t>
  </si>
  <si>
    <t>P30547</t>
  </si>
  <si>
    <t>P30548A</t>
  </si>
  <si>
    <t>P30601</t>
  </si>
  <si>
    <t>P30647</t>
  </si>
  <si>
    <t>P30648A</t>
  </si>
  <si>
    <t>P30650</t>
  </si>
  <si>
    <t>47</t>
  </si>
  <si>
    <t xml:space="preserve">P50931	</t>
  </si>
  <si>
    <t>https://drive.google.com/drive/folders/1VPiANvhUEp8akmq2bkERx4GXnvK6SOP-?usp=drive_link</t>
  </si>
  <si>
    <t xml:space="preserve">Đã ký HĐTHNV ngày 12/05/2025 </t>
  </si>
  <si>
    <t>P80742</t>
  </si>
  <si>
    <t>30.2</t>
  </si>
  <si>
    <t>P80743</t>
  </si>
  <si>
    <t>P80807</t>
  </si>
  <si>
    <t>58.00</t>
  </si>
  <si>
    <t>p8 0807.png</t>
  </si>
  <si>
    <t>P80729</t>
  </si>
  <si>
    <t>P803A32</t>
  </si>
  <si>
    <t>p8 03a32.png</t>
  </si>
  <si>
    <t>P80337</t>
  </si>
  <si>
    <t>P80338</t>
  </si>
  <si>
    <t>P90229</t>
  </si>
  <si>
    <t>p9 0229.png</t>
  </si>
  <si>
    <t>P90512</t>
  </si>
  <si>
    <t>47.50</t>
  </si>
  <si>
    <t>p9 0512.png</t>
  </si>
  <si>
    <t>P90515</t>
  </si>
  <si>
    <t>45.70</t>
  </si>
  <si>
    <t>p9 0515.png</t>
  </si>
  <si>
    <t>P90203</t>
  </si>
  <si>
    <t>P90331</t>
  </si>
  <si>
    <t>47.4</t>
  </si>
  <si>
    <t>P40212A</t>
  </si>
  <si>
    <t>57.3</t>
  </si>
  <si>
    <t>p4 0212a.png</t>
  </si>
  <si>
    <t xml:space="preserve">Đã ký HĐTHNV ngày 16/05/2025 </t>
  </si>
  <si>
    <t>P403A15</t>
  </si>
  <si>
    <t xml:space="preserve">P30919 </t>
  </si>
  <si>
    <t xml:space="preserve"> 30.20   </t>
  </si>
  <si>
    <t>Đã ký HĐTHNV ngày 12/5/2025</t>
  </si>
  <si>
    <t>P303A24</t>
  </si>
  <si>
    <t>P3 03A24.png</t>
  </si>
  <si>
    <t>P80627</t>
  </si>
  <si>
    <t>P80808</t>
  </si>
  <si>
    <t>p8 0808.png</t>
  </si>
  <si>
    <t>P80936</t>
  </si>
  <si>
    <t>p8 0936.png</t>
  </si>
  <si>
    <t>P40722</t>
  </si>
  <si>
    <t>https://drive.google.com/drive/folders/1yigS_uBtqY8oDl-lNtjpGcajv08NTX3G?usp=drive_link</t>
  </si>
  <si>
    <t>View CV thể thao Sun World</t>
  </si>
  <si>
    <t>08</t>
  </si>
  <si>
    <t xml:space="preserve">P50208        </t>
  </si>
  <si>
    <t xml:space="preserve"> 46.90 </t>
  </si>
  <si>
    <t>https://drive.google.com/drive/folders/1YiWd0wSKfpGevI6fylxwRwXURZMO1tbN?usp=drive_link</t>
  </si>
  <si>
    <t>View Nội khu</t>
  </si>
  <si>
    <t>37</t>
  </si>
  <si>
    <t>P50237</t>
  </si>
  <si>
    <t>45.9</t>
  </si>
  <si>
    <t>https://drive.google.com/drive/folders/1yi_0X5sHOR8dYm_U9Zo9KsW5dpAuOz7R?usp=drive_link</t>
  </si>
  <si>
    <t>P40301</t>
  </si>
  <si>
    <t>P30339</t>
  </si>
  <si>
    <t>P30343</t>
  </si>
  <si>
    <t>P30501</t>
  </si>
  <si>
    <t>P30648</t>
  </si>
  <si>
    <t>P30548</t>
  </si>
  <si>
    <t>P90227</t>
  </si>
  <si>
    <t>47.40</t>
  </si>
  <si>
    <t>P80224</t>
  </si>
  <si>
    <t>P80630</t>
  </si>
  <si>
    <t>https://drive.google.com/drive/folders/1rzqVr4rQkSS9J9DMtrxHs4i8tFjWhbCz</t>
  </si>
  <si>
    <t>43</t>
  </si>
  <si>
    <t>P50543A</t>
  </si>
  <si>
    <t>1BR</t>
  </si>
  <si>
    <t>46.00</t>
  </si>
  <si>
    <t>https://drive.google.com/drive/folders/1-c0LqYcnATouddPabWx5_Dneuoke9A8u?usp=drive_link</t>
  </si>
  <si>
    <t>View Pháo hoa</t>
  </si>
  <si>
    <t>P80934</t>
  </si>
  <si>
    <t xml:space="preserve">P40817 </t>
  </si>
  <si>
    <t>57.60</t>
  </si>
  <si>
    <t>P403A12B</t>
  </si>
  <si>
    <t>https://drive.google.com/drive/folders/1YSpQUrTMzZAK01RGYQbsyve1-kGRjDLn?usp=drive_link</t>
  </si>
  <si>
    <t>P803A33</t>
  </si>
  <si>
    <t>P80628</t>
  </si>
  <si>
    <t>https://drive.google.com/drive/folders/1Zw0GWrp4S022qkxj5iPD0QfzI2NvvobL</t>
  </si>
  <si>
    <t xml:space="preserve">P30721	</t>
  </si>
  <si>
    <t xml:space="preserve">1BR+	</t>
  </si>
  <si>
    <t xml:space="preserve"> 46.10         </t>
  </si>
  <si>
    <t xml:space="preserve">P30823 </t>
  </si>
  <si>
    <t xml:space="preserve">Đã ký HĐTHNV ngày 13/05/2025 </t>
  </si>
  <si>
    <t>05</t>
  </si>
  <si>
    <t>P50205</t>
  </si>
  <si>
    <t>44</t>
  </si>
  <si>
    <t xml:space="preserve">P50723 </t>
  </si>
  <si>
    <t xml:space="preserve"> 1BR+</t>
  </si>
  <si>
    <t>49.30</t>
  </si>
  <si>
    <t>17</t>
  </si>
  <si>
    <t>P50217</t>
  </si>
  <si>
    <t>55.4</t>
  </si>
  <si>
    <t>35</t>
  </si>
  <si>
    <t>P50235</t>
  </si>
  <si>
    <t>45.90</t>
  </si>
  <si>
    <t xml:space="preserve">Đã ký HĐTHNV ngày 14/05/2025 </t>
  </si>
  <si>
    <t>01</t>
  </si>
  <si>
    <t>P50301</t>
  </si>
  <si>
    <t xml:space="preserve">Đã ký HĐTHNV ngày 06/05/2025 </t>
  </si>
  <si>
    <t>P303A30</t>
  </si>
  <si>
    <t>P303A31</t>
  </si>
  <si>
    <t>P30340</t>
  </si>
  <si>
    <t xml:space="preserve">P30627 </t>
  </si>
  <si>
    <t xml:space="preserve">30.20   </t>
  </si>
  <si>
    <t>41</t>
  </si>
  <si>
    <t xml:space="preserve">P503A29 </t>
  </si>
  <si>
    <t>42</t>
  </si>
  <si>
    <t>P503A05</t>
  </si>
  <si>
    <t>45</t>
  </si>
  <si>
    <t>P50345</t>
  </si>
  <si>
    <t xml:space="preserve">P40812 </t>
  </si>
  <si>
    <t xml:space="preserve"> 46.10</t>
  </si>
  <si>
    <t>P40719</t>
  </si>
  <si>
    <t>P30645</t>
  </si>
  <si>
    <t>P50239</t>
  </si>
  <si>
    <t>P50242</t>
  </si>
  <si>
    <t>P50310</t>
  </si>
  <si>
    <t>P50312</t>
  </si>
  <si>
    <t>P50315</t>
  </si>
  <si>
    <t>P503A06</t>
  </si>
  <si>
    <t>P503A07</t>
  </si>
  <si>
    <t>P50629</t>
  </si>
  <si>
    <t>P50729</t>
  </si>
  <si>
    <t>P50939</t>
  </si>
  <si>
    <t>P50316</t>
  </si>
  <si>
    <t xml:space="preserve">P50728 </t>
  </si>
  <si>
    <t xml:space="preserve">28.40   </t>
  </si>
  <si>
    <t xml:space="preserve">P50211 </t>
  </si>
  <si>
    <t>30.00</t>
  </si>
  <si>
    <t>P50312B</t>
  </si>
  <si>
    <t xml:space="preserve">P30726 </t>
  </si>
  <si>
    <t xml:space="preserve">P30727 </t>
  </si>
  <si>
    <t>P50542</t>
  </si>
  <si>
    <t>P40611</t>
  </si>
  <si>
    <t xml:space="preserve">P50927 </t>
  </si>
  <si>
    <t xml:space="preserve"> 30.20</t>
  </si>
  <si>
    <t>36</t>
  </si>
  <si>
    <t>P50936</t>
  </si>
  <si>
    <t>P30916</t>
  </si>
  <si>
    <t>P30342</t>
  </si>
  <si>
    <t>P30327</t>
  </si>
  <si>
    <t>P30343A</t>
  </si>
  <si>
    <t>P303A27</t>
  </si>
  <si>
    <t>P30527</t>
  </si>
  <si>
    <t>P30538</t>
  </si>
  <si>
    <t>P30552</t>
  </si>
  <si>
    <t xml:space="preserve">P50210	</t>
  </si>
  <si>
    <t xml:space="preserve">   46.00</t>
  </si>
  <si>
    <t xml:space="preserve">P50519	</t>
  </si>
  <si>
    <t>P50224</t>
  </si>
  <si>
    <t>P50226</t>
  </si>
  <si>
    <t>P503A19</t>
  </si>
  <si>
    <t>P503A22</t>
  </si>
  <si>
    <t>P50851</t>
  </si>
  <si>
    <t>P50833</t>
  </si>
  <si>
    <t>QC 5/5/2025</t>
  </si>
  <si>
    <t>P50230</t>
  </si>
  <si>
    <t>55.40</t>
  </si>
  <si>
    <t>P50838</t>
  </si>
  <si>
    <t xml:space="preserve">P50829 </t>
  </si>
  <si>
    <t>P50847</t>
  </si>
  <si>
    <t>P50848A</t>
  </si>
  <si>
    <t>P50803A</t>
  </si>
  <si>
    <t>P303A25</t>
  </si>
  <si>
    <t>P303A29</t>
  </si>
  <si>
    <t xml:space="preserve">P50215 </t>
  </si>
  <si>
    <t>P50630</t>
  </si>
  <si>
    <t>P50216</t>
  </si>
  <si>
    <t xml:space="preserve">P50240 </t>
  </si>
  <si>
    <t>P50540</t>
  </si>
  <si>
    <t>55.60</t>
  </si>
  <si>
    <t>P503A17</t>
  </si>
  <si>
    <t>P30550</t>
  </si>
  <si>
    <t>P30551</t>
  </si>
  <si>
    <t>P30826</t>
  </si>
  <si>
    <t>P30926</t>
  </si>
  <si>
    <t>P40210</t>
  </si>
  <si>
    <t>P40508</t>
  </si>
  <si>
    <t>P40606</t>
  </si>
  <si>
    <t>P40608</t>
  </si>
  <si>
    <t>P40617</t>
  </si>
  <si>
    <t>P40708</t>
  </si>
  <si>
    <t>P40808</t>
  </si>
  <si>
    <t>P503A08</t>
  </si>
  <si>
    <t>P50517</t>
  </si>
  <si>
    <t>P50602</t>
  </si>
  <si>
    <t>P50603A</t>
  </si>
  <si>
    <t>P50647</t>
  </si>
  <si>
    <t>P50648</t>
  </si>
  <si>
    <t>P50648A</t>
  </si>
  <si>
    <t>P50701</t>
  </si>
  <si>
    <t>P50702</t>
  </si>
  <si>
    <t>P50717</t>
  </si>
  <si>
    <t>P50748A</t>
  </si>
  <si>
    <t>P50750</t>
  </si>
  <si>
    <t>P50751</t>
  </si>
  <si>
    <t>P50834</t>
  </si>
  <si>
    <t>P50835</t>
  </si>
  <si>
    <t>P50837</t>
  </si>
  <si>
    <t>P50912A</t>
  </si>
  <si>
    <t>P50915</t>
  </si>
  <si>
    <t>P50924</t>
  </si>
  <si>
    <t>P50926</t>
  </si>
  <si>
    <t>P50930</t>
  </si>
  <si>
    <t>P50932</t>
  </si>
  <si>
    <t>P50933</t>
  </si>
  <si>
    <t>P50937</t>
  </si>
  <si>
    <t>P50938</t>
  </si>
  <si>
    <t>P50943A</t>
  </si>
  <si>
    <t>P503A09</t>
  </si>
  <si>
    <t>P503A48A</t>
  </si>
  <si>
    <t>P30345</t>
  </si>
  <si>
    <t>P50852</t>
  </si>
  <si>
    <t>30.30</t>
  </si>
  <si>
    <t>P403A07</t>
  </si>
  <si>
    <t>P403A08</t>
  </si>
  <si>
    <t>P403A12A</t>
  </si>
  <si>
    <t>P403A16</t>
  </si>
  <si>
    <t>P403A17</t>
  </si>
  <si>
    <t>P40511</t>
  </si>
  <si>
    <t>P40512B</t>
  </si>
  <si>
    <t>P40609</t>
  </si>
  <si>
    <t>P40610</t>
  </si>
  <si>
    <t>P40706</t>
  </si>
  <si>
    <t>P40809</t>
  </si>
  <si>
    <t>P40810</t>
  </si>
  <si>
    <t>P40811</t>
  </si>
  <si>
    <t>P503A52</t>
  </si>
  <si>
    <t>P50747</t>
  </si>
  <si>
    <t>P50748</t>
  </si>
  <si>
    <t>P50802</t>
  </si>
  <si>
    <t>P50902</t>
  </si>
  <si>
    <t>P50906</t>
  </si>
  <si>
    <t>P50910</t>
  </si>
  <si>
    <t>28</t>
  </si>
  <si>
    <t>P50328</t>
  </si>
  <si>
    <t>29</t>
  </si>
  <si>
    <t>P50329</t>
  </si>
  <si>
    <t>P50545</t>
  </si>
  <si>
    <t>P50543</t>
  </si>
  <si>
    <t>ĐĐB</t>
  </si>
  <si>
    <t>P403A11</t>
  </si>
  <si>
    <t>P40707</t>
  </si>
  <si>
    <t>P40717</t>
  </si>
  <si>
    <t>P40902</t>
  </si>
  <si>
    <t>P40903A</t>
  </si>
  <si>
    <t>P40918</t>
  </si>
  <si>
    <t>P40919</t>
  </si>
  <si>
    <t>P40920</t>
  </si>
  <si>
    <t>P40921</t>
  </si>
  <si>
    <t>P40922</t>
  </si>
  <si>
    <t>P40923</t>
  </si>
  <si>
    <t>P40924</t>
  </si>
  <si>
    <t>P40925</t>
  </si>
  <si>
    <t>P40926</t>
  </si>
  <si>
    <t>P40927</t>
  </si>
  <si>
    <t>P40303A</t>
  </si>
  <si>
    <t>QC 26/4/2025</t>
  </si>
  <si>
    <t>VN</t>
  </si>
  <si>
    <t>P50228</t>
  </si>
  <si>
    <t>45.80</t>
  </si>
  <si>
    <t>Minh Hoàng ĐB STT 588</t>
  </si>
  <si>
    <t>P50229</t>
  </si>
  <si>
    <t>P50546</t>
  </si>
  <si>
    <t>ĐB Minh Phuong STT630</t>
  </si>
  <si>
    <t>P30640</t>
  </si>
  <si>
    <t>Đức Anh VN</t>
  </si>
  <si>
    <t>P40603A</t>
  </si>
  <si>
    <t>603 Ngô Sang ĐB</t>
  </si>
  <si>
    <t>P503A21</t>
  </si>
  <si>
    <t>STT 642 Minh Huệ ĐB</t>
  </si>
  <si>
    <t>P50624</t>
  </si>
  <si>
    <t>Trần Thắng ĐB</t>
  </si>
  <si>
    <t>P50225</t>
  </si>
  <si>
    <t>562 DB Đại An</t>
  </si>
  <si>
    <t>P50227</t>
  </si>
  <si>
    <t>29.90</t>
  </si>
  <si>
    <t>556 VN Trần Tâm</t>
  </si>
  <si>
    <t>P503A18</t>
  </si>
  <si>
    <t>598 Vn Thìn</t>
  </si>
  <si>
    <t>P503A20</t>
  </si>
  <si>
    <t>557 VN Trần Tâm</t>
  </si>
  <si>
    <t>P50541</t>
  </si>
  <si>
    <t>563 ĐB Đại An</t>
  </si>
  <si>
    <t>P50625</t>
  </si>
  <si>
    <t>619 ĐB Xuân Hùng</t>
  </si>
  <si>
    <t>P50626</t>
  </si>
  <si>
    <t>631 VN Nguyễn Tiến Đạt</t>
  </si>
  <si>
    <t>P50627</t>
  </si>
  <si>
    <t>579 VN  Trần Thùy Dung</t>
  </si>
  <si>
    <t>P50631</t>
  </si>
  <si>
    <t>555 Hoàng Hưng ĐB</t>
  </si>
  <si>
    <t>P50632</t>
  </si>
  <si>
    <t>Lê vy 624 ĐB</t>
  </si>
  <si>
    <t>P50848</t>
  </si>
  <si>
    <t>551 ĐB Lê Vy</t>
  </si>
  <si>
    <t>P50850</t>
  </si>
  <si>
    <t>585 Lý Hoa ĐB</t>
  </si>
  <si>
    <t>P303A28</t>
  </si>
  <si>
    <t>591 VN Nguyễn Khánh</t>
  </si>
  <si>
    <t>P303A23</t>
  </si>
  <si>
    <t>620 VN Trần Quang Hải</t>
  </si>
  <si>
    <t>P30642</t>
  </si>
  <si>
    <t>628 VN Trần Thùy Dung</t>
  </si>
  <si>
    <t>P80631</t>
  </si>
  <si>
    <t>p8 0631.png</t>
  </si>
  <si>
    <t>P503A23</t>
  </si>
  <si>
    <t>49.20</t>
  </si>
  <si>
    <t>P50801</t>
  </si>
  <si>
    <t>p5 0801.png</t>
  </si>
  <si>
    <t>Đã ký HĐTHNV ngày 07/05/2025</t>
  </si>
  <si>
    <t>P90226</t>
  </si>
  <si>
    <t>p9 0226.png</t>
  </si>
  <si>
    <t>P90228</t>
  </si>
  <si>
    <t>p9 0228.png</t>
  </si>
  <si>
    <t>P90230</t>
  </si>
  <si>
    <t>65.20</t>
  </si>
  <si>
    <t>p9 0230.png</t>
  </si>
  <si>
    <t>P90512B</t>
  </si>
  <si>
    <t>29.70</t>
  </si>
  <si>
    <t>p9 0512b.png</t>
  </si>
  <si>
    <t>P90518</t>
  </si>
  <si>
    <t>p9 0518.png</t>
  </si>
  <si>
    <t>P80626</t>
  </si>
  <si>
    <t>60.60</t>
  </si>
  <si>
    <t>p8 0626.png</t>
  </si>
  <si>
    <t>P80629</t>
  </si>
  <si>
    <t>p8 0629.png</t>
  </si>
  <si>
    <t>P80932</t>
  </si>
  <si>
    <t>p8 0932.png</t>
  </si>
  <si>
    <t>P80933</t>
  </si>
  <si>
    <t>p8 0933.png</t>
  </si>
  <si>
    <t>P503A02</t>
  </si>
  <si>
    <t>p5 03a02.png</t>
  </si>
  <si>
    <t>Đã ký TL ngày 16/09/2025 check admin trước khi lock</t>
  </si>
  <si>
    <t>P40718</t>
  </si>
  <si>
    <t>57.6</t>
  </si>
  <si>
    <t>P4 0718.png</t>
  </si>
  <si>
    <t>Đã ký thanh lý check admin trước khi lock</t>
  </si>
  <si>
    <t>P40720</t>
  </si>
  <si>
    <t>34.7</t>
  </si>
  <si>
    <t>P4 0720.png</t>
  </si>
  <si>
    <t>P30346</t>
  </si>
  <si>
    <t>P3 0346.png</t>
  </si>
  <si>
    <t>P30347</t>
  </si>
  <si>
    <t>P3 0347.png</t>
  </si>
  <si>
    <t>P30348</t>
  </si>
  <si>
    <t>P3 0348.png</t>
  </si>
  <si>
    <t>P30348A</t>
  </si>
  <si>
    <t>P3 0348A.png</t>
  </si>
  <si>
    <t>P30350</t>
  </si>
  <si>
    <t>P3 0350.png</t>
  </si>
  <si>
    <t>P30351</t>
  </si>
  <si>
    <t>P3 0351.png</t>
  </si>
  <si>
    <t>P30352</t>
  </si>
  <si>
    <t>P3 0352.png</t>
  </si>
  <si>
    <t>P30502</t>
  </si>
  <si>
    <t>P3 0502.png</t>
  </si>
  <si>
    <t>03A</t>
  </si>
  <si>
    <t>P30503A</t>
  </si>
  <si>
    <t>P3 0503A.png</t>
  </si>
  <si>
    <t>P30505</t>
  </si>
  <si>
    <t>P3 0505.png</t>
  </si>
  <si>
    <t>P30506</t>
  </si>
  <si>
    <t>P3 0506.png</t>
  </si>
  <si>
    <t>P30507</t>
  </si>
  <si>
    <t>P3 0507.png</t>
  </si>
  <si>
    <t>P30508</t>
  </si>
  <si>
    <t>p3 0508.png</t>
  </si>
  <si>
    <t>P30539</t>
  </si>
  <si>
    <t>60.40</t>
  </si>
  <si>
    <t>P3 0539.png</t>
  </si>
  <si>
    <t>P30540</t>
  </si>
  <si>
    <t>P3 0540.png</t>
  </si>
  <si>
    <t>P30541</t>
  </si>
  <si>
    <t>P3 0541.png</t>
  </si>
  <si>
    <t>P30542</t>
  </si>
  <si>
    <t>P3 0542.png</t>
  </si>
  <si>
    <t>P30543</t>
  </si>
  <si>
    <t>P3 0543.png</t>
  </si>
  <si>
    <t>43A</t>
  </si>
  <si>
    <t>P30543A</t>
  </si>
  <si>
    <t>P3 0543A.png</t>
  </si>
  <si>
    <t>P30545</t>
  </si>
  <si>
    <t>P3 0545.png</t>
  </si>
  <si>
    <t>P30639</t>
  </si>
  <si>
    <t>P3 0639.png</t>
  </si>
  <si>
    <t>P30641</t>
  </si>
  <si>
    <t>P3 0641.png</t>
  </si>
  <si>
    <t>P30643</t>
  </si>
  <si>
    <t>P3 0643.png</t>
  </si>
  <si>
    <r>
      <rPr>
        <rFont val="Times New Roman"/>
        <b/>
        <color theme="1"/>
        <sz val="28.0"/>
      </rPr>
      <t xml:space="preserve">SRT - BẢNG HÀNG SUN URBAN CITY HÀ NAM
</t>
    </r>
    <r>
      <rPr>
        <rFont val="Times New Roman"/>
        <b/>
        <color rgb="FFFF0000"/>
        <sz val="28.0"/>
      </rPr>
      <t>PHÂN KHU THẤP TẦNG - KIM NGÂN 2</t>
    </r>
  </si>
  <si>
    <t>C6150</t>
  </si>
  <si>
    <t>c6 150.png</t>
  </si>
  <si>
    <t>C6263</t>
  </si>
  <si>
    <t>c6 263.png</t>
  </si>
  <si>
    <t>C6152</t>
  </si>
  <si>
    <t>C681</t>
  </si>
  <si>
    <t xml:space="preserve">5.0  </t>
  </si>
  <si>
    <t>266.8</t>
  </si>
  <si>
    <t>Đã ký HDTHNV ngày 28/06/2025</t>
  </si>
  <si>
    <t>C9106</t>
  </si>
  <si>
    <t>C18156</t>
  </si>
  <si>
    <t>224.7</t>
  </si>
  <si>
    <t>https://drive.google.com/drive/folders/1boNRp9PW_GOOPcQX3ZH3XRAxXllH-C4Y?usp=drive_link</t>
  </si>
  <si>
    <t>CHỈ BÁN NỘI BỘ</t>
  </si>
  <si>
    <t>C18158</t>
  </si>
  <si>
    <t>https://drive.google.com/drive/folders/1nubioNRz9t8kP6d40QxsoVZh_v2Zquz0?usp=drive_link</t>
  </si>
  <si>
    <t>C1946</t>
  </si>
  <si>
    <t xml:space="preserve">4.0  </t>
  </si>
  <si>
    <t xml:space="preserve">47.0   </t>
  </si>
  <si>
    <t>211.9</t>
  </si>
  <si>
    <t>C5262</t>
  </si>
  <si>
    <t>c5 262.jpg</t>
  </si>
  <si>
    <t>CĐT thu hồi</t>
  </si>
  <si>
    <t>C5266</t>
  </si>
  <si>
    <t>c5 266.jpg</t>
  </si>
  <si>
    <t>C5331</t>
  </si>
  <si>
    <t>c5 331.png</t>
  </si>
  <si>
    <t>C6275</t>
  </si>
  <si>
    <t>c6 275.jpg</t>
  </si>
  <si>
    <t>C6130</t>
  </si>
  <si>
    <t>c6 130.jpg</t>
  </si>
  <si>
    <t>C698</t>
  </si>
  <si>
    <t>c6 98.png</t>
  </si>
  <si>
    <t>C6164</t>
  </si>
  <si>
    <t>224.9</t>
  </si>
  <si>
    <t>c6 164.png</t>
  </si>
  <si>
    <t>C6172</t>
  </si>
  <si>
    <t>c6 172.jpg</t>
  </si>
  <si>
    <t xml:space="preserve">C9178 </t>
  </si>
  <si>
    <t>c9 178.png</t>
  </si>
  <si>
    <t>C7195</t>
  </si>
  <si>
    <t>c7 195.jpg</t>
  </si>
  <si>
    <t>C772</t>
  </si>
  <si>
    <t>3.0</t>
  </si>
  <si>
    <t>115.5</t>
  </si>
  <si>
    <t>462.0</t>
  </si>
  <si>
    <t>ĐƯỜNG C8</t>
  </si>
  <si>
    <t>C891</t>
  </si>
  <si>
    <t xml:space="preserve">462.0 </t>
  </si>
  <si>
    <t>c8 91.png</t>
  </si>
  <si>
    <t>ĐƯỜNG C9</t>
  </si>
  <si>
    <t>C9108</t>
  </si>
  <si>
    <t>c9 108.png</t>
  </si>
  <si>
    <t>C9158</t>
  </si>
  <si>
    <t>126.9</t>
  </si>
  <si>
    <t>106.2</t>
  </si>
  <si>
    <t>481.7</t>
  </si>
  <si>
    <t>c9 158.png</t>
  </si>
  <si>
    <t>C10163</t>
  </si>
  <si>
    <r>
      <rPr>
        <rFont val="Times New Roman"/>
        <b/>
        <color theme="1"/>
        <sz val="28.0"/>
      </rPr>
      <t xml:space="preserve">SRT - BẢNG HÀNG SUN URBAN CITY HÀ NAM
</t>
    </r>
    <r>
      <rPr>
        <rFont val="Times New Roman"/>
        <b/>
        <color rgb="FFFF0000"/>
        <sz val="28.0"/>
      </rPr>
      <t>SHOP KHỐI ĐẾ</t>
    </r>
  </si>
  <si>
    <t xml:space="preserve">Giá thanh toán tiến độ </t>
  </si>
  <si>
    <t xml:space="preserve">Giá thanh toán vay </t>
  </si>
  <si>
    <t>TTS 95%</t>
  </si>
  <si>
    <t>A10123</t>
  </si>
  <si>
    <t xml:space="preserve">64.40  </t>
  </si>
  <si>
    <t>chính sách tháng 5</t>
  </si>
  <si>
    <t xml:space="preserve">A20116 </t>
  </si>
  <si>
    <t>81.20</t>
  </si>
  <si>
    <t>A10101</t>
  </si>
  <si>
    <t>A10111</t>
  </si>
  <si>
    <t>A10122</t>
  </si>
  <si>
    <t>81.5</t>
  </si>
  <si>
    <t>25</t>
  </si>
  <si>
    <t>A20103A</t>
  </si>
  <si>
    <t>64.40</t>
  </si>
  <si>
    <t>Đợt 4 6/3/2025</t>
  </si>
  <si>
    <t>Đã ký HĐTHNV ngày 7/3/2025 Không được chuyển đổi</t>
  </si>
  <si>
    <t>24</t>
  </si>
  <si>
    <t xml:space="preserve">A10124 </t>
  </si>
  <si>
    <t>Đợt 3 6/3/2025</t>
  </si>
  <si>
    <t>26</t>
  </si>
  <si>
    <t>A20112A</t>
  </si>
  <si>
    <t>81.50</t>
  </si>
  <si>
    <t>Đợt 1 6/3/2025</t>
  </si>
  <si>
    <t>27</t>
  </si>
  <si>
    <t>A30103A</t>
  </si>
  <si>
    <t>chưa ký HĐTHNV</t>
  </si>
  <si>
    <t>A30101</t>
  </si>
  <si>
    <t>73.00</t>
  </si>
  <si>
    <t>Đợt 7 6/3/2025</t>
  </si>
  <si>
    <t xml:space="preserve">A50110 </t>
  </si>
  <si>
    <t>Đợt 5 6/3/2025</t>
  </si>
  <si>
    <t>30</t>
  </si>
  <si>
    <t>A30105</t>
  </si>
  <si>
    <t>chưa ký HĐTHNV CDT thu hồi</t>
  </si>
  <si>
    <t>31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</si>
</sst>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"/>
    <numFmt numFmtId="165" formatCode="dd/mm/yyyy"/>
    <numFmt numFmtId="166" formatCode="d.m"/>
    <numFmt numFmtId="167" formatCode="d/m/yyyy"/>
    <numFmt numFmtId="168" formatCode="#,##0.0"/>
    <numFmt numFmtId="169" formatCode="dd/MM/yyyy"/>
  </numFmts>
  <fonts count="82">
    <font>
      <sz val="10.0"/>
      <color rgb="FF000000"/>
      <name val="Arial"/>
      <scheme val="minor"/>
    </font>
    <font>
      <sz val="12.0"/>
      <color rgb="FF081B3A"/>
      <name val="Times New Roman"/>
    </font>
    <font>
      <b/>
      <i/>
      <sz val="12.0"/>
      <color theme="1"/>
      <name val="Times New Roman"/>
    </font>
    <font/>
    <font>
      <b/>
      <sz val="24.0"/>
      <color theme="1"/>
      <name val="Times New Roman"/>
    </font>
    <font>
      <sz val="14.0"/>
      <color theme="1"/>
      <name val="Times New Roman"/>
    </font>
    <font>
      <color theme="1"/>
      <name val="Times New Roman"/>
    </font>
    <font>
      <sz val="12.0"/>
      <color theme="1"/>
      <name val="Times New Roman"/>
    </font>
    <font>
      <b/>
      <sz val="14.0"/>
      <color rgb="FF000000"/>
      <name val="Times New Roman"/>
    </font>
    <font>
      <sz val="13.0"/>
      <color theme="1"/>
      <name val="Arial"/>
    </font>
    <font>
      <b/>
      <sz val="14.0"/>
      <color theme="1"/>
      <name val="Times New Roman"/>
    </font>
    <font>
      <sz val="14.0"/>
      <color rgb="FF000000"/>
      <name val="Times New Roman"/>
    </font>
    <font>
      <color rgb="FF000000"/>
      <name val="Times New Roman"/>
    </font>
    <font>
      <u/>
      <sz val="14.0"/>
      <color rgb="FF000000"/>
      <name val="Times New Roman"/>
    </font>
    <font>
      <u/>
      <sz val="14.0"/>
      <color rgb="FF000000"/>
      <name val="Times New Roman"/>
    </font>
    <font>
      <u/>
      <sz val="14.0"/>
      <color theme="1"/>
      <name val="Times New Roman"/>
    </font>
    <font>
      <u/>
      <sz val="14.0"/>
      <color rgb="FF1155CC"/>
      <name val="Times New Roman"/>
    </font>
    <font>
      <color theme="1"/>
      <name val="Arial"/>
    </font>
    <font>
      <color rgb="FF000000"/>
      <name val="Roboto"/>
    </font>
    <font>
      <u/>
      <sz val="14.0"/>
      <color rgb="FF1155CC"/>
      <name val="Times New Roman"/>
    </font>
    <font>
      <b/>
      <sz val="14.0"/>
      <color rgb="FF081B3A"/>
      <name val="Times New Roman"/>
    </font>
    <font>
      <sz val="14.0"/>
      <color rgb="FF081B3A"/>
      <name val="Times New Roman"/>
    </font>
    <font>
      <sz val="11.0"/>
      <color theme="1"/>
      <name val="Times New Roman"/>
    </font>
    <font>
      <b/>
      <i/>
      <sz val="14.0"/>
      <color theme="1"/>
      <name val="Times New Roman"/>
    </font>
    <font>
      <b/>
      <sz val="20.0"/>
      <color theme="1"/>
      <name val="Times New Roman"/>
    </font>
    <font>
      <b/>
      <sz val="14.0"/>
      <color rgb="FF000000"/>
      <name val="&quot;Times New Roman&quot;"/>
    </font>
    <font>
      <u/>
      <sz val="14.0"/>
      <color rgb="FF000000"/>
      <name val="Times New Roman"/>
    </font>
    <font>
      <b/>
      <u/>
      <sz val="14.0"/>
      <color theme="1"/>
      <name val="Times New Roman"/>
    </font>
    <font>
      <u/>
      <sz val="14.0"/>
      <color rgb="FF000000"/>
      <name val="Times New Roman"/>
    </font>
    <font>
      <u/>
      <sz val="14.0"/>
      <color theme="1"/>
      <name val="Times New Roman"/>
    </font>
    <font>
      <u/>
      <sz val="14.0"/>
      <color rgb="FF000000"/>
      <name val="Times New Roman"/>
    </font>
    <font>
      <u/>
      <sz val="14.0"/>
      <color theme="1"/>
      <name val="Times New Roman"/>
    </font>
    <font>
      <color theme="1"/>
      <name val="Arial"/>
      <scheme val="minor"/>
    </font>
    <font>
      <u/>
      <sz val="14.0"/>
      <color theme="1"/>
      <name val="Times New Roman"/>
    </font>
    <font>
      <sz val="14.0"/>
      <color theme="1"/>
      <name val="Arial"/>
      <scheme val="minor"/>
    </font>
    <font>
      <u/>
      <sz val="14.0"/>
      <color rgb="FF000000"/>
      <name val="Times New Roman"/>
    </font>
    <font>
      <u/>
      <sz val="14.0"/>
      <color theme="1"/>
      <name val="Times New Roman"/>
    </font>
    <font>
      <sz val="13.0"/>
      <color theme="1"/>
      <name val="Times New Roman"/>
    </font>
    <font>
      <u/>
      <sz val="14.0"/>
      <color theme="1"/>
      <name val="Times New Roman"/>
    </font>
    <font>
      <u/>
      <sz val="14.0"/>
      <color rgb="FF000000"/>
      <name val="Times New Roman"/>
    </font>
    <font>
      <u/>
      <sz val="14.0"/>
      <color theme="1"/>
      <name val="Times New Roman"/>
    </font>
    <font>
      <u/>
      <sz val="14.0"/>
      <color rgb="FF000000"/>
      <name val="Times New Roman"/>
    </font>
    <font>
      <u/>
      <sz val="14.0"/>
      <color theme="1"/>
      <name val="Times New Roman"/>
    </font>
    <font>
      <u/>
      <sz val="14.0"/>
      <color theme="1"/>
      <name val="Times New Roman"/>
    </font>
    <font>
      <u/>
      <sz val="14.0"/>
      <color theme="1"/>
      <name val="Times New Roman"/>
    </font>
    <font>
      <u/>
      <sz val="14.0"/>
      <color rgb="FF0000FF"/>
      <name val="Times New Roman"/>
    </font>
    <font>
      <sz val="14.0"/>
      <color rgb="FFFF0000"/>
      <name val="Times New Roman"/>
    </font>
    <font>
      <sz val="14.0"/>
      <color rgb="FF444746"/>
      <name val="Times New Roman"/>
    </font>
    <font>
      <sz val="14.0"/>
      <color rgb="FFD9D9D9"/>
      <name val="Times New Roman"/>
    </font>
    <font>
      <sz val="12.0"/>
      <color rgb="FF000000"/>
      <name val="Times New Roman"/>
    </font>
    <font>
      <b/>
      <sz val="13.0"/>
      <color rgb="FF000000"/>
      <name val="Times New Roman"/>
    </font>
    <font>
      <sz val="13.0"/>
      <color rgb="FF000000"/>
      <name val="Times New Roman"/>
    </font>
    <font>
      <sz val="13.0"/>
      <color rgb="FF000000"/>
      <name val="Roboto"/>
    </font>
    <font>
      <b/>
      <sz val="13.0"/>
      <color theme="1"/>
      <name val="Times New Roman"/>
    </font>
    <font>
      <sz val="12.0"/>
      <color rgb="FF444746"/>
      <name val="Times New Roman"/>
    </font>
    <font>
      <b/>
      <sz val="12.0"/>
      <color rgb="FF000000"/>
      <name val="Times New Roman"/>
    </font>
    <font>
      <color rgb="FF000000"/>
      <name val="Arial"/>
    </font>
    <font>
      <color rgb="FFD9D9D9"/>
      <name val="Arial"/>
    </font>
    <font>
      <b/>
      <sz val="12.0"/>
      <color theme="1"/>
      <name val="Times New Roman"/>
    </font>
    <font>
      <b/>
      <sz val="22.0"/>
      <color theme="1"/>
      <name val="Times New Roman"/>
    </font>
    <font>
      <b/>
      <u/>
      <sz val="14.0"/>
      <color rgb="FF000000"/>
      <name val="Times New Roman"/>
    </font>
    <font>
      <u/>
      <sz val="14.0"/>
      <color rgb="FF000000"/>
      <name val="Times New Roman"/>
    </font>
    <font>
      <u/>
      <sz val="14.0"/>
      <color rgb="FF1155CC"/>
      <name val="Times New Roman"/>
    </font>
    <font>
      <u/>
      <sz val="14.0"/>
      <color theme="1"/>
      <name val="Times New Roman"/>
    </font>
    <font>
      <sz val="14.0"/>
      <color rgb="FF1155CC"/>
      <name val="Times New Roman"/>
    </font>
    <font>
      <u/>
      <sz val="14.0"/>
      <color theme="1"/>
      <name val="Times New Roman"/>
    </font>
    <font>
      <u/>
      <sz val="14.0"/>
      <color rgb="FF1155CC"/>
      <name val="Times New Roman"/>
    </font>
    <font>
      <u/>
      <sz val="14.0"/>
      <color theme="1"/>
      <name val="Times New Roman"/>
    </font>
    <font>
      <u/>
      <sz val="14.0"/>
      <color rgb="FF1155CC"/>
      <name val="Times New Roman"/>
    </font>
    <font>
      <u/>
      <sz val="14.0"/>
      <color theme="1"/>
      <name val="Times New Roman"/>
    </font>
    <font>
      <u/>
      <sz val="14.0"/>
      <color rgb="FF1155CC"/>
      <name val="Times New Roman"/>
    </font>
    <font>
      <u/>
      <sz val="14.0"/>
      <color rgb="FF1155CC"/>
      <name val="Times New Roman"/>
    </font>
    <font>
      <u/>
      <sz val="14.0"/>
      <color theme="1"/>
      <name val="Times New Roman"/>
    </font>
    <font>
      <sz val="14.0"/>
      <color rgb="FF9C0006"/>
      <name val="Times New Roman"/>
    </font>
    <font>
      <u/>
      <sz val="14.0"/>
      <color rgb="FF1155CC"/>
      <name val="Times New Roman"/>
    </font>
    <font>
      <u/>
      <sz val="14.0"/>
      <color rgb="FF1155CC"/>
      <name val="Times New Roman"/>
    </font>
    <font>
      <u/>
      <sz val="14.0"/>
      <color rgb="FF1155CC"/>
      <name val="Times New Roman"/>
    </font>
    <font>
      <u/>
      <sz val="14.0"/>
      <color rgb="FF000000"/>
      <name val="Times New Roman"/>
    </font>
    <font>
      <sz val="12.0"/>
      <color rgb="FF1155CC"/>
      <name val="Times New Roman"/>
    </font>
    <font>
      <b/>
      <sz val="28.0"/>
      <color theme="1"/>
      <name val="Times New Roman"/>
    </font>
    <font>
      <u/>
      <sz val="14.0"/>
      <color rgb="FF0000FF"/>
      <name val="Times New Roman"/>
    </font>
    <font>
      <b/>
      <u/>
      <sz val="14.0"/>
      <color theme="1"/>
      <name val="Times New Roman"/>
    </font>
  </fonts>
  <fills count="1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5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1" fillId="3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vertical="center"/>
    </xf>
    <xf borderId="6" fillId="4" fontId="7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horizontal="left" readingOrder="0" shrinkToFit="0" vertical="center" wrapText="1"/>
    </xf>
    <xf borderId="7" fillId="0" fontId="3" numFmtId="0" xfId="0" applyBorder="1" applyFont="1"/>
    <xf borderId="6" fillId="5" fontId="7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horizontal="left" shrinkToFit="0" vertical="center" wrapText="1"/>
    </xf>
    <xf borderId="6" fillId="6" fontId="7" numFmtId="0" xfId="0" applyAlignment="1" applyBorder="1" applyFill="1" applyFont="1">
      <alignment horizontal="center" vertical="center"/>
    </xf>
    <xf borderId="6" fillId="7" fontId="7" numFmtId="0" xfId="0" applyAlignment="1" applyBorder="1" applyFill="1" applyFont="1">
      <alignment horizontal="center" vertical="center"/>
    </xf>
    <xf borderId="1" fillId="5" fontId="8" numFmtId="0" xfId="0" applyAlignment="1" applyBorder="1" applyFont="1">
      <alignment horizontal="center" readingOrder="0" vertical="center"/>
    </xf>
    <xf borderId="0" fillId="0" fontId="9" numFmtId="0" xfId="0" applyAlignment="1" applyFont="1">
      <alignment vertical="center"/>
    </xf>
    <xf borderId="6" fillId="8" fontId="10" numFmtId="0" xfId="0" applyAlignment="1" applyBorder="1" applyFill="1" applyFont="1">
      <alignment horizontal="center" shrinkToFit="0" vertical="center" wrapText="1"/>
    </xf>
    <xf borderId="6" fillId="8" fontId="10" numFmtId="0" xfId="0" applyAlignment="1" applyBorder="1" applyFont="1">
      <alignment horizontal="center" readingOrder="0" shrinkToFit="0" vertical="center" wrapText="1"/>
    </xf>
    <xf borderId="6" fillId="8" fontId="8" numFmtId="0" xfId="0" applyAlignment="1" applyBorder="1" applyFont="1">
      <alignment horizontal="left" readingOrder="0" shrinkToFit="0" vertical="center" wrapText="1"/>
    </xf>
    <xf borderId="3" fillId="8" fontId="8" numFmtId="164" xfId="0" applyAlignment="1" applyBorder="1" applyFont="1" applyNumberFormat="1">
      <alignment horizontal="center" readingOrder="0" shrinkToFit="0" vertical="center" wrapText="1"/>
    </xf>
    <xf borderId="3" fillId="8" fontId="8" numFmtId="3" xfId="0" applyAlignment="1" applyBorder="1" applyFont="1" applyNumberFormat="1">
      <alignment horizontal="center" readingOrder="0" shrinkToFit="0" vertical="center" wrapText="1"/>
    </xf>
    <xf borderId="3" fillId="8" fontId="10" numFmtId="164" xfId="0" applyAlignment="1" applyBorder="1" applyFont="1" applyNumberFormat="1">
      <alignment horizontal="center" readingOrder="0" shrinkToFit="0" vertical="center" wrapText="1"/>
    </xf>
    <xf borderId="6" fillId="8" fontId="10" numFmtId="164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readingOrder="0" vertical="center"/>
    </xf>
    <xf borderId="6" fillId="0" fontId="5" numFmtId="0" xfId="0" applyAlignment="1" applyBorder="1" applyFont="1">
      <alignment horizontal="center" readingOrder="0" vertical="center"/>
    </xf>
    <xf borderId="6" fillId="0" fontId="11" numFmtId="0" xfId="0" applyAlignment="1" applyBorder="1" applyFont="1">
      <alignment horizontal="center" readingOrder="0" vertical="center"/>
    </xf>
    <xf borderId="6" fillId="0" fontId="11" numFmtId="49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readingOrder="0" vertical="center"/>
    </xf>
    <xf borderId="9" fillId="3" fontId="5" numFmtId="0" xfId="0" applyAlignment="1" applyBorder="1" applyFont="1">
      <alignment horizontal="center" readingOrder="0" vertical="center"/>
    </xf>
    <xf borderId="9" fillId="3" fontId="5" numFmtId="3" xfId="0" applyAlignment="1" applyBorder="1" applyFont="1" applyNumberFormat="1">
      <alignment horizontal="center" readingOrder="0" vertical="center"/>
    </xf>
    <xf borderId="9" fillId="3" fontId="5" numFmtId="3" xfId="0" applyAlignment="1" applyBorder="1" applyFont="1" applyNumberFormat="1">
      <alignment horizontal="center" vertical="center"/>
    </xf>
    <xf borderId="3" fillId="0" fontId="5" numFmtId="3" xfId="0" applyAlignment="1" applyBorder="1" applyFont="1" applyNumberFormat="1">
      <alignment horizontal="right" vertical="center"/>
    </xf>
    <xf borderId="3" fillId="0" fontId="5" numFmtId="3" xfId="0" applyAlignment="1" applyBorder="1" applyFont="1" applyNumberFormat="1">
      <alignment vertical="center"/>
    </xf>
    <xf borderId="3" fillId="3" fontId="5" numFmtId="3" xfId="0" applyAlignment="1" applyBorder="1" applyFont="1" applyNumberFormat="1">
      <alignment horizontal="right" readingOrder="0" vertical="center"/>
    </xf>
    <xf borderId="3" fillId="3" fontId="11" numFmtId="3" xfId="0" applyAlignment="1" applyBorder="1" applyFont="1" applyNumberFormat="1">
      <alignment horizontal="right" readingOrder="0" shrinkToFit="0" vertical="center" wrapText="0"/>
    </xf>
    <xf borderId="3" fillId="3" fontId="11" numFmtId="3" xfId="0" applyAlignment="1" applyBorder="1" applyFont="1" applyNumberFormat="1">
      <alignment horizontal="center" shrinkToFit="0" vertical="center" wrapText="0"/>
    </xf>
    <xf borderId="3" fillId="3" fontId="11" numFmtId="3" xfId="0" applyAlignment="1" applyBorder="1" applyFont="1" applyNumberFormat="1">
      <alignment horizontal="left" shrinkToFit="0" vertical="center" wrapText="0"/>
    </xf>
    <xf borderId="3" fillId="3" fontId="11" numFmtId="3" xfId="0" applyAlignment="1" applyBorder="1" applyFont="1" applyNumberFormat="1">
      <alignment vertical="center"/>
    </xf>
    <xf borderId="6" fillId="3" fontId="11" numFmtId="3" xfId="0" applyAlignment="1" applyBorder="1" applyFont="1" applyNumberFormat="1">
      <alignment horizontal="center" vertical="center"/>
    </xf>
    <xf borderId="6" fillId="0" fontId="10" numFmtId="3" xfId="0" applyAlignment="1" applyBorder="1" applyFont="1" applyNumberFormat="1">
      <alignment horizontal="center" vertical="center"/>
    </xf>
    <xf borderId="6" fillId="3" fontId="11" numFmtId="0" xfId="0" applyAlignment="1" applyBorder="1" applyFont="1">
      <alignment horizontal="center" readingOrder="0" vertical="center"/>
    </xf>
    <xf borderId="6" fillId="3" fontId="11" numFmtId="3" xfId="0" applyAlignment="1" applyBorder="1" applyFont="1" applyNumberFormat="1">
      <alignment horizontal="left" readingOrder="0" vertical="center"/>
    </xf>
    <xf borderId="6" fillId="3" fontId="11" numFmtId="3" xfId="0" applyAlignment="1" applyBorder="1" applyFont="1" applyNumberFormat="1">
      <alignment readingOrder="0" vertical="center"/>
    </xf>
    <xf borderId="6" fillId="3" fontId="11" numFmtId="165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left" readingOrder="0" shrinkToFit="0" vertical="center" wrapText="1"/>
    </xf>
    <xf borderId="0" fillId="3" fontId="12" numFmtId="0" xfId="0" applyAlignment="1" applyFont="1">
      <alignment vertical="bottom"/>
    </xf>
    <xf borderId="0" fillId="0" fontId="6" numFmtId="0" xfId="0" applyFont="1"/>
    <xf borderId="8" fillId="0" fontId="10" numFmtId="0" xfId="0" applyAlignment="1" applyBorder="1" applyFont="1">
      <alignment vertical="center"/>
    </xf>
    <xf borderId="8" fillId="3" fontId="5" numFmtId="0" xfId="0" applyAlignment="1" applyBorder="1" applyFont="1">
      <alignment horizontal="center" vertical="center"/>
    </xf>
    <xf borderId="6" fillId="0" fontId="5" numFmtId="3" xfId="0" applyAlignment="1" applyBorder="1" applyFont="1" applyNumberFormat="1">
      <alignment horizontal="right" vertical="center"/>
    </xf>
    <xf borderId="6" fillId="0" fontId="5" numFmtId="3" xfId="0" applyAlignment="1" applyBorder="1" applyFont="1" applyNumberFormat="1">
      <alignment vertical="center"/>
    </xf>
    <xf borderId="6" fillId="3" fontId="5" numFmtId="3" xfId="0" applyAlignment="1" applyBorder="1" applyFont="1" applyNumberFormat="1">
      <alignment horizontal="right" vertical="center"/>
    </xf>
    <xf borderId="6" fillId="3" fontId="11" numFmtId="3" xfId="0" applyAlignment="1" applyBorder="1" applyFont="1" applyNumberFormat="1">
      <alignment horizontal="right" readingOrder="0" shrinkToFit="0" vertical="center" wrapText="0"/>
    </xf>
    <xf borderId="6" fillId="3" fontId="11" numFmtId="3" xfId="0" applyAlignment="1" applyBorder="1" applyFont="1" applyNumberFormat="1">
      <alignment horizontal="center" shrinkToFit="0" vertical="center" wrapText="0"/>
    </xf>
    <xf borderId="6" fillId="3" fontId="11" numFmtId="3" xfId="0" applyAlignment="1" applyBorder="1" applyFont="1" applyNumberFormat="1">
      <alignment horizontal="left" shrinkToFit="0" vertical="center" wrapText="0"/>
    </xf>
    <xf borderId="6" fillId="3" fontId="11" numFmtId="3" xfId="0" applyAlignment="1" applyBorder="1" applyFont="1" applyNumberFormat="1">
      <alignment vertical="center"/>
    </xf>
    <xf borderId="6" fillId="3" fontId="13" numFmtId="3" xfId="0" applyAlignment="1" applyBorder="1" applyFont="1" applyNumberFormat="1">
      <alignment horizontal="left" readingOrder="0" vertical="center"/>
    </xf>
    <xf borderId="6" fillId="3" fontId="14" numFmtId="3" xfId="0" applyAlignment="1" applyBorder="1" applyFont="1" applyNumberFormat="1">
      <alignment readingOrder="0" vertical="center"/>
    </xf>
    <xf borderId="9" fillId="3" fontId="5" numFmtId="166" xfId="0" applyAlignment="1" applyBorder="1" applyFont="1" applyNumberFormat="1">
      <alignment horizontal="center" readingOrder="0" vertical="center"/>
    </xf>
    <xf borderId="6" fillId="3" fontId="15" numFmtId="3" xfId="0" applyAlignment="1" applyBorder="1" applyFont="1" applyNumberFormat="1">
      <alignment horizontal="left" readingOrder="0" vertical="center"/>
    </xf>
    <xf borderId="6" fillId="2" fontId="11" numFmtId="0" xfId="0" applyAlignment="1" applyBorder="1" applyFont="1">
      <alignment horizontal="center" readingOrder="0" vertical="center"/>
    </xf>
    <xf borderId="6" fillId="2" fontId="11" numFmtId="49" xfId="0" applyAlignment="1" applyBorder="1" applyFont="1" applyNumberFormat="1">
      <alignment horizontal="center" readingOrder="0" vertical="center"/>
    </xf>
    <xf borderId="8" fillId="2" fontId="10" numFmtId="0" xfId="0" applyAlignment="1" applyBorder="1" applyFont="1">
      <alignment vertical="center"/>
    </xf>
    <xf borderId="8" fillId="2" fontId="5" numFmtId="0" xfId="0" applyAlignment="1" applyBorder="1" applyFont="1">
      <alignment horizontal="center" vertical="center"/>
    </xf>
    <xf borderId="9" fillId="2" fontId="5" numFmtId="3" xfId="0" applyAlignment="1" applyBorder="1" applyFont="1" applyNumberFormat="1">
      <alignment horizontal="center" readingOrder="0" vertical="center"/>
    </xf>
    <xf borderId="9" fillId="2" fontId="5" numFmtId="3" xfId="0" applyAlignment="1" applyBorder="1" applyFont="1" applyNumberFormat="1">
      <alignment horizontal="center" vertical="center"/>
    </xf>
    <xf borderId="6" fillId="2" fontId="5" numFmtId="3" xfId="0" applyAlignment="1" applyBorder="1" applyFont="1" applyNumberFormat="1">
      <alignment horizontal="right" vertical="center"/>
    </xf>
    <xf borderId="6" fillId="2" fontId="5" numFmtId="3" xfId="0" applyAlignment="1" applyBorder="1" applyFont="1" applyNumberFormat="1">
      <alignment vertical="center"/>
    </xf>
    <xf borderId="6" fillId="2" fontId="11" numFmtId="3" xfId="0" applyAlignment="1" applyBorder="1" applyFont="1" applyNumberFormat="1">
      <alignment horizontal="right" readingOrder="0" shrinkToFit="0" vertical="center" wrapText="0"/>
    </xf>
    <xf borderId="6" fillId="2" fontId="11" numFmtId="3" xfId="0" applyAlignment="1" applyBorder="1" applyFont="1" applyNumberFormat="1">
      <alignment horizontal="center" shrinkToFit="0" vertical="center" wrapText="0"/>
    </xf>
    <xf borderId="6" fillId="2" fontId="11" numFmtId="3" xfId="0" applyAlignment="1" applyBorder="1" applyFont="1" applyNumberFormat="1">
      <alignment horizontal="left" shrinkToFit="0" vertical="center" wrapText="0"/>
    </xf>
    <xf borderId="6" fillId="2" fontId="11" numFmtId="3" xfId="0" applyAlignment="1" applyBorder="1" applyFont="1" applyNumberFormat="1">
      <alignment vertical="center"/>
    </xf>
    <xf borderId="6" fillId="2" fontId="11" numFmtId="3" xfId="0" applyAlignment="1" applyBorder="1" applyFont="1" applyNumberFormat="1">
      <alignment horizontal="center" vertical="center"/>
    </xf>
    <xf borderId="6" fillId="2" fontId="10" numFmtId="3" xfId="0" applyAlignment="1" applyBorder="1" applyFont="1" applyNumberFormat="1">
      <alignment horizontal="center" vertical="center"/>
    </xf>
    <xf borderId="6" fillId="3" fontId="16" numFmtId="3" xfId="0" applyAlignment="1" applyBorder="1" applyFont="1" applyNumberFormat="1">
      <alignment horizontal="left" readingOrder="0" vertical="center"/>
    </xf>
    <xf borderId="6" fillId="3" fontId="11" numFmtId="0" xfId="0" applyAlignment="1" applyBorder="1" applyFont="1">
      <alignment readingOrder="0" vertical="center"/>
    </xf>
    <xf borderId="1" fillId="9" fontId="8" numFmtId="0" xfId="0" applyAlignment="1" applyBorder="1" applyFill="1" applyFont="1">
      <alignment horizontal="center" readingOrder="0" vertical="center"/>
    </xf>
    <xf borderId="3" fillId="8" fontId="8" numFmtId="164" xfId="0" applyAlignment="1" applyBorder="1" applyFont="1" applyNumberFormat="1">
      <alignment horizontal="right" readingOrder="0" shrinkToFit="0" vertical="center" wrapText="1"/>
    </xf>
    <xf borderId="6" fillId="8" fontId="10" numFmtId="164" xfId="0" applyAlignment="1" applyBorder="1" applyFont="1" applyNumberFormat="1">
      <alignment horizontal="left" readingOrder="0" shrinkToFit="0" vertical="center" wrapText="1"/>
    </xf>
    <xf borderId="0" fillId="0" fontId="17" numFmtId="0" xfId="0" applyFont="1"/>
    <xf borderId="8" fillId="3" fontId="5" numFmtId="3" xfId="0" applyAlignment="1" applyBorder="1" applyFont="1" applyNumberFormat="1">
      <alignment horizontal="right" vertical="center"/>
    </xf>
    <xf borderId="6" fillId="3" fontId="11" numFmtId="3" xfId="0" applyAlignment="1" applyBorder="1" applyFont="1" applyNumberFormat="1">
      <alignment horizontal="left" vertical="center"/>
    </xf>
    <xf borderId="6" fillId="3" fontId="11" numFmtId="0" xfId="0" applyAlignment="1" applyBorder="1" applyFont="1">
      <alignment horizontal="left" vertical="center"/>
    </xf>
    <xf borderId="0" fillId="3" fontId="18" numFmtId="0" xfId="0" applyAlignment="1" applyFont="1">
      <alignment vertical="bottom"/>
    </xf>
    <xf borderId="6" fillId="2" fontId="5" numFmtId="0" xfId="0" applyAlignment="1" applyBorder="1" applyFont="1">
      <alignment horizontal="center" readingOrder="0" vertical="center"/>
    </xf>
    <xf borderId="8" fillId="2" fontId="5" numFmtId="3" xfId="0" applyAlignment="1" applyBorder="1" applyFont="1" applyNumberFormat="1">
      <alignment horizontal="right" vertical="center"/>
    </xf>
    <xf borderId="6" fillId="0" fontId="11" numFmtId="3" xfId="0" applyAlignment="1" applyBorder="1" applyFont="1" applyNumberFormat="1">
      <alignment vertical="center"/>
    </xf>
    <xf borderId="6" fillId="0" fontId="11" numFmtId="3" xfId="0" applyAlignment="1" applyBorder="1" applyFont="1" applyNumberFormat="1">
      <alignment horizontal="center" vertical="center"/>
    </xf>
    <xf borderId="6" fillId="3" fontId="11" numFmtId="0" xfId="0" applyAlignment="1" applyBorder="1" applyFont="1">
      <alignment horizontal="center" vertical="center"/>
    </xf>
    <xf borderId="6" fillId="2" fontId="10" numFmtId="0" xfId="0" applyAlignment="1" applyBorder="1" applyFont="1">
      <alignment horizontal="left" vertical="center"/>
    </xf>
    <xf borderId="6" fillId="2" fontId="5" numFmtId="0" xfId="0" applyAlignment="1" applyBorder="1" applyFont="1">
      <alignment horizontal="center" vertical="center"/>
    </xf>
    <xf borderId="6" fillId="2" fontId="5" numFmtId="3" xfId="0" applyAlignment="1" applyBorder="1" applyFont="1" applyNumberFormat="1">
      <alignment horizontal="center" readingOrder="0" vertical="center"/>
    </xf>
    <xf borderId="6" fillId="2" fontId="5" numFmtId="3" xfId="0" applyAlignment="1" applyBorder="1" applyFont="1" applyNumberFormat="1">
      <alignment horizontal="center" vertical="center"/>
    </xf>
    <xf borderId="6" fillId="2" fontId="5" numFmtId="3" xfId="0" applyAlignment="1" applyBorder="1" applyFont="1" applyNumberFormat="1">
      <alignment horizontal="left" vertical="center"/>
    </xf>
    <xf borderId="6" fillId="0" fontId="5" numFmtId="3" xfId="0" applyAlignment="1" applyBorder="1" applyFont="1" applyNumberFormat="1">
      <alignment horizontal="center" vertical="center"/>
    </xf>
    <xf borderId="6" fillId="0" fontId="5" numFmtId="3" xfId="0" applyAlignment="1" applyBorder="1" applyFont="1" applyNumberFormat="1">
      <alignment horizontal="left" vertical="center"/>
    </xf>
    <xf borderId="0" fillId="0" fontId="6" numFmtId="0" xfId="0" applyAlignment="1" applyFont="1">
      <alignment vertical="center"/>
    </xf>
    <xf borderId="6" fillId="2" fontId="8" numFmtId="0" xfId="0" applyAlignment="1" applyBorder="1" applyFont="1">
      <alignment horizontal="left" readingOrder="0" shrinkToFit="0" vertical="center" wrapText="0"/>
    </xf>
    <xf borderId="6" fillId="2" fontId="11" numFmtId="0" xfId="0" applyAlignment="1" applyBorder="1" applyFont="1">
      <alignment horizontal="center" readingOrder="0" shrinkToFit="0" vertical="center" wrapText="0"/>
    </xf>
    <xf borderId="6" fillId="2" fontId="11" numFmtId="3" xfId="0" applyAlignment="1" applyBorder="1" applyFont="1" applyNumberFormat="1">
      <alignment horizontal="center" readingOrder="0" shrinkToFit="0" vertical="center" wrapText="0"/>
    </xf>
    <xf borderId="6" fillId="2" fontId="11" numFmtId="3" xfId="0" applyAlignment="1" applyBorder="1" applyFont="1" applyNumberFormat="1">
      <alignment horizontal="left" readingOrder="0" shrinkToFit="0" vertical="center" wrapText="0"/>
    </xf>
    <xf borderId="0" fillId="0" fontId="6" numFmtId="0" xfId="0" applyAlignment="1" applyFont="1">
      <alignment readingOrder="0" vertical="center"/>
    </xf>
    <xf borderId="6" fillId="2" fontId="10" numFmtId="0" xfId="0" applyAlignment="1" applyBorder="1" applyFont="1">
      <alignment vertical="center"/>
    </xf>
    <xf borderId="6" fillId="2" fontId="19" numFmtId="3" xfId="0" applyAlignment="1" applyBorder="1" applyFont="1" applyNumberFormat="1">
      <alignment horizontal="left" readingOrder="0" vertical="center"/>
    </xf>
    <xf borderId="6" fillId="0" fontId="11" numFmtId="165" xfId="0" applyAlignment="1" applyBorder="1" applyFont="1" applyNumberFormat="1">
      <alignment readingOrder="0" vertical="center"/>
    </xf>
    <xf borderId="6" fillId="0" fontId="11" numFmtId="165" xfId="0" applyAlignment="1" applyBorder="1" applyFont="1" applyNumberFormat="1">
      <alignment horizontal="left" readingOrder="0" vertical="center"/>
    </xf>
    <xf borderId="6" fillId="2" fontId="5" numFmtId="3" xfId="0" applyAlignment="1" applyBorder="1" applyFont="1" applyNumberFormat="1">
      <alignment horizontal="right" readingOrder="0" vertical="center"/>
    </xf>
    <xf borderId="6" fillId="0" fontId="11" numFmtId="3" xfId="0" applyAlignment="1" applyBorder="1" applyFont="1" applyNumberFormat="1">
      <alignment horizontal="left" vertical="center"/>
    </xf>
    <xf borderId="6" fillId="2" fontId="11" numFmtId="3" xfId="0" applyAlignment="1" applyBorder="1" applyFont="1" applyNumberFormat="1">
      <alignment horizontal="left" vertical="center"/>
    </xf>
    <xf borderId="6" fillId="0" fontId="11" numFmtId="0" xfId="0" applyAlignment="1" applyBorder="1" applyFont="1">
      <alignment horizontal="left" vertical="center"/>
    </xf>
    <xf borderId="6" fillId="2" fontId="8" numFmtId="0" xfId="0" applyAlignment="1" applyBorder="1" applyFont="1">
      <alignment readingOrder="0" vertical="center"/>
    </xf>
    <xf borderId="6" fillId="2" fontId="11" numFmtId="3" xfId="0" applyAlignment="1" applyBorder="1" applyFont="1" applyNumberFormat="1">
      <alignment horizontal="center" readingOrder="0" vertical="center"/>
    </xf>
    <xf borderId="0" fillId="0" fontId="17" numFmtId="0" xfId="0" applyAlignment="1" applyFont="1">
      <alignment readingOrder="0" vertical="center"/>
    </xf>
    <xf borderId="0" fillId="0" fontId="17" numFmtId="0" xfId="0" applyAlignment="1" applyFont="1">
      <alignment vertical="center"/>
    </xf>
    <xf borderId="9" fillId="3" fontId="18" numFmtId="0" xfId="0" applyAlignment="1" applyBorder="1" applyFont="1">
      <alignment vertical="bottom"/>
    </xf>
    <xf borderId="6" fillId="2" fontId="11" numFmtId="0" xfId="0" applyAlignment="1" applyBorder="1" applyFont="1">
      <alignment horizontal="right" readingOrder="0" shrinkToFit="0" vertical="center" wrapText="0"/>
    </xf>
    <xf borderId="6" fillId="2" fontId="20" numFmtId="0" xfId="0" applyAlignment="1" applyBorder="1" applyFont="1">
      <alignment readingOrder="0" vertical="center"/>
    </xf>
    <xf borderId="6" fillId="2" fontId="21" numFmtId="0" xfId="0" applyAlignment="1" applyBorder="1" applyFont="1">
      <alignment horizontal="center" readingOrder="0" vertical="center"/>
    </xf>
    <xf borderId="6" fillId="2" fontId="8" numFmtId="3" xfId="0" applyAlignment="1" applyBorder="1" applyFont="1" applyNumberFormat="1">
      <alignment horizontal="center" readingOrder="0" vertical="center"/>
    </xf>
    <xf borderId="6" fillId="2" fontId="11" numFmtId="0" xfId="0" applyAlignment="1" applyBorder="1" applyFont="1">
      <alignment horizontal="left" readingOrder="0" vertical="center"/>
    </xf>
    <xf borderId="6" fillId="0" fontId="5" numFmtId="0" xfId="0" applyAlignment="1" applyBorder="1" applyFont="1">
      <alignment horizontal="left" readingOrder="0" vertical="center"/>
    </xf>
    <xf borderId="6" fillId="2" fontId="10" numFmtId="0" xfId="0" applyAlignment="1" applyBorder="1" applyFont="1">
      <alignment horizontal="left" readingOrder="0" vertical="center"/>
    </xf>
    <xf borderId="6" fillId="2" fontId="11" numFmtId="0" xfId="0" applyAlignment="1" applyBorder="1" applyFont="1">
      <alignment horizontal="left" readingOrder="0" shrinkToFit="0" vertical="center" wrapText="0"/>
    </xf>
    <xf borderId="6" fillId="2" fontId="8" numFmtId="0" xfId="0" applyAlignment="1" applyBorder="1" applyFont="1">
      <alignment horizontal="left" readingOrder="0" vertical="center"/>
    </xf>
    <xf borderId="6" fillId="2" fontId="11" numFmtId="3" xfId="0" applyAlignment="1" applyBorder="1" applyFont="1" applyNumberFormat="1">
      <alignment horizontal="right" readingOrder="0" vertical="center"/>
    </xf>
    <xf borderId="6" fillId="2" fontId="5" numFmtId="3" xfId="0" applyAlignment="1" applyBorder="1" applyFont="1" applyNumberFormat="1">
      <alignment horizontal="center" readingOrder="0" shrinkToFit="0" vertical="center" wrapText="1"/>
    </xf>
    <xf borderId="6" fillId="2" fontId="5" numFmtId="0" xfId="0" applyAlignment="1" applyBorder="1" applyFont="1">
      <alignment horizontal="left" readingOrder="0" vertical="center"/>
    </xf>
    <xf borderId="6" fillId="0" fontId="5" numFmtId="167" xfId="0" applyAlignment="1" applyBorder="1" applyFont="1" applyNumberFormat="1">
      <alignment horizontal="center" readingOrder="0" vertical="center"/>
    </xf>
    <xf borderId="6" fillId="0" fontId="5" numFmtId="167" xfId="0" applyAlignment="1" applyBorder="1" applyFont="1" applyNumberFormat="1">
      <alignment horizontal="left" readingOrder="0" vertical="center"/>
    </xf>
    <xf borderId="6" fillId="2" fontId="5" numFmtId="49" xfId="0" applyAlignment="1" applyBorder="1" applyFont="1" applyNumberFormat="1">
      <alignment horizontal="center" vertical="center"/>
    </xf>
    <xf borderId="0" fillId="0" fontId="17" numFmtId="0" xfId="0" applyAlignment="1" applyFont="1">
      <alignment readingOrder="0"/>
    </xf>
    <xf borderId="6" fillId="0" fontId="5" numFmtId="0" xfId="0" applyAlignment="1" applyBorder="1" applyFont="1">
      <alignment horizontal="left" shrinkToFit="0" vertical="center" wrapText="1"/>
    </xf>
    <xf borderId="0" fillId="0" fontId="17" numFmtId="0" xfId="0" applyAlignment="1" applyFont="1">
      <alignment vertical="bottom"/>
    </xf>
    <xf borderId="6" fillId="2" fontId="5" numFmtId="0" xfId="0" applyAlignment="1" applyBorder="1" applyFont="1">
      <alignment horizontal="left" vertical="center"/>
    </xf>
    <xf borderId="6" fillId="2" fontId="8" numFmtId="0" xfId="0" applyAlignment="1" applyBorder="1" applyFont="1">
      <alignment horizontal="center" readingOrder="0" vertical="center"/>
    </xf>
    <xf borderId="6" fillId="2" fontId="10" numFmtId="3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0" fillId="0" fontId="9" numFmtId="0" xfId="0" applyFont="1"/>
    <xf borderId="6" fillId="2" fontId="8" numFmtId="3" xfId="0" applyAlignment="1" applyBorder="1" applyFont="1" applyNumberFormat="1">
      <alignment horizontal="center" readingOrder="0" shrinkToFit="0" vertical="center" wrapText="0"/>
    </xf>
    <xf borderId="6" fillId="2" fontId="10" numFmtId="3" xfId="0" applyAlignment="1" applyBorder="1" applyFont="1" applyNumberFormat="1">
      <alignment horizontal="center" readingOrder="0" vertical="center"/>
    </xf>
    <xf borderId="6" fillId="0" fontId="5" numFmtId="167" xfId="0" applyAlignment="1" applyBorder="1" applyFont="1" applyNumberFormat="1">
      <alignment vertical="center"/>
    </xf>
    <xf borderId="6" fillId="0" fontId="5" numFmtId="167" xfId="0" applyAlignment="1" applyBorder="1" applyFont="1" applyNumberFormat="1">
      <alignment horizontal="left" vertical="center"/>
    </xf>
    <xf borderId="6" fillId="2" fontId="5" numFmtId="0" xfId="0" applyAlignment="1" applyBorder="1" applyFont="1">
      <alignment horizontal="center" vertical="center"/>
    </xf>
    <xf borderId="6" fillId="2" fontId="10" numFmtId="0" xfId="0" applyAlignment="1" applyBorder="1" applyFont="1">
      <alignment horizontal="left" vertical="center"/>
    </xf>
    <xf borderId="6" fillId="2" fontId="5" numFmtId="0" xfId="0" applyAlignment="1" applyBorder="1" applyFont="1">
      <alignment horizontal="left" vertical="center"/>
    </xf>
    <xf borderId="6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3" xfId="0" applyAlignment="1" applyFont="1" applyNumberFormat="1">
      <alignment horizontal="center" vertical="center"/>
    </xf>
    <xf borderId="0" fillId="0" fontId="5" numFmtId="0" xfId="0" applyAlignment="1" applyFont="1">
      <alignment horizontal="right" vertical="center"/>
    </xf>
    <xf borderId="0" fillId="10" fontId="5" numFmtId="0" xfId="0" applyAlignment="1" applyFill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3" xfId="0" applyAlignment="1" applyFont="1" applyNumberFormat="1">
      <alignment horizontal="center" vertical="center"/>
    </xf>
    <xf borderId="0" fillId="0" fontId="6" numFmtId="0" xfId="0" applyAlignment="1" applyFont="1">
      <alignment horizontal="right" vertical="center"/>
    </xf>
    <xf borderId="0" fillId="10" fontId="6" numFmtId="0" xfId="0" applyAlignment="1" applyFont="1">
      <alignment horizontal="center" vertical="center"/>
    </xf>
    <xf borderId="0" fillId="0" fontId="22" numFmtId="0" xfId="0" applyAlignment="1" applyFont="1">
      <alignment horizontal="left" shrinkToFit="0" vertical="center" wrapText="1"/>
    </xf>
    <xf borderId="6" fillId="2" fontId="10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left" vertical="center"/>
    </xf>
    <xf borderId="4" fillId="3" fontId="24" numFmtId="0" xfId="0" applyAlignment="1" applyBorder="1" applyFont="1">
      <alignment horizontal="center" readingOrder="0" vertical="center"/>
    </xf>
    <xf borderId="5" fillId="3" fontId="5" numFmtId="0" xfId="0" applyAlignment="1" applyBorder="1" applyFont="1">
      <alignment horizontal="center" readingOrder="0" vertical="center"/>
    </xf>
    <xf borderId="0" fillId="0" fontId="5" numFmtId="0" xfId="0" applyFont="1"/>
    <xf borderId="6" fillId="4" fontId="10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left" readingOrder="0" shrinkToFit="0" vertical="center" wrapText="1"/>
    </xf>
    <xf borderId="0" fillId="3" fontId="5" numFmtId="0" xfId="0" applyAlignment="1" applyFont="1">
      <alignment horizontal="center" readingOrder="0" vertical="center"/>
    </xf>
    <xf borderId="6" fillId="5" fontId="10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left" shrinkToFit="0" vertical="center" wrapText="1"/>
    </xf>
    <xf borderId="6" fillId="6" fontId="10" numFmtId="0" xfId="0" applyAlignment="1" applyBorder="1" applyFont="1">
      <alignment horizontal="center" vertical="center"/>
    </xf>
    <xf borderId="6" fillId="7" fontId="10" numFmtId="0" xfId="0" applyAlignment="1" applyBorder="1" applyFont="1">
      <alignment horizontal="center" vertical="center"/>
    </xf>
    <xf borderId="6" fillId="11" fontId="10" numFmtId="0" xfId="0" applyAlignment="1" applyBorder="1" applyFill="1" applyFont="1">
      <alignment horizontal="center" shrinkToFit="0" vertical="center" wrapText="1"/>
    </xf>
    <xf borderId="6" fillId="11" fontId="10" numFmtId="0" xfId="0" applyAlignment="1" applyBorder="1" applyFont="1">
      <alignment horizontal="center" readingOrder="0" shrinkToFit="0" vertical="center" wrapText="1"/>
    </xf>
    <xf borderId="6" fillId="11" fontId="8" numFmtId="0" xfId="0" applyAlignment="1" applyBorder="1" applyFont="1">
      <alignment horizontal="center" readingOrder="0" shrinkToFit="0" vertical="center" wrapText="1"/>
    </xf>
    <xf borderId="3" fillId="11" fontId="8" numFmtId="164" xfId="0" applyAlignment="1" applyBorder="1" applyFont="1" applyNumberFormat="1">
      <alignment horizontal="center" readingOrder="0" shrinkToFit="0" vertical="center" wrapText="1"/>
    </xf>
    <xf borderId="3" fillId="11" fontId="8" numFmtId="3" xfId="0" applyAlignment="1" applyBorder="1" applyFont="1" applyNumberFormat="1">
      <alignment horizontal="center" readingOrder="0" shrinkToFit="0" vertical="center" wrapText="1"/>
    </xf>
    <xf borderId="6" fillId="11" fontId="10" numFmtId="164" xfId="0" applyAlignment="1" applyBorder="1" applyFont="1" applyNumberFormat="1">
      <alignment horizontal="center" readingOrder="0" shrinkToFit="0" vertical="center" wrapText="1"/>
    </xf>
    <xf borderId="6" fillId="11" fontId="10" numFmtId="164" xfId="0" applyAlignment="1" applyBorder="1" applyFont="1" applyNumberFormat="1">
      <alignment horizontal="center" readingOrder="0" shrinkToFit="0" vertical="center" wrapText="0"/>
    </xf>
    <xf borderId="2" fillId="5" fontId="8" numFmtId="0" xfId="0" applyAlignment="1" applyBorder="1" applyFont="1">
      <alignment horizontal="center" readingOrder="0" vertical="center"/>
    </xf>
    <xf borderId="3" fillId="5" fontId="8" numFmtId="0" xfId="0" applyAlignment="1" applyBorder="1" applyFont="1">
      <alignment horizontal="left" readingOrder="0" vertical="center"/>
    </xf>
    <xf borderId="1" fillId="0" fontId="11" numFmtId="0" xfId="0" applyAlignment="1" applyBorder="1" applyFont="1">
      <alignment horizontal="center" readingOrder="0" vertical="center"/>
    </xf>
    <xf borderId="6" fillId="0" fontId="11" numFmtId="0" xfId="0" applyAlignment="1" applyBorder="1" applyFont="1">
      <alignment horizontal="left" readingOrder="0" vertical="center"/>
    </xf>
    <xf borderId="6" fillId="0" fontId="11" numFmtId="49" xfId="0" applyAlignment="1" applyBorder="1" applyFont="1" applyNumberFormat="1">
      <alignment horizontal="left" readingOrder="0" vertical="center"/>
    </xf>
    <xf borderId="6" fillId="0" fontId="10" numFmtId="0" xfId="0" applyAlignment="1" applyBorder="1" applyFont="1">
      <alignment horizontal="center" readingOrder="0" vertical="center"/>
    </xf>
    <xf borderId="1" fillId="0" fontId="8" numFmtId="3" xfId="0" applyAlignment="1" applyBorder="1" applyFont="1" applyNumberForma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6" fillId="8" fontId="8" numFmtId="3" xfId="0" applyAlignment="1" applyBorder="1" applyFont="1" applyNumberFormat="1">
      <alignment horizontal="center" readingOrder="0" shrinkToFit="0" vertical="center" wrapText="1"/>
    </xf>
    <xf borderId="6" fillId="8" fontId="8" numFmtId="3" xfId="0" applyAlignment="1" applyBorder="1" applyFont="1" applyNumberFormat="1">
      <alignment horizontal="center" readingOrder="0" vertical="center"/>
    </xf>
    <xf borderId="6" fillId="8" fontId="25" numFmtId="3" xfId="0" applyAlignment="1" applyBorder="1" applyFont="1" applyNumberFormat="1">
      <alignment horizontal="center" readingOrder="0" vertical="center"/>
    </xf>
    <xf borderId="1" fillId="0" fontId="11" numFmtId="3" xfId="0" applyAlignment="1" applyBorder="1" applyFont="1" applyNumberFormat="1">
      <alignment horizontal="center" readingOrder="0" vertical="center"/>
    </xf>
    <xf borderId="1" fillId="12" fontId="5" numFmtId="0" xfId="0" applyAlignment="1" applyBorder="1" applyFill="1" applyFont="1">
      <alignment horizontal="center" readingOrder="0" vertical="center"/>
    </xf>
    <xf borderId="6" fillId="0" fontId="8" numFmtId="0" xfId="0" applyAlignment="1" applyBorder="1" applyFont="1">
      <alignment horizontal="center" readingOrder="0" vertical="center"/>
    </xf>
    <xf borderId="6" fillId="0" fontId="26" numFmtId="0" xfId="0" applyAlignment="1" applyBorder="1" applyFont="1">
      <alignment horizontal="center" readingOrder="0" vertical="center"/>
    </xf>
    <xf borderId="2" fillId="0" fontId="11" numFmtId="165" xfId="0" applyAlignment="1" applyBorder="1" applyFont="1" applyNumberFormat="1">
      <alignment horizontal="center" readingOrder="0" vertical="center"/>
    </xf>
    <xf borderId="1" fillId="8" fontId="8" numFmtId="3" xfId="0" applyAlignment="1" applyBorder="1" applyFont="1" applyNumberFormat="1">
      <alignment horizontal="center" readingOrder="0" vertical="center"/>
    </xf>
    <xf borderId="6" fillId="12" fontId="8" numFmtId="3" xfId="0" applyAlignment="1" applyBorder="1" applyFont="1" applyNumberFormat="1">
      <alignment horizontal="center" readingOrder="0" vertical="center"/>
    </xf>
    <xf borderId="1" fillId="12" fontId="8" numFmtId="3" xfId="0" applyAlignment="1" applyBorder="1" applyFont="1" applyNumberFormat="1">
      <alignment horizontal="center" readingOrder="0" vertical="center"/>
    </xf>
    <xf borderId="6" fillId="0" fontId="27" numFmtId="0" xfId="0" applyAlignment="1" applyBorder="1" applyFont="1">
      <alignment horizontal="center" readingOrder="0" vertical="center"/>
    </xf>
    <xf borderId="2" fillId="5" fontId="11" numFmtId="0" xfId="0" applyAlignment="1" applyBorder="1" applyFont="1">
      <alignment horizontal="center" readingOrder="0" vertical="center"/>
    </xf>
    <xf borderId="6" fillId="0" fontId="8" numFmtId="0" xfId="0" applyAlignment="1" applyBorder="1" applyFont="1">
      <alignment horizontal="center" readingOrder="0" shrinkToFit="0" vertical="center" wrapText="0"/>
    </xf>
    <xf borderId="6" fillId="0" fontId="11" numFmtId="0" xfId="0" applyAlignment="1" applyBorder="1" applyFont="1">
      <alignment horizontal="center" readingOrder="0" shrinkToFit="0" vertical="center" wrapText="0"/>
    </xf>
    <xf borderId="6" fillId="0" fontId="8" numFmtId="3" xfId="0" applyAlignment="1" applyBorder="1" applyFont="1" applyNumberFormat="1">
      <alignment horizontal="center" readingOrder="0" shrinkToFit="0" vertical="center" wrapText="0"/>
    </xf>
    <xf borderId="2" fillId="0" fontId="28" numFmtId="0" xfId="0" applyAlignment="1" applyBorder="1" applyFont="1">
      <alignment horizontal="center" readingOrder="0" vertical="center"/>
    </xf>
    <xf borderId="2" fillId="0" fontId="8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left" readingOrder="0" vertical="center"/>
    </xf>
    <xf borderId="2" fillId="0" fontId="29" numFmtId="0" xfId="0" applyAlignment="1" applyBorder="1" applyFont="1">
      <alignment horizontal="center" readingOrder="0" vertical="center"/>
    </xf>
    <xf borderId="6" fillId="0" fontId="30" numFmtId="0" xfId="0" applyAlignment="1" applyBorder="1" applyFont="1">
      <alignment horizontal="center" readingOrder="0" shrinkToFit="0" vertical="center" wrapText="0"/>
    </xf>
    <xf borderId="6" fillId="13" fontId="25" numFmtId="3" xfId="0" applyAlignment="1" applyBorder="1" applyFill="1" applyFont="1" applyNumberFormat="1">
      <alignment horizontal="center" readingOrder="0" vertical="center"/>
    </xf>
    <xf borderId="6" fillId="8" fontId="10" numFmtId="3" xfId="0" applyAlignment="1" applyBorder="1" applyFont="1" applyNumberFormat="1">
      <alignment horizontal="center" readingOrder="0" vertical="center"/>
    </xf>
    <xf borderId="6" fillId="3" fontId="10" numFmtId="0" xfId="0" applyAlignment="1" applyBorder="1" applyFont="1">
      <alignment horizontal="center" readingOrder="0" vertical="center"/>
    </xf>
    <xf borderId="6" fillId="3" fontId="5" numFmtId="0" xfId="0" applyAlignment="1" applyBorder="1" applyFont="1">
      <alignment horizontal="center" readingOrder="0" vertical="center"/>
    </xf>
    <xf borderId="1" fillId="3" fontId="8" numFmtId="3" xfId="0" applyAlignment="1" applyBorder="1" applyFont="1" applyNumberForma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6" fillId="0" fontId="10" numFmtId="3" xfId="0" applyAlignment="1" applyBorder="1" applyFont="1" applyNumberFormat="1">
      <alignment horizontal="center" readingOrder="0" vertical="center"/>
    </xf>
    <xf borderId="6" fillId="3" fontId="8" numFmtId="0" xfId="0" applyAlignment="1" applyBorder="1" applyFont="1">
      <alignment horizontal="center" readingOrder="0" shrinkToFit="0" vertical="center" wrapText="0"/>
    </xf>
    <xf borderId="6" fillId="3" fontId="11" numFmtId="0" xfId="0" applyAlignment="1" applyBorder="1" applyFont="1">
      <alignment horizontal="center" readingOrder="0" shrinkToFit="0" vertical="center" wrapText="0"/>
    </xf>
    <xf borderId="6" fillId="3" fontId="8" numFmtId="3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vertical="center"/>
    </xf>
    <xf borderId="6" fillId="5" fontId="5" numFmtId="0" xfId="0" applyAlignment="1" applyBorder="1" applyFont="1">
      <alignment horizontal="left" shrinkToFit="0" vertical="center" wrapText="1"/>
    </xf>
    <xf borderId="6" fillId="0" fontId="10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6" fillId="8" fontId="25" numFmtId="3" xfId="0" applyAlignment="1" applyBorder="1" applyFont="1" applyNumberFormat="1">
      <alignment horizontal="center" readingOrder="0"/>
    </xf>
    <xf borderId="1" fillId="0" fontId="5" numFmtId="0" xfId="0" applyAlignment="1" applyBorder="1" applyFont="1">
      <alignment horizontal="center" readingOrder="0" vertical="center"/>
    </xf>
    <xf borderId="6" fillId="12" fontId="5" numFmtId="0" xfId="0" applyAlignment="1" applyBorder="1" applyFont="1">
      <alignment horizontal="center" readingOrder="0" vertical="center"/>
    </xf>
    <xf borderId="6" fillId="0" fontId="11" numFmtId="167" xfId="0" applyAlignment="1" applyBorder="1" applyFont="1" applyNumberFormat="1">
      <alignment horizontal="center" readingOrder="0" vertical="center"/>
    </xf>
    <xf borderId="6" fillId="0" fontId="31" numFmtId="0" xfId="0" applyAlignment="1" applyBorder="1" applyFont="1">
      <alignment horizontal="center" readingOrder="0" vertical="center"/>
    </xf>
    <xf borderId="2" fillId="0" fontId="5" numFmtId="167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10" numFmtId="3" xfId="0" applyAlignment="1" applyBorder="1" applyFont="1" applyNumberFormat="1">
      <alignment horizontal="center" vertical="center"/>
    </xf>
    <xf borderId="6" fillId="0" fontId="5" numFmtId="167" xfId="0" applyAlignment="1" applyBorder="1" applyFont="1" applyNumberFormat="1">
      <alignment horizontal="center" vertical="center"/>
    </xf>
    <xf borderId="1" fillId="3" fontId="23" numFmtId="0" xfId="0" applyAlignment="1" applyBorder="1" applyFont="1">
      <alignment horizontal="center" vertical="center"/>
    </xf>
    <xf borderId="5" fillId="3" fontId="10" numFmtId="0" xfId="0" applyAlignment="1" applyBorder="1" applyFont="1">
      <alignment horizontal="center" readingOrder="0" vertical="center"/>
    </xf>
    <xf borderId="0" fillId="0" fontId="32" numFmtId="0" xfId="0" applyAlignment="1" applyFont="1">
      <alignment vertical="center"/>
    </xf>
    <xf borderId="6" fillId="4" fontId="5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readingOrder="0" shrinkToFit="0" vertical="center" wrapText="1"/>
    </xf>
    <xf borderId="0" fillId="3" fontId="10" numFmtId="0" xfId="0" applyAlignment="1" applyFont="1">
      <alignment horizontal="center" readingOrder="0" vertical="center"/>
    </xf>
    <xf borderId="6" fillId="5" fontId="5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shrinkToFit="0" vertical="center" wrapText="1"/>
    </xf>
    <xf borderId="6" fillId="6" fontId="5" numFmtId="0" xfId="0" applyAlignment="1" applyBorder="1" applyFont="1">
      <alignment horizontal="center" vertical="center"/>
    </xf>
    <xf borderId="6" fillId="7" fontId="5" numFmtId="0" xfId="0" applyAlignment="1" applyBorder="1" applyFont="1">
      <alignment horizontal="center" vertical="center"/>
    </xf>
    <xf borderId="6" fillId="8" fontId="8" numFmtId="0" xfId="0" applyAlignment="1" applyBorder="1" applyFont="1">
      <alignment horizontal="center" readingOrder="0" shrinkToFit="0" vertical="center" wrapText="1"/>
    </xf>
    <xf borderId="6" fillId="8" fontId="10" numFmtId="0" xfId="0" applyAlignment="1" applyBorder="1" applyFont="1">
      <alignment horizontal="center" readingOrder="0" vertical="center"/>
    </xf>
    <xf borderId="6" fillId="0" fontId="11" numFmtId="3" xfId="0" applyAlignment="1" applyBorder="1" applyFont="1" applyNumberFormat="1">
      <alignment horizontal="center" readingOrder="0" vertical="center"/>
    </xf>
    <xf borderId="6" fillId="0" fontId="8" numFmtId="3" xfId="0" applyAlignment="1" applyBorder="1" applyFont="1" applyNumberFormat="1">
      <alignment horizontal="center" readingOrder="0" vertical="center"/>
    </xf>
    <xf borderId="6" fillId="0" fontId="5" numFmtId="3" xfId="0" applyAlignment="1" applyBorder="1" applyFont="1" applyNumberFormat="1">
      <alignment horizontal="center" readingOrder="0" vertical="center"/>
    </xf>
    <xf borderId="3" fillId="12" fontId="5" numFmtId="0" xfId="0" applyAlignment="1" applyBorder="1" applyFont="1">
      <alignment horizontal="center" readingOrder="0" vertical="center"/>
    </xf>
    <xf borderId="6" fillId="0" fontId="5" numFmtId="165" xfId="0" applyAlignment="1" applyBorder="1" applyFont="1" applyNumberFormat="1">
      <alignment horizontal="center" readingOrder="0" vertical="center"/>
    </xf>
    <xf borderId="6" fillId="0" fontId="3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horizontal="center" vertical="center"/>
    </xf>
    <xf borderId="6" fillId="8" fontId="8" numFmtId="0" xfId="0" applyAlignment="1" applyBorder="1" applyFont="1">
      <alignment horizontal="center" readingOrder="0" vertical="center"/>
    </xf>
    <xf borderId="6" fillId="13" fontId="8" numFmtId="3" xfId="0" applyAlignment="1" applyBorder="1" applyFont="1" applyNumberFormat="1">
      <alignment horizontal="center" readingOrder="0" vertical="center"/>
    </xf>
    <xf borderId="6" fillId="12" fontId="8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center" vertical="center"/>
    </xf>
    <xf borderId="6" fillId="0" fontId="5" numFmtId="168" xfId="0" applyAlignment="1" applyBorder="1" applyFont="1" applyNumberFormat="1">
      <alignment horizontal="center" vertical="center"/>
    </xf>
    <xf borderId="0" fillId="0" fontId="34" numFmtId="0" xfId="0" applyAlignment="1" applyFont="1">
      <alignment horizontal="center" vertical="center"/>
    </xf>
    <xf borderId="8" fillId="0" fontId="8" numFmtId="0" xfId="0" applyAlignment="1" applyBorder="1" applyFont="1">
      <alignment horizontal="center" readingOrder="0" shrinkToFit="0" vertical="center" wrapText="0"/>
    </xf>
    <xf borderId="9" fillId="3" fontId="11" numFmtId="0" xfId="0" applyAlignment="1" applyBorder="1" applyFont="1">
      <alignment horizontal="center" readingOrder="0" shrinkToFit="0" vertical="center" wrapText="0"/>
    </xf>
    <xf borderId="9" fillId="3" fontId="11" numFmtId="3" xfId="0" applyAlignment="1" applyBorder="1" applyFont="1" applyNumberFormat="1">
      <alignment horizontal="center" readingOrder="0" shrinkToFit="0" vertical="center" wrapText="0"/>
    </xf>
    <xf borderId="9" fillId="3" fontId="8" numFmtId="3" xfId="0" applyAlignment="1" applyBorder="1" applyFont="1" applyNumberFormat="1">
      <alignment horizontal="center" readingOrder="0" shrinkToFit="0" vertical="center" wrapText="0"/>
    </xf>
    <xf borderId="0" fillId="0" fontId="32" numFmtId="0" xfId="0" applyAlignment="1" applyFont="1">
      <alignment horizontal="center" vertical="center"/>
    </xf>
    <xf borderId="0" fillId="0" fontId="32" numFmtId="0" xfId="0" applyAlignment="1" applyFont="1">
      <alignment horizontal="left" vertical="center"/>
    </xf>
    <xf borderId="0" fillId="0" fontId="5" numFmtId="0" xfId="0" applyAlignment="1" applyFont="1">
      <alignment horizontal="left" shrinkToFit="0" vertical="center" wrapText="0"/>
    </xf>
    <xf borderId="1" fillId="5" fontId="10" numFmtId="0" xfId="0" applyAlignment="1" applyBorder="1" applyFont="1">
      <alignment horizontal="center" readingOrder="0" vertical="center"/>
    </xf>
    <xf borderId="6" fillId="11" fontId="10" numFmtId="0" xfId="0" applyAlignment="1" applyBorder="1" applyFont="1">
      <alignment horizontal="center" shrinkToFit="0" vertical="center" wrapText="1"/>
    </xf>
    <xf borderId="3" fillId="11" fontId="10" numFmtId="49" xfId="0" applyAlignment="1" applyBorder="1" applyFont="1" applyNumberFormat="1">
      <alignment horizontal="center" shrinkToFit="0" vertical="center" wrapText="1"/>
    </xf>
    <xf borderId="3" fillId="11" fontId="10" numFmtId="4" xfId="0" applyAlignment="1" applyBorder="1" applyFont="1" applyNumberFormat="1">
      <alignment horizontal="center" shrinkToFit="0" vertical="center" wrapText="1"/>
    </xf>
    <xf borderId="3" fillId="11" fontId="10" numFmtId="3" xfId="0" applyAlignment="1" applyBorder="1" applyFont="1" applyNumberFormat="1">
      <alignment horizontal="center" readingOrder="0" shrinkToFit="0" vertical="center" wrapText="1"/>
    </xf>
    <xf borderId="3" fillId="11" fontId="10" numFmtId="3" xfId="0" applyAlignment="1" applyBorder="1" applyFont="1" applyNumberFormat="1">
      <alignment horizontal="center" shrinkToFit="0" vertical="center" wrapText="1"/>
    </xf>
    <xf borderId="9" fillId="11" fontId="10" numFmtId="3" xfId="0" applyAlignment="1" applyBorder="1" applyFont="1" applyNumberFormat="1">
      <alignment horizontal="center" readingOrder="0" shrinkToFit="0" vertical="center" wrapText="1"/>
    </xf>
    <xf borderId="9" fillId="11" fontId="10" numFmtId="164" xfId="0" applyAlignment="1" applyBorder="1" applyFont="1" applyNumberFormat="1">
      <alignment horizontal="center" readingOrder="0" shrinkToFit="0" vertical="center" wrapText="1"/>
    </xf>
    <xf borderId="6" fillId="11" fontId="10" numFmtId="164" xfId="0" applyAlignment="1" applyBorder="1" applyFont="1" applyNumberFormat="1">
      <alignment horizontal="center" shrinkToFit="0" vertical="center" wrapText="1"/>
    </xf>
    <xf borderId="1" fillId="14" fontId="10" numFmtId="0" xfId="0" applyAlignment="1" applyBorder="1" applyFill="1" applyFont="1">
      <alignment horizontal="center" readingOrder="0" vertical="center"/>
    </xf>
    <xf borderId="3" fillId="0" fontId="5" numFmtId="0" xfId="0" applyAlignment="1" applyBorder="1" applyFont="1">
      <alignment horizontal="center" readingOrder="0" vertical="center"/>
    </xf>
    <xf borderId="3" fillId="0" fontId="5" numFmtId="3" xfId="0" applyAlignment="1" applyBorder="1" applyFont="1" applyNumberFormat="1">
      <alignment horizontal="center" readingOrder="0" shrinkToFit="0" vertical="center" wrapText="0"/>
    </xf>
    <xf borderId="0" fillId="0" fontId="34" numFmtId="0" xfId="0" applyFont="1"/>
    <xf borderId="8" fillId="0" fontId="10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3" fillId="0" fontId="5" numFmtId="3" xfId="0" applyAlignment="1" applyBorder="1" applyFont="1" applyNumberFormat="1">
      <alignment horizontal="center" vertical="center"/>
    </xf>
    <xf borderId="6" fillId="0" fontId="5" numFmtId="49" xfId="0" applyAlignment="1" applyBorder="1" applyFont="1" applyNumberFormat="1">
      <alignment horizontal="center" readingOrder="0" vertical="center"/>
    </xf>
    <xf borderId="6" fillId="0" fontId="11" numFmtId="3" xfId="0" applyAlignment="1" applyBorder="1" applyFont="1" applyNumberFormat="1">
      <alignment horizontal="center" readingOrder="0" shrinkToFit="0" vertical="center" wrapText="0"/>
    </xf>
    <xf borderId="0" fillId="0" fontId="34" numFmtId="0" xfId="0" applyAlignment="1" applyFont="1">
      <alignment vertical="center"/>
    </xf>
    <xf borderId="6" fillId="0" fontId="5" numFmtId="49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5" numFmtId="3" xfId="0" applyAlignment="1" applyBorder="1" applyFont="1" applyNumberFormat="1">
      <alignment horizontal="center" vertical="center"/>
    </xf>
    <xf borderId="0" fillId="0" fontId="5" numFmtId="0" xfId="0" applyAlignment="1" applyFont="1">
      <alignment horizontal="right"/>
    </xf>
    <xf borderId="6" fillId="0" fontId="5" numFmtId="0" xfId="0" applyAlignment="1" applyBorder="1" applyFont="1">
      <alignment horizontal="center" readingOrder="0" vertical="center"/>
    </xf>
    <xf borderId="6" fillId="0" fontId="11" numFmtId="165" xfId="0" applyAlignment="1" applyBorder="1" applyFont="1" applyNumberFormat="1">
      <alignment horizontal="left" readingOrder="0" shrinkToFit="0" vertical="center" wrapText="1"/>
    </xf>
    <xf borderId="6" fillId="0" fontId="11" numFmtId="0" xfId="0" applyAlignment="1" applyBorder="1" applyFont="1">
      <alignment horizontal="left" readingOrder="0" shrinkToFit="0" vertical="center" wrapText="1"/>
    </xf>
    <xf borderId="6" fillId="0" fontId="5" numFmtId="0" xfId="0" applyBorder="1" applyFont="1"/>
    <xf borderId="3" fillId="0" fontId="5" numFmtId="49" xfId="0" applyAlignment="1" applyBorder="1" applyFont="1" applyNumberFormat="1">
      <alignment horizontal="center" readingOrder="0" vertical="center"/>
    </xf>
    <xf borderId="10" fillId="0" fontId="5" numFmtId="3" xfId="0" applyAlignment="1" applyBorder="1" applyFont="1" applyNumberFormat="1">
      <alignment horizontal="center" readingOrder="0" vertical="center"/>
    </xf>
    <xf borderId="3" fillId="0" fontId="11" numFmtId="0" xfId="0" applyAlignment="1" applyBorder="1" applyFont="1">
      <alignment horizontal="center" readingOrder="0" vertical="center"/>
    </xf>
    <xf borderId="6" fillId="0" fontId="8" numFmtId="0" xfId="0" applyAlignment="1" applyBorder="1" applyFont="1">
      <alignment horizontal="center" vertical="center"/>
    </xf>
    <xf borderId="6" fillId="0" fontId="11" numFmtId="49" xfId="0" applyAlignment="1" applyBorder="1" applyFont="1" applyNumberFormat="1">
      <alignment horizontal="center" vertical="center"/>
    </xf>
    <xf borderId="6" fillId="0" fontId="11" numFmtId="0" xfId="0" applyAlignment="1" applyBorder="1" applyFont="1">
      <alignment horizontal="center" vertical="center"/>
    </xf>
    <xf borderId="6" fillId="0" fontId="35" numFmtId="3" xfId="0" applyAlignment="1" applyBorder="1" applyFont="1" applyNumberFormat="1">
      <alignment horizontal="center" readingOrder="0" shrinkToFit="0" vertical="center" wrapText="0"/>
    </xf>
    <xf borderId="0" fillId="0" fontId="32" numFmtId="0" xfId="0" applyAlignment="1" applyFont="1">
      <alignment horizontal="center"/>
    </xf>
    <xf borderId="0" fillId="0" fontId="32" numFmtId="0" xfId="0" applyAlignment="1" applyFont="1">
      <alignment horizontal="left"/>
    </xf>
    <xf borderId="6" fillId="2" fontId="6" numFmtId="0" xfId="0" applyAlignment="1" applyBorder="1" applyFont="1">
      <alignment horizontal="center" readingOrder="0" vertical="center"/>
    </xf>
    <xf borderId="0" fillId="0" fontId="22" numFmtId="0" xfId="0" applyAlignment="1" applyFont="1">
      <alignment horizontal="left" shrinkToFit="0" vertical="center" wrapText="0"/>
    </xf>
    <xf borderId="0" fillId="0" fontId="22" numFmtId="0" xfId="0" applyAlignment="1" applyFont="1">
      <alignment horizontal="left" vertical="center"/>
    </xf>
    <xf borderId="6" fillId="4" fontId="6" numFmtId="0" xfId="0" applyAlignment="1" applyBorder="1" applyFont="1">
      <alignment horizontal="center" vertical="center"/>
    </xf>
    <xf borderId="6" fillId="5" fontId="6" numFmtId="0" xfId="0" applyAlignment="1" applyBorder="1" applyFont="1">
      <alignment horizontal="center" vertical="center"/>
    </xf>
    <xf borderId="6" fillId="6" fontId="6" numFmtId="0" xfId="0" applyAlignment="1" applyBorder="1" applyFont="1">
      <alignment horizontal="center" vertical="center"/>
    </xf>
    <xf borderId="0" fillId="0" fontId="6" numFmtId="167" xfId="0" applyAlignment="1" applyFont="1" applyNumberFormat="1">
      <alignment horizontal="center" readingOrder="0" vertical="center"/>
    </xf>
    <xf borderId="6" fillId="7" fontId="6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vertical="center"/>
    </xf>
    <xf borderId="1" fillId="11" fontId="10" numFmtId="0" xfId="0" applyAlignment="1" applyBorder="1" applyFont="1">
      <alignment horizontal="center" shrinkToFit="0" vertical="center" wrapText="1"/>
    </xf>
    <xf borderId="6" fillId="11" fontId="10" numFmtId="2" xfId="0" applyAlignment="1" applyBorder="1" applyFont="1" applyNumberFormat="1">
      <alignment horizontal="center" shrinkToFit="0" vertical="center" wrapText="1"/>
    </xf>
    <xf borderId="3" fillId="11" fontId="10" numFmtId="0" xfId="0" applyAlignment="1" applyBorder="1" applyFont="1">
      <alignment horizontal="center" shrinkToFit="0" vertical="center" wrapText="1"/>
    </xf>
    <xf borderId="9" fillId="11" fontId="10" numFmtId="3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6" fillId="0" fontId="10" numFmtId="3" xfId="0" applyAlignment="1" applyBorder="1" applyFont="1" applyNumberFormat="1">
      <alignment readingOrder="0" vertical="center"/>
    </xf>
    <xf borderId="6" fillId="0" fontId="10" numFmtId="3" xfId="0" applyAlignment="1" applyBorder="1" applyFont="1" applyNumberFormat="1">
      <alignment horizontal="right" vertical="center"/>
    </xf>
    <xf borderId="9" fillId="0" fontId="5" numFmtId="3" xfId="0" applyAlignment="1" applyBorder="1" applyFont="1" applyNumberFormat="1">
      <alignment horizontal="center" readingOrder="0" shrinkToFit="0" vertical="center" wrapText="0"/>
    </xf>
    <xf borderId="3" fillId="0" fontId="11" numFmtId="0" xfId="0" applyAlignment="1" applyBorder="1" applyFont="1">
      <alignment readingOrder="0" vertical="center"/>
    </xf>
    <xf borderId="3" fillId="0" fontId="5" numFmtId="3" xfId="0" applyAlignment="1" applyBorder="1" applyFont="1" applyNumberFormat="1">
      <alignment horizontal="left" readingOrder="0" shrinkToFit="0" vertical="center" wrapText="0"/>
    </xf>
    <xf borderId="3" fillId="0" fontId="11" numFmtId="3" xfId="0" applyAlignment="1" applyBorder="1" applyFont="1" applyNumberFormat="1">
      <alignment horizontal="left" readingOrder="0" shrinkToFit="0" vertical="center" wrapText="0"/>
    </xf>
    <xf borderId="6" fillId="0" fontId="36" numFmtId="3" xfId="0" applyAlignment="1" applyBorder="1" applyFont="1" applyNumberFormat="1">
      <alignment horizontal="left" readingOrder="0" shrinkToFit="0" vertical="center" wrapText="0"/>
    </xf>
    <xf borderId="6" fillId="0" fontId="5" numFmtId="3" xfId="0" applyAlignment="1" applyBorder="1" applyFont="1" applyNumberFormat="1">
      <alignment horizontal="left" readingOrder="0" shrinkToFit="0" vertical="center" wrapText="1"/>
    </xf>
    <xf borderId="6" fillId="0" fontId="10" numFmtId="0" xfId="0" applyAlignment="1" applyBorder="1" applyFont="1">
      <alignment readingOrder="0" vertical="center"/>
    </xf>
    <xf borderId="6" fillId="0" fontId="5" numFmtId="164" xfId="0" applyAlignment="1" applyBorder="1" applyFont="1" applyNumberFormat="1">
      <alignment horizontal="center" readingOrder="0" vertical="center"/>
    </xf>
    <xf borderId="6" fillId="0" fontId="5" numFmtId="3" xfId="0" applyAlignment="1" applyBorder="1" applyFont="1" applyNumberFormat="1">
      <alignment horizontal="right" readingOrder="0" vertical="center"/>
    </xf>
    <xf borderId="6" fillId="0" fontId="10" numFmtId="3" xfId="0" applyAlignment="1" applyBorder="1" applyFont="1" applyNumberFormat="1">
      <alignment horizontal="right" readingOrder="0" vertical="center"/>
    </xf>
    <xf borderId="9" fillId="0" fontId="11" numFmtId="3" xfId="0" applyAlignment="1" applyBorder="1" applyFont="1" applyNumberForma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vertical="center"/>
    </xf>
    <xf borderId="0" fillId="0" fontId="11" numFmtId="0" xfId="0" applyAlignment="1" applyFont="1">
      <alignment vertical="center"/>
    </xf>
    <xf borderId="0" fillId="0" fontId="37" numFmtId="0" xfId="0" applyAlignment="1" applyFont="1">
      <alignment vertical="center"/>
    </xf>
    <xf borderId="6" fillId="0" fontId="10" numFmtId="0" xfId="0" applyAlignment="1" applyBorder="1" applyFont="1">
      <alignment vertical="center"/>
    </xf>
    <xf borderId="6" fillId="0" fontId="5" numFmtId="166" xfId="0" applyAlignment="1" applyBorder="1" applyFont="1" applyNumberFormat="1">
      <alignment horizontal="center" readingOrder="0" vertical="center"/>
    </xf>
    <xf borderId="9" fillId="0" fontId="10" numFmtId="3" xfId="0" applyAlignment="1" applyBorder="1" applyFont="1" applyNumberFormat="1">
      <alignment horizontal="right" readingOrder="0" shrinkToFit="0" vertical="center" wrapText="0"/>
    </xf>
    <xf borderId="6" fillId="0" fontId="8" numFmtId="0" xfId="0" applyAlignment="1" applyBorder="1" applyFont="1">
      <alignment horizontal="center" readingOrder="0" vertical="center"/>
    </xf>
    <xf borderId="6" fillId="0" fontId="10" numFmtId="3" xfId="0" applyAlignment="1" applyBorder="1" applyFont="1" applyNumberFormat="1">
      <alignment vertical="center"/>
    </xf>
    <xf borderId="3" fillId="0" fontId="5" numFmtId="0" xfId="0" applyAlignment="1" applyBorder="1" applyFont="1">
      <alignment readingOrder="0" vertical="center"/>
    </xf>
    <xf borderId="6" fillId="0" fontId="38" numFmtId="3" xfId="0" applyAlignment="1" applyBorder="1" applyFont="1" applyNumberFormat="1">
      <alignment horizontal="left" readingOrder="0" shrinkToFit="0" vertical="center" wrapText="0"/>
    </xf>
    <xf borderId="6" fillId="0" fontId="5" numFmtId="169" xfId="0" applyAlignment="1" applyBorder="1" applyFont="1" applyNumberFormat="1">
      <alignment horizontal="center" vertical="center"/>
    </xf>
    <xf borderId="6" fillId="0" fontId="11" numFmtId="3" xfId="0" applyAlignment="1" applyBorder="1" applyFont="1" applyNumberFormat="1">
      <alignment horizontal="left" readingOrder="0" shrinkToFit="0" vertical="center" wrapText="1"/>
    </xf>
    <xf borderId="6" fillId="0" fontId="8" numFmtId="3" xfId="0" applyAlignment="1" applyBorder="1" applyFont="1" applyNumberFormat="1">
      <alignment readingOrder="0" vertical="center"/>
    </xf>
    <xf borderId="6" fillId="0" fontId="5" numFmtId="2" xfId="0" applyAlignment="1" applyBorder="1" applyFont="1" applyNumberFormat="1">
      <alignment horizontal="center" vertical="center"/>
    </xf>
    <xf borderId="6" fillId="0" fontId="39" numFmtId="3" xfId="0" applyAlignment="1" applyBorder="1" applyFont="1" applyNumberFormat="1">
      <alignment horizontal="left" readingOrder="0" shrinkToFit="0" vertical="center" wrapText="0"/>
    </xf>
    <xf borderId="6" fillId="0" fontId="11" numFmtId="169" xfId="0" applyAlignment="1" applyBorder="1" applyFont="1" applyNumberFormat="1">
      <alignment horizontal="center" vertical="center"/>
    </xf>
    <xf borderId="6" fillId="3" fontId="10" numFmtId="0" xfId="0" applyAlignment="1" applyBorder="1" applyFont="1">
      <alignment horizontal="left" readingOrder="0" vertical="center"/>
    </xf>
    <xf borderId="6" fillId="3" fontId="5" numFmtId="2" xfId="0" applyAlignment="1" applyBorder="1" applyFont="1" applyNumberFormat="1">
      <alignment horizontal="center" readingOrder="0" vertical="center"/>
    </xf>
    <xf borderId="6" fillId="3" fontId="5" numFmtId="3" xfId="0" applyAlignment="1" applyBorder="1" applyFont="1" applyNumberFormat="1">
      <alignment horizontal="center" readingOrder="0" vertical="center"/>
    </xf>
    <xf borderId="6" fillId="3" fontId="5" numFmtId="3" xfId="0" applyAlignment="1" applyBorder="1" applyFont="1" applyNumberFormat="1">
      <alignment horizontal="right" readingOrder="0" vertical="center"/>
    </xf>
    <xf borderId="3" fillId="0" fontId="40" numFmtId="3" xfId="0" applyAlignment="1" applyBorder="1" applyFont="1" applyNumberFormat="1">
      <alignment horizontal="left" readingOrder="0" shrinkToFit="0" vertical="center" wrapText="0"/>
    </xf>
    <xf borderId="6" fillId="0" fontId="41" numFmtId="3" xfId="0" applyAlignment="1" applyBorder="1" applyFont="1" applyNumberFormat="1">
      <alignment horizontal="left" readingOrder="0" shrinkToFit="0" vertical="center" wrapText="0"/>
    </xf>
    <xf borderId="0" fillId="0" fontId="37" numFmtId="0" xfId="0" applyAlignment="1" applyFont="1">
      <alignment readingOrder="0" vertical="center"/>
    </xf>
    <xf borderId="8" fillId="0" fontId="10" numFmtId="0" xfId="0" applyAlignment="1" applyBorder="1" applyFont="1">
      <alignment horizontal="left" readingOrder="0" vertical="center"/>
    </xf>
    <xf borderId="9" fillId="0" fontId="5" numFmtId="2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0" fontId="5" numFmtId="3" xfId="0" applyAlignment="1" applyBorder="1" applyFont="1" applyNumberFormat="1">
      <alignment horizontal="center" readingOrder="0" vertical="center"/>
    </xf>
    <xf borderId="9" fillId="0" fontId="5" numFmtId="3" xfId="0" applyAlignment="1" applyBorder="1" applyFont="1" applyNumberFormat="1">
      <alignment horizontal="right" readingOrder="0" vertical="center"/>
    </xf>
    <xf borderId="8" fillId="0" fontId="5" numFmtId="3" xfId="0" applyAlignment="1" applyBorder="1" applyFont="1" applyNumberFormat="1">
      <alignment horizontal="center" vertical="center"/>
    </xf>
    <xf borderId="1" fillId="14" fontId="10" numFmtId="0" xfId="0" applyAlignment="1" applyBorder="1" applyFont="1">
      <alignment horizontal="center" readingOrder="0"/>
    </xf>
    <xf borderId="8" fillId="12" fontId="10" numFmtId="0" xfId="0" applyAlignment="1" applyBorder="1" applyFont="1">
      <alignment horizontal="left" vertical="center"/>
    </xf>
    <xf borderId="9" fillId="12" fontId="5" numFmtId="2" xfId="0" applyAlignment="1" applyBorder="1" applyFont="1" applyNumberFormat="1">
      <alignment horizontal="center" readingOrder="0" vertical="center"/>
    </xf>
    <xf borderId="9" fillId="12" fontId="5" numFmtId="0" xfId="0" applyAlignment="1" applyBorder="1" applyFont="1">
      <alignment horizontal="center" vertical="center"/>
    </xf>
    <xf borderId="9" fillId="12" fontId="5" numFmtId="0" xfId="0" applyAlignment="1" applyBorder="1" applyFont="1">
      <alignment horizontal="right" readingOrder="0" vertical="center"/>
    </xf>
    <xf borderId="6" fillId="12" fontId="5" numFmtId="167" xfId="0" applyAlignment="1" applyBorder="1" applyFont="1" applyNumberFormat="1">
      <alignment horizontal="center" readingOrder="0" vertical="center"/>
    </xf>
    <xf borderId="6" fillId="0" fontId="10" numFmtId="0" xfId="0" applyAlignment="1" applyBorder="1" applyFont="1">
      <alignment horizontal="left" readingOrder="0" vertical="center"/>
    </xf>
    <xf borderId="6" fillId="0" fontId="5" numFmtId="2" xfId="0" applyAlignment="1" applyBorder="1" applyFont="1" applyNumberFormat="1">
      <alignment horizontal="center" readingOrder="0" vertical="center"/>
    </xf>
    <xf borderId="3" fillId="0" fontId="5" numFmtId="3" xfId="0" applyAlignment="1" applyBorder="1" applyFont="1" applyNumberFormat="1">
      <alignment horizontal="left" readingOrder="0" shrinkToFit="0" vertical="center" wrapText="0"/>
    </xf>
    <xf borderId="3" fillId="0" fontId="42" numFmtId="3" xfId="0" applyAlignment="1" applyBorder="1" applyFont="1" applyNumberFormat="1">
      <alignment horizontal="left" readingOrder="0" shrinkToFit="0" vertical="center" wrapText="0"/>
    </xf>
    <xf borderId="6" fillId="0" fontId="10" numFmtId="0" xfId="0" applyAlignment="1" applyBorder="1" applyFont="1">
      <alignment horizontal="left" vertical="center"/>
    </xf>
    <xf borderId="6" fillId="0" fontId="8" numFmtId="3" xfId="0" applyAlignment="1" applyBorder="1" applyFont="1" applyNumberFormat="1">
      <alignment vertical="center"/>
    </xf>
    <xf borderId="6" fillId="0" fontId="11" numFmtId="2" xfId="0" applyAlignment="1" applyBorder="1" applyFont="1" applyNumberFormat="1">
      <alignment horizontal="center" vertical="center"/>
    </xf>
    <xf borderId="6" fillId="0" fontId="11" numFmtId="3" xfId="0" applyAlignment="1" applyBorder="1" applyFont="1" applyNumberFormat="1">
      <alignment horizontal="right" readingOrder="0" vertical="center"/>
    </xf>
    <xf borderId="3" fillId="0" fontId="5" numFmtId="3" xfId="0" applyAlignment="1" applyBorder="1" applyFont="1" applyNumberFormat="1">
      <alignment horizontal="left" readingOrder="0" vertical="center"/>
    </xf>
    <xf borderId="6" fillId="0" fontId="43" numFmtId="3" xfId="0" applyAlignment="1" applyBorder="1" applyFont="1" applyNumberFormat="1">
      <alignment horizontal="left" readingOrder="0" vertical="center"/>
    </xf>
    <xf borderId="6" fillId="0" fontId="44" numFmtId="0" xfId="0" applyAlignment="1" applyBorder="1" applyFont="1">
      <alignment horizontal="left" readingOrder="0" vertical="center"/>
    </xf>
    <xf borderId="6" fillId="0" fontId="11" numFmtId="165" xfId="0" applyAlignment="1" applyBorder="1" applyFont="1" applyNumberFormat="1">
      <alignment horizontal="center" vertical="center"/>
    </xf>
    <xf borderId="8" fillId="12" fontId="10" numFmtId="0" xfId="0" applyAlignment="1" applyBorder="1" applyFont="1">
      <alignment horizontal="left" readingOrder="0" vertical="center"/>
    </xf>
    <xf borderId="9" fillId="3" fontId="5" numFmtId="2" xfId="0" applyAlignment="1" applyBorder="1" applyFont="1" applyNumberFormat="1">
      <alignment horizontal="center" readingOrder="0" vertical="center"/>
    </xf>
    <xf borderId="9" fillId="3" fontId="5" numFmtId="3" xfId="0" applyAlignment="1" applyBorder="1" applyFont="1" applyNumberFormat="1">
      <alignment horizontal="right" readingOrder="0" vertical="center"/>
    </xf>
    <xf borderId="8" fillId="0" fontId="5" numFmtId="3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readingOrder="0" vertical="center"/>
    </xf>
    <xf borderId="6" fillId="0" fontId="5" numFmtId="3" xfId="0" applyAlignment="1" applyBorder="1" applyFont="1" applyNumberFormat="1">
      <alignment horizontal="left" readingOrder="0" shrinkToFit="0" vertical="center" wrapText="0"/>
    </xf>
    <xf borderId="9" fillId="12" fontId="5" numFmtId="2" xfId="0" applyAlignment="1" applyBorder="1" applyFont="1" applyNumberFormat="1">
      <alignment horizontal="center" vertical="center"/>
    </xf>
    <xf borderId="8" fillId="12" fontId="10" numFmtId="0" xfId="0" applyAlignment="1" applyBorder="1" applyFont="1">
      <alignment horizontal="center" readingOrder="0" vertical="center"/>
    </xf>
    <xf borderId="6" fillId="12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left" vertical="center"/>
    </xf>
    <xf borderId="0" fillId="0" fontId="5" numFmtId="0" xfId="0" applyAlignment="1" applyFont="1">
      <alignment horizontal="center"/>
    </xf>
    <xf borderId="6" fillId="0" fontId="10" numFmtId="0" xfId="0" applyAlignment="1" applyBorder="1" applyFont="1">
      <alignment horizontal="left" vertical="center"/>
    </xf>
    <xf borderId="6" fillId="0" fontId="5" numFmtId="3" xfId="0" applyAlignment="1" applyBorder="1" applyFont="1" applyNumberFormat="1">
      <alignment horizontal="center" readingOrder="0" shrinkToFit="0" vertical="center" wrapText="0"/>
    </xf>
    <xf borderId="0" fillId="0" fontId="37" numFmtId="0" xfId="0" applyAlignment="1" applyFont="1">
      <alignment horizontal="center" vertical="center"/>
    </xf>
    <xf borderId="6" fillId="3" fontId="8" numFmtId="0" xfId="0" applyAlignment="1" applyBorder="1" applyFont="1">
      <alignment horizontal="left" readingOrder="0" shrinkToFit="0" vertical="center" wrapText="0"/>
    </xf>
    <xf borderId="6" fillId="3" fontId="11" numFmtId="2" xfId="0" applyAlignment="1" applyBorder="1" applyFont="1" applyNumberFormat="1">
      <alignment horizontal="center" readingOrder="0" shrinkToFit="0" vertical="center" wrapText="0"/>
    </xf>
    <xf borderId="3" fillId="0" fontId="45" numFmtId="3" xfId="0" applyAlignment="1" applyBorder="1" applyFont="1" applyNumberFormat="1">
      <alignment horizontal="left" readingOrder="0" shrinkToFit="0" vertical="center" wrapText="0"/>
    </xf>
    <xf borderId="6" fillId="0" fontId="46" numFmtId="3" xfId="0" applyAlignment="1" applyBorder="1" applyFont="1" applyNumberFormat="1">
      <alignment horizontal="left" readingOrder="0" shrinkToFit="0" vertical="center" wrapText="0"/>
    </xf>
    <xf borderId="6" fillId="0" fontId="46" numFmtId="3" xfId="0" applyAlignment="1" applyBorder="1" applyFont="1" applyNumberFormat="1">
      <alignment horizontal="left" readingOrder="0" shrinkToFit="0" vertical="center" wrapText="1"/>
    </xf>
    <xf borderId="1" fillId="15" fontId="10" numFmtId="0" xfId="0" applyAlignment="1" applyBorder="1" applyFill="1" applyFont="1">
      <alignment horizontal="center" readingOrder="0" vertical="center"/>
    </xf>
    <xf borderId="0" fillId="0" fontId="37" numFmtId="0" xfId="0" applyFont="1"/>
    <xf borderId="3" fillId="11" fontId="10" numFmtId="3" xfId="0" applyAlignment="1" applyBorder="1" applyFont="1" applyNumberFormat="1">
      <alignment horizontal="right" shrinkToFit="0" vertical="center" wrapText="1"/>
    </xf>
    <xf borderId="6" fillId="11" fontId="10" numFmtId="164" xfId="0" applyAlignment="1" applyBorder="1" applyFont="1" applyNumberFormat="1">
      <alignment horizontal="left" readingOrder="0" shrinkToFit="0" vertical="center" wrapText="1"/>
    </xf>
    <xf borderId="6" fillId="3" fontId="47" numFmtId="0" xfId="0" applyAlignment="1" applyBorder="1" applyFont="1">
      <alignment horizontal="center" readingOrder="0"/>
    </xf>
    <xf borderId="6" fillId="3" fontId="5" numFmtId="0" xfId="0" applyAlignment="1" applyBorder="1" applyFont="1">
      <alignment horizontal="left" vertical="bottom"/>
    </xf>
    <xf borderId="6" fillId="3" fontId="5" numFmtId="2" xfId="0" applyAlignment="1" applyBorder="1" applyFont="1" applyNumberFormat="1">
      <alignment horizontal="center" readingOrder="0" vertical="bottom"/>
    </xf>
    <xf borderId="6" fillId="3" fontId="5" numFmtId="0" xfId="0" applyAlignment="1" applyBorder="1" applyFont="1">
      <alignment horizontal="center" vertical="bottom"/>
    </xf>
    <xf borderId="6" fillId="3" fontId="5" numFmtId="0" xfId="0" applyAlignment="1" applyBorder="1" applyFont="1">
      <alignment horizontal="center" readingOrder="0" vertical="bottom"/>
    </xf>
    <xf borderId="6" fillId="3" fontId="5" numFmtId="3" xfId="0" applyAlignment="1" applyBorder="1" applyFont="1" applyNumberFormat="1">
      <alignment horizontal="center" vertical="bottom"/>
    </xf>
    <xf borderId="6" fillId="3" fontId="5" numFmtId="3" xfId="0" applyAlignment="1" applyBorder="1" applyFont="1" applyNumberFormat="1">
      <alignment horizontal="right" vertical="bottom"/>
    </xf>
    <xf borderId="6" fillId="3" fontId="11" numFmtId="0" xfId="0" applyAlignment="1" applyBorder="1" applyFont="1">
      <alignment horizontal="center" readingOrder="0" shrinkToFit="0" wrapText="0"/>
    </xf>
    <xf borderId="6" fillId="0" fontId="5" numFmtId="0" xfId="0" applyAlignment="1" applyBorder="1" applyFont="1">
      <alignment horizontal="center"/>
    </xf>
    <xf borderId="6" fillId="3" fontId="11" numFmtId="0" xfId="0" applyAlignment="1" applyBorder="1" applyFont="1">
      <alignment readingOrder="0" vertical="bottom"/>
    </xf>
    <xf borderId="6" fillId="0" fontId="5" numFmtId="0" xfId="0" applyAlignment="1" applyBorder="1" applyFont="1">
      <alignment horizontal="left" shrinkToFit="0" wrapText="0"/>
    </xf>
    <xf borderId="6" fillId="3" fontId="11" numFmtId="0" xfId="0" applyAlignment="1" applyBorder="1" applyFont="1">
      <alignment shrinkToFit="0" vertical="bottom" wrapText="0"/>
    </xf>
    <xf borderId="6" fillId="3" fontId="48" numFmtId="0" xfId="0" applyAlignment="1" applyBorder="1" applyFont="1">
      <alignment horizontal="center" shrinkToFit="0" vertical="bottom" wrapText="0"/>
    </xf>
    <xf borderId="6" fillId="3" fontId="11" numFmtId="0" xfId="0" applyAlignment="1" applyBorder="1" applyFont="1">
      <alignment horizontal="left" vertical="bottom"/>
    </xf>
    <xf borderId="0" fillId="3" fontId="49" numFmtId="0" xfId="0" applyAlignment="1" applyFont="1">
      <alignment vertical="bottom"/>
    </xf>
    <xf borderId="0" fillId="0" fontId="7" numFmtId="0" xfId="0" applyAlignment="1" applyFont="1">
      <alignment horizontal="center" vertical="center"/>
    </xf>
    <xf borderId="6" fillId="0" fontId="5" numFmtId="0" xfId="0" applyAlignment="1" applyBorder="1" applyFont="1">
      <alignment horizontal="left" vertical="bottom"/>
    </xf>
    <xf borderId="6" fillId="0" fontId="5" numFmtId="2" xfId="0" applyAlignment="1" applyBorder="1" applyFont="1" applyNumberFormat="1">
      <alignment horizontal="center" readingOrder="0" vertical="bottom"/>
    </xf>
    <xf borderId="6" fillId="0" fontId="5" numFmtId="0" xfId="0" applyAlignment="1" applyBorder="1" applyFont="1">
      <alignment horizontal="center" vertical="bottom"/>
    </xf>
    <xf borderId="6" fillId="0" fontId="5" numFmtId="0" xfId="0" applyAlignment="1" applyBorder="1" applyFont="1">
      <alignment horizontal="center" readingOrder="0" vertical="bottom"/>
    </xf>
    <xf borderId="6" fillId="0" fontId="5" numFmtId="3" xfId="0" applyAlignment="1" applyBorder="1" applyFont="1" applyNumberFormat="1">
      <alignment horizontal="right" vertical="bottom"/>
    </xf>
    <xf borderId="6" fillId="3" fontId="11" numFmtId="0" xfId="0" applyAlignment="1" applyBorder="1" applyFont="1">
      <alignment shrinkToFit="0" vertical="bottom" wrapText="0"/>
    </xf>
    <xf borderId="6" fillId="3" fontId="11" numFmtId="0" xfId="0" applyAlignment="1" applyBorder="1" applyFont="1">
      <alignment horizontal="left" vertical="bottom"/>
    </xf>
    <xf borderId="0" fillId="0" fontId="7" numFmtId="0" xfId="0" applyFont="1"/>
    <xf borderId="6" fillId="0" fontId="5" numFmtId="3" xfId="0" applyAlignment="1" applyBorder="1" applyFont="1" applyNumberFormat="1">
      <alignment horizontal="center" vertical="bottom"/>
    </xf>
    <xf borderId="6" fillId="3" fontId="11" numFmtId="0" xfId="0" applyAlignment="1" applyBorder="1" applyFont="1">
      <alignment horizontal="left" shrinkToFit="0" vertical="bottom" wrapText="0"/>
    </xf>
    <xf borderId="6" fillId="3" fontId="11" numFmtId="0" xfId="0" applyAlignment="1" applyBorder="1" applyFont="1">
      <alignment horizontal="left" shrinkToFit="0" vertical="bottom" wrapText="0"/>
    </xf>
    <xf borderId="0" fillId="3" fontId="49" numFmtId="0" xfId="0" applyAlignment="1" applyFont="1">
      <alignment horizontal="left" shrinkToFit="0" vertical="bottom" wrapText="0"/>
    </xf>
    <xf borderId="0" fillId="0" fontId="6" numFmtId="2" xfId="0" applyAlignment="1" applyFont="1" applyNumberFormat="1">
      <alignment horizontal="center" vertical="center"/>
    </xf>
    <xf borderId="0" fillId="0" fontId="6" numFmtId="0" xfId="0" applyAlignment="1" applyFont="1">
      <alignment horizontal="left" shrinkToFit="0" vertical="center" wrapText="0"/>
    </xf>
    <xf borderId="6" fillId="0" fontId="37" numFmtId="0" xfId="0" applyAlignment="1" applyBorder="1" applyFont="1">
      <alignment horizontal="center" readingOrder="0" vertical="center"/>
    </xf>
    <xf borderId="6" fillId="3" fontId="50" numFmtId="0" xfId="0" applyAlignment="1" applyBorder="1" applyFont="1">
      <alignment horizontal="left" readingOrder="0" shrinkToFit="0" vertical="center" wrapText="0"/>
    </xf>
    <xf borderId="6" fillId="3" fontId="37" numFmtId="2" xfId="0" applyAlignment="1" applyBorder="1" applyFont="1" applyNumberFormat="1">
      <alignment horizontal="center" readingOrder="0" vertical="center"/>
    </xf>
    <xf borderId="6" fillId="3" fontId="37" numFmtId="0" xfId="0" applyAlignment="1" applyBorder="1" applyFont="1">
      <alignment horizontal="center" readingOrder="0" vertical="center"/>
    </xf>
    <xf borderId="6" fillId="3" fontId="51" numFmtId="0" xfId="0" applyAlignment="1" applyBorder="1" applyFont="1">
      <alignment horizontal="center" readingOrder="0" shrinkToFit="0" vertical="center" wrapText="0"/>
    </xf>
    <xf borderId="6" fillId="3" fontId="51" numFmtId="3" xfId="0" applyAlignment="1" applyBorder="1" applyFont="1" applyNumberFormat="1">
      <alignment horizontal="right" readingOrder="0" shrinkToFit="0" vertical="center" wrapText="0"/>
    </xf>
    <xf borderId="6" fillId="0" fontId="37" numFmtId="3" xfId="0" applyAlignment="1" applyBorder="1" applyFont="1" applyNumberFormat="1">
      <alignment horizontal="center" readingOrder="0" vertical="center"/>
    </xf>
    <xf borderId="6" fillId="3" fontId="52" numFmtId="0" xfId="0" applyAlignment="1" applyBorder="1" applyFont="1">
      <alignment readingOrder="0" vertical="center"/>
    </xf>
    <xf borderId="6" fillId="0" fontId="37" numFmtId="3" xfId="0" applyAlignment="1" applyBorder="1" applyFont="1" applyNumberFormat="1">
      <alignment horizontal="left" readingOrder="0" shrinkToFit="0" vertical="center" wrapText="0"/>
    </xf>
    <xf borderId="6" fillId="0" fontId="37" numFmtId="3" xfId="0" applyAlignment="1" applyBorder="1" applyFont="1" applyNumberFormat="1">
      <alignment horizontal="center" readingOrder="0" shrinkToFit="0" vertical="center" wrapText="0"/>
    </xf>
    <xf borderId="9" fillId="3" fontId="37" numFmtId="0" xfId="0" applyAlignment="1" applyBorder="1" applyFont="1">
      <alignment horizontal="center" readingOrder="0" vertical="center"/>
    </xf>
    <xf borderId="6" fillId="0" fontId="37" numFmtId="3" xfId="0" applyAlignment="1" applyBorder="1" applyFont="1" applyNumberFormat="1">
      <alignment horizontal="left" readingOrder="0" shrinkToFit="0" vertical="center" wrapText="1"/>
    </xf>
    <xf borderId="8" fillId="0" fontId="53" numFmtId="0" xfId="0" applyAlignment="1" applyBorder="1" applyFont="1">
      <alignment horizontal="left" readingOrder="0" vertical="center"/>
    </xf>
    <xf borderId="9" fillId="0" fontId="37" numFmtId="2" xfId="0" applyAlignment="1" applyBorder="1" applyFont="1" applyNumberFormat="1">
      <alignment horizontal="center" readingOrder="0" vertical="center"/>
    </xf>
    <xf borderId="9" fillId="0" fontId="37" numFmtId="0" xfId="0" applyAlignment="1" applyBorder="1" applyFont="1">
      <alignment horizontal="center" readingOrder="0" vertical="center"/>
    </xf>
    <xf borderId="9" fillId="0" fontId="37" numFmtId="3" xfId="0" applyAlignment="1" applyBorder="1" applyFont="1" applyNumberFormat="1">
      <alignment horizontal="center" readingOrder="0" vertical="center"/>
    </xf>
    <xf borderId="9" fillId="0" fontId="37" numFmtId="3" xfId="0" applyAlignment="1" applyBorder="1" applyFont="1" applyNumberFormat="1">
      <alignment horizontal="right" readingOrder="0" vertical="center"/>
    </xf>
    <xf borderId="8" fillId="0" fontId="37" numFmtId="3" xfId="0" applyAlignment="1" applyBorder="1" applyFont="1" applyNumberFormat="1">
      <alignment horizontal="center" vertical="center"/>
    </xf>
    <xf borderId="3" fillId="0" fontId="37" numFmtId="0" xfId="0" applyAlignment="1" applyBorder="1" applyFont="1">
      <alignment readingOrder="0" vertical="center"/>
    </xf>
    <xf borderId="3" fillId="0" fontId="37" numFmtId="3" xfId="0" applyAlignment="1" applyBorder="1" applyFont="1" applyNumberFormat="1">
      <alignment horizontal="left" readingOrder="0" shrinkToFit="0" vertical="center" wrapText="0"/>
    </xf>
    <xf borderId="6" fillId="0" fontId="37" numFmtId="167" xfId="0" applyAlignment="1" applyBorder="1" applyFont="1" applyNumberFormat="1">
      <alignment horizontal="center" readingOrder="0" vertical="center"/>
    </xf>
    <xf borderId="8" fillId="0" fontId="37" numFmtId="3" xfId="0" applyAlignment="1" applyBorder="1" applyFont="1" applyNumberFormat="1">
      <alignment horizontal="center" readingOrder="0" vertical="center"/>
    </xf>
    <xf borderId="6" fillId="0" fontId="53" numFmtId="0" xfId="0" applyAlignment="1" applyBorder="1" applyFont="1">
      <alignment horizontal="left" vertical="center"/>
    </xf>
    <xf borderId="6" fillId="0" fontId="37" numFmtId="2" xfId="0" applyAlignment="1" applyBorder="1" applyFont="1" applyNumberFormat="1">
      <alignment horizontal="center" vertical="center"/>
    </xf>
    <xf borderId="6" fillId="0" fontId="37" numFmtId="0" xfId="0" applyAlignment="1" applyBorder="1" applyFont="1">
      <alignment horizontal="center" vertical="center"/>
    </xf>
    <xf borderId="6" fillId="0" fontId="37" numFmtId="3" xfId="0" applyAlignment="1" applyBorder="1" applyFont="1" applyNumberFormat="1">
      <alignment horizontal="right" vertical="center"/>
    </xf>
    <xf borderId="6" fillId="0" fontId="37" numFmtId="3" xfId="0" applyAlignment="1" applyBorder="1" applyFont="1" applyNumberFormat="1">
      <alignment horizontal="center" vertical="center"/>
    </xf>
    <xf borderId="6" fillId="0" fontId="37" numFmtId="167" xfId="0" applyAlignment="1" applyBorder="1" applyFont="1" applyNumberFormat="1">
      <alignment horizontal="center" vertical="center"/>
    </xf>
    <xf borderId="6" fillId="3" fontId="54" numFmtId="0" xfId="0" applyAlignment="1" applyBorder="1" applyFont="1">
      <alignment horizontal="center" readingOrder="0"/>
    </xf>
    <xf borderId="6" fillId="3" fontId="55" numFmtId="0" xfId="0" applyAlignment="1" applyBorder="1" applyFont="1">
      <alignment horizontal="left" readingOrder="0" shrinkToFit="0" vertical="bottom" wrapText="0"/>
    </xf>
    <xf borderId="6" fillId="3" fontId="49" numFmtId="2" xfId="0" applyAlignment="1" applyBorder="1" applyFont="1" applyNumberFormat="1">
      <alignment horizontal="center" readingOrder="0" shrinkToFit="0" vertical="bottom" wrapText="0"/>
    </xf>
    <xf borderId="6" fillId="3" fontId="49" numFmtId="0" xfId="0" applyAlignment="1" applyBorder="1" applyFont="1">
      <alignment horizontal="center" readingOrder="0" shrinkToFit="0" vertical="bottom" wrapText="0"/>
    </xf>
    <xf borderId="6" fillId="3" fontId="49" numFmtId="3" xfId="0" applyAlignment="1" applyBorder="1" applyFont="1" applyNumberFormat="1">
      <alignment horizontal="center" readingOrder="0" shrinkToFit="0" vertical="bottom" wrapText="0"/>
    </xf>
    <xf borderId="6" fillId="3" fontId="49" numFmtId="3" xfId="0" applyAlignment="1" applyBorder="1" applyFont="1" applyNumberFormat="1">
      <alignment horizontal="right" readingOrder="0" shrinkToFit="0" vertical="bottom" wrapText="0"/>
    </xf>
    <xf borderId="6" fillId="3" fontId="49" numFmtId="0" xfId="0" applyAlignment="1" applyBorder="1" applyFont="1">
      <alignment horizontal="right" readingOrder="0" shrinkToFit="0" vertical="bottom" wrapText="0"/>
    </xf>
    <xf borderId="6" fillId="3" fontId="56" numFmtId="0" xfId="0" applyAlignment="1" applyBorder="1" applyFont="1">
      <alignment horizontal="center" readingOrder="0" shrinkToFit="0" wrapText="0"/>
    </xf>
    <xf borderId="6" fillId="0" fontId="32" numFmtId="0" xfId="0" applyAlignment="1" applyBorder="1" applyFont="1">
      <alignment horizontal="center"/>
    </xf>
    <xf borderId="6" fillId="3" fontId="18" numFmtId="0" xfId="0" applyAlignment="1" applyBorder="1" applyFont="1">
      <alignment readingOrder="0" vertical="bottom"/>
    </xf>
    <xf borderId="6" fillId="0" fontId="32" numFmtId="0" xfId="0" applyAlignment="1" applyBorder="1" applyFont="1">
      <alignment horizontal="left" shrinkToFit="0" wrapText="0"/>
    </xf>
    <xf borderId="6" fillId="3" fontId="56" numFmtId="0" xfId="0" applyAlignment="1" applyBorder="1" applyFont="1">
      <alignment horizontal="left" shrinkToFit="0" vertical="bottom" wrapText="0"/>
    </xf>
    <xf borderId="6" fillId="3" fontId="57" numFmtId="0" xfId="0" applyAlignment="1" applyBorder="1" applyFont="1">
      <alignment horizontal="center" shrinkToFit="0" vertical="bottom" wrapText="0"/>
    </xf>
    <xf borderId="6" fillId="3" fontId="56" numFmtId="0" xfId="0" applyAlignment="1" applyBorder="1" applyFont="1">
      <alignment horizontal="left" shrinkToFit="0" vertical="bottom" wrapText="0"/>
    </xf>
    <xf borderId="0" fillId="3" fontId="56" numFmtId="0" xfId="0" applyAlignment="1" applyFont="1">
      <alignment horizontal="left" shrinkToFit="0" vertical="bottom" wrapText="0"/>
    </xf>
    <xf borderId="6" fillId="0" fontId="7" numFmtId="0" xfId="0" applyAlignment="1" applyBorder="1" applyFont="1">
      <alignment horizontal="center" readingOrder="0" vertical="center"/>
    </xf>
    <xf borderId="6" fillId="3" fontId="18" numFmtId="0" xfId="0" applyAlignment="1" applyBorder="1" applyFont="1">
      <alignment shrinkToFit="0" vertical="bottom" wrapText="0"/>
    </xf>
    <xf borderId="6" fillId="3" fontId="18" numFmtId="0" xfId="0" applyAlignment="1" applyBorder="1" applyFont="1">
      <alignment horizontal="left" vertical="bottom"/>
    </xf>
    <xf borderId="6" fillId="3" fontId="12" numFmtId="0" xfId="0" applyAlignment="1" applyBorder="1" applyFont="1">
      <alignment horizontal="center" readingOrder="0" shrinkToFit="0" vertical="bottom" wrapText="0"/>
    </xf>
    <xf borderId="6" fillId="3" fontId="18" numFmtId="0" xfId="0" applyAlignment="1" applyBorder="1" applyFont="1">
      <alignment shrinkToFit="0" vertical="bottom" wrapText="0"/>
    </xf>
    <xf borderId="6" fillId="3" fontId="18" numFmtId="0" xfId="0" applyAlignment="1" applyBorder="1" applyFont="1">
      <alignment horizontal="left" vertical="bottom"/>
    </xf>
    <xf borderId="6" fillId="0" fontId="22" numFmtId="0" xfId="0" applyAlignment="1" applyBorder="1" applyFont="1">
      <alignment horizontal="left" shrinkToFit="0" vertical="center" wrapText="0"/>
    </xf>
    <xf borderId="6" fillId="0" fontId="6" numFmtId="0" xfId="0" applyAlignment="1" applyBorder="1" applyFont="1">
      <alignment horizontal="center" vertical="center"/>
    </xf>
    <xf borderId="6" fillId="0" fontId="22" numFmtId="0" xfId="0" applyAlignment="1" applyBorder="1" applyFont="1">
      <alignment horizontal="left" vertical="center"/>
    </xf>
    <xf borderId="6" fillId="3" fontId="18" numFmtId="0" xfId="0" applyAlignment="1" applyBorder="1" applyFont="1">
      <alignment horizontal="center" vertical="bottom"/>
    </xf>
    <xf borderId="6" fillId="3" fontId="18" numFmtId="0" xfId="0" applyAlignment="1" applyBorder="1" applyFont="1">
      <alignment horizontal="left" shrinkToFit="0" vertical="bottom" wrapText="0"/>
    </xf>
    <xf borderId="6" fillId="3" fontId="56" numFmtId="0" xfId="0" applyAlignment="1" applyBorder="1" applyFont="1">
      <alignment horizontal="left" shrinkToFit="0" vertical="bottom" wrapText="0"/>
    </xf>
    <xf borderId="6" fillId="3" fontId="56" numFmtId="0" xfId="0" applyAlignment="1" applyBorder="1" applyFont="1">
      <alignment horizontal="left" shrinkToFit="0" vertical="bottom" wrapText="0"/>
    </xf>
    <xf borderId="6" fillId="3" fontId="49" numFmtId="0" xfId="0" applyAlignment="1" applyBorder="1" applyFont="1">
      <alignment horizontal="left" readingOrder="0" shrinkToFit="0" vertical="bottom" wrapText="0"/>
    </xf>
    <xf borderId="6" fillId="0" fontId="53" numFmtId="0" xfId="0" applyAlignment="1" applyBorder="1" applyFont="1">
      <alignment horizontal="left" vertical="center"/>
    </xf>
    <xf borderId="6" fillId="0" fontId="37" numFmtId="2" xfId="0" applyAlignment="1" applyBorder="1" applyFont="1" applyNumberFormat="1">
      <alignment horizontal="center" readingOrder="0" vertical="center"/>
    </xf>
    <xf borderId="6" fillId="0" fontId="37" numFmtId="0" xfId="0" applyAlignment="1" applyBorder="1" applyFont="1">
      <alignment horizontal="center" vertical="center"/>
    </xf>
    <xf borderId="6" fillId="0" fontId="37" numFmtId="0" xfId="0" applyAlignment="1" applyBorder="1" applyFont="1">
      <alignment readingOrder="0" vertical="center"/>
    </xf>
    <xf borderId="6" fillId="0" fontId="7" numFmtId="0" xfId="0" applyAlignment="1" applyBorder="1" applyFont="1">
      <alignment horizontal="left" vertical="bottom"/>
    </xf>
    <xf borderId="6" fillId="0" fontId="7" numFmtId="2" xfId="0" applyAlignment="1" applyBorder="1" applyFont="1" applyNumberFormat="1">
      <alignment horizontal="center" readingOrder="0" vertical="bottom"/>
    </xf>
    <xf borderId="6" fillId="0" fontId="7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readingOrder="0" vertical="bottom"/>
    </xf>
    <xf borderId="6" fillId="0" fontId="7" numFmtId="3" xfId="0" applyAlignment="1" applyBorder="1" applyFont="1" applyNumberFormat="1">
      <alignment horizontal="right" vertical="bottom"/>
    </xf>
    <xf borderId="6" fillId="0" fontId="7" numFmtId="0" xfId="0" applyAlignment="1" applyBorder="1" applyFont="1">
      <alignment readingOrder="0" vertical="center"/>
    </xf>
    <xf borderId="6" fillId="0" fontId="37" numFmtId="0" xfId="0" applyAlignment="1" applyBorder="1" applyFont="1">
      <alignment horizontal="left" shrinkToFit="0" vertical="center" wrapText="0"/>
    </xf>
    <xf borderId="6" fillId="0" fontId="37" numFmtId="0" xfId="0" applyAlignment="1" applyBorder="1" applyFont="1">
      <alignment horizontal="center" readingOrder="0" shrinkToFit="0" vertical="center" wrapText="0"/>
    </xf>
    <xf borderId="6" fillId="0" fontId="37" numFmtId="0" xfId="0" applyAlignment="1" applyBorder="1" applyFont="1">
      <alignment horizontal="left" readingOrder="0" vertical="center"/>
    </xf>
    <xf borderId="6" fillId="0" fontId="53" numFmtId="0" xfId="0" applyAlignment="1" applyBorder="1" applyFont="1">
      <alignment horizontal="left" readingOrder="0" vertical="center"/>
    </xf>
    <xf borderId="6" fillId="0" fontId="37" numFmtId="3" xfId="0" applyAlignment="1" applyBorder="1" applyFont="1" applyNumberFormat="1">
      <alignment horizontal="right" readingOrder="0" vertical="center"/>
    </xf>
    <xf borderId="3" fillId="0" fontId="7" numFmtId="0" xfId="0" applyAlignment="1" applyBorder="1" applyFont="1">
      <alignment readingOrder="0" vertical="center"/>
    </xf>
    <xf borderId="6" fillId="3" fontId="53" numFmtId="0" xfId="0" applyAlignment="1" applyBorder="1" applyFont="1">
      <alignment horizontal="left" readingOrder="0" vertical="center"/>
    </xf>
    <xf borderId="6" fillId="3" fontId="37" numFmtId="3" xfId="0" applyAlignment="1" applyBorder="1" applyFont="1" applyNumberFormat="1">
      <alignment horizontal="center" readingOrder="0" vertical="center"/>
    </xf>
    <xf borderId="6" fillId="3" fontId="37" numFmtId="3" xfId="0" applyAlignment="1" applyBorder="1" applyFont="1" applyNumberFormat="1">
      <alignment horizontal="right" readingOrder="0" vertical="center"/>
    </xf>
    <xf borderId="6" fillId="0" fontId="17" numFmtId="3" xfId="0" applyAlignment="1" applyBorder="1" applyFont="1" applyNumberFormat="1">
      <alignment shrinkToFit="0" wrapText="0"/>
    </xf>
    <xf borderId="6" fillId="0" fontId="9" numFmtId="0" xfId="0" applyAlignment="1" applyBorder="1" applyFont="1">
      <alignment horizontal="center" vertical="center"/>
    </xf>
    <xf borderId="6" fillId="0" fontId="17" numFmtId="3" xfId="0" applyAlignment="1" applyBorder="1" applyFont="1" applyNumberFormat="1">
      <alignment horizontal="left"/>
    </xf>
    <xf borderId="6" fillId="3" fontId="37" numFmtId="2" xfId="0" applyAlignment="1" applyBorder="1" applyFont="1" applyNumberFormat="1">
      <alignment horizontal="center" vertical="center"/>
    </xf>
    <xf borderId="6" fillId="3" fontId="37" numFmtId="0" xfId="0" applyAlignment="1" applyBorder="1" applyFont="1">
      <alignment horizontal="center" vertical="center"/>
    </xf>
    <xf borderId="6" fillId="3" fontId="37" numFmtId="3" xfId="0" applyAlignment="1" applyBorder="1" applyFont="1" applyNumberFormat="1">
      <alignment horizontal="center" vertical="center"/>
    </xf>
    <xf borderId="6" fillId="3" fontId="37" numFmtId="3" xfId="0" applyAlignment="1" applyBorder="1" applyFont="1" applyNumberFormat="1">
      <alignment horizontal="right" vertical="center"/>
    </xf>
    <xf borderId="6" fillId="0" fontId="7" numFmtId="167" xfId="0" applyAlignment="1" applyBorder="1" applyFont="1" applyNumberFormat="1">
      <alignment horizontal="center" vertical="center"/>
    </xf>
    <xf borderId="6" fillId="0" fontId="58" numFmtId="0" xfId="0" applyAlignment="1" applyBorder="1" applyFont="1">
      <alignment horizontal="left" vertical="center"/>
    </xf>
    <xf borderId="6" fillId="0" fontId="7" numFmtId="2" xfId="0" applyAlignment="1" applyBorder="1" applyFont="1" applyNumberFormat="1">
      <alignment horizontal="center" vertical="center"/>
    </xf>
    <xf borderId="6" fillId="0" fontId="7" numFmtId="49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vertical="center"/>
    </xf>
    <xf borderId="6" fillId="0" fontId="7" numFmtId="3" xfId="0" applyAlignment="1" applyBorder="1" applyFont="1" applyNumberFormat="1">
      <alignment horizontal="right" vertical="center"/>
    </xf>
    <xf borderId="6" fillId="12" fontId="53" numFmtId="0" xfId="0" applyAlignment="1" applyBorder="1" applyFont="1">
      <alignment horizontal="left" vertical="center"/>
    </xf>
    <xf borderId="6" fillId="12" fontId="37" numFmtId="2" xfId="0" applyAlignment="1" applyBorder="1" applyFont="1" applyNumberFormat="1">
      <alignment horizontal="center" vertical="center"/>
    </xf>
    <xf borderId="6" fillId="12" fontId="37" numFmtId="0" xfId="0" applyAlignment="1" applyBorder="1" applyFont="1">
      <alignment horizontal="center" vertical="center"/>
    </xf>
    <xf borderId="6" fillId="12" fontId="37" numFmtId="3" xfId="0" applyAlignment="1" applyBorder="1" applyFont="1" applyNumberFormat="1">
      <alignment horizontal="right" vertical="center"/>
    </xf>
    <xf borderId="6" fillId="12" fontId="53" numFmtId="0" xfId="0" applyAlignment="1" applyBorder="1" applyFont="1">
      <alignment horizontal="center" readingOrder="0" vertical="center"/>
    </xf>
    <xf borderId="6" fillId="12" fontId="37" numFmtId="167" xfId="0" applyAlignment="1" applyBorder="1" applyFont="1" applyNumberFormat="1">
      <alignment horizontal="center" readingOrder="0" vertical="center"/>
    </xf>
    <xf borderId="6" fillId="12" fontId="53" numFmtId="0" xfId="0" applyAlignment="1" applyBorder="1" applyFont="1">
      <alignment horizontal="left" readingOrder="0" vertical="center"/>
    </xf>
    <xf borderId="4" fillId="3" fontId="5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7" numFmtId="0" xfId="0" applyAlignment="1" applyFont="1">
      <alignment vertical="center"/>
    </xf>
    <xf borderId="6" fillId="12" fontId="10" numFmtId="3" xfId="0" applyAlignment="1" applyBorder="1" applyFont="1" applyNumberFormat="1">
      <alignment horizontal="center" readingOrder="0" vertical="center"/>
    </xf>
    <xf borderId="1" fillId="3" fontId="11" numFmtId="3" xfId="0" applyAlignment="1" applyBorder="1" applyFont="1" applyNumberFormat="1">
      <alignment horizontal="center" readingOrder="0" vertical="center"/>
    </xf>
    <xf borderId="6" fillId="3" fontId="8" numFmtId="0" xfId="0" applyAlignment="1" applyBorder="1" applyFont="1">
      <alignment horizontal="center" readingOrder="0" vertical="center"/>
    </xf>
    <xf borderId="6" fillId="3" fontId="11" numFmtId="3" xfId="0" applyAlignment="1" applyBorder="1" applyFont="1" applyNumberFormat="1">
      <alignment horizontal="center" readingOrder="0" vertical="center"/>
    </xf>
    <xf borderId="6" fillId="0" fontId="60" numFmtId="0" xfId="0" applyAlignment="1" applyBorder="1" applyFont="1">
      <alignment horizontal="center" readingOrder="0" vertical="center"/>
    </xf>
    <xf borderId="6" fillId="2" fontId="10" numFmtId="0" xfId="0" applyAlignment="1" applyBorder="1" applyFont="1">
      <alignment horizontal="center" vertical="center"/>
    </xf>
    <xf borderId="6" fillId="2" fontId="5" numFmtId="166" xfId="0" applyAlignment="1" applyBorder="1" applyFont="1" applyNumberFormat="1">
      <alignment horizontal="center" vertical="center"/>
    </xf>
    <xf borderId="2" fillId="0" fontId="11" numFmtId="0" xfId="0" applyAlignment="1" applyBorder="1" applyFont="1">
      <alignment horizontal="center" readingOrder="0" vertical="center"/>
    </xf>
    <xf borderId="6" fillId="3" fontId="8" numFmtId="3" xfId="0" applyAlignment="1" applyBorder="1" applyFont="1" applyNumberFormat="1">
      <alignment horizontal="center" readingOrder="0" vertical="center"/>
    </xf>
    <xf borderId="0" fillId="3" fontId="5" numFmtId="0" xfId="0" applyAlignment="1" applyFont="1">
      <alignment horizontal="center" vertical="center"/>
    </xf>
    <xf borderId="1" fillId="0" fontId="10" numFmtId="3" xfId="0" applyAlignment="1" applyBorder="1" applyFont="1" applyNumberFormat="1">
      <alignment horizontal="center" readingOrder="0" vertical="center"/>
    </xf>
    <xf borderId="1" fillId="13" fontId="8" numFmtId="3" xfId="0" applyAlignment="1" applyBorder="1" applyFont="1" applyNumberFormat="1">
      <alignment horizontal="center" readingOrder="0" vertical="center"/>
    </xf>
    <xf borderId="6" fillId="16" fontId="8" numFmtId="3" xfId="0" applyAlignment="1" applyBorder="1" applyFill="1" applyFont="1" applyNumberFormat="1">
      <alignment horizontal="center" readingOrder="0" vertical="center"/>
    </xf>
    <xf borderId="6" fillId="0" fontId="5" numFmtId="166" xfId="0" applyAlignment="1" applyBorder="1" applyFont="1" applyNumberFormat="1">
      <alignment horizontal="center" vertical="center"/>
    </xf>
    <xf borderId="1" fillId="0" fontId="5" numFmtId="3" xfId="0" applyAlignment="1" applyBorder="1" applyFont="1" applyNumberFormat="1">
      <alignment horizontal="center" readingOrder="0" vertical="center"/>
    </xf>
    <xf borderId="11" fillId="0" fontId="10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2" fillId="0" fontId="10" numFmtId="3" xfId="0" applyAlignment="1" applyBorder="1" applyFont="1" applyNumberFormat="1">
      <alignment horizontal="center" vertical="center"/>
    </xf>
    <xf borderId="1" fillId="2" fontId="5" numFmtId="3" xfId="0" applyAlignment="1" applyBorder="1" applyFont="1" applyNumberFormat="1">
      <alignment horizontal="center" readingOrder="0" vertical="center"/>
    </xf>
    <xf borderId="6" fillId="0" fontId="11" numFmtId="3" xfId="0" applyAlignment="1" applyBorder="1" applyFont="1" applyNumberFormat="1">
      <alignment horizontal="center" readingOrder="0" shrinkToFit="0" vertical="center" wrapText="0"/>
    </xf>
    <xf borderId="1" fillId="0" fontId="5" numFmtId="3" xfId="0" applyAlignment="1" applyBorder="1" applyFont="1" applyNumberFormat="1">
      <alignment horizontal="center" vertical="center"/>
    </xf>
    <xf borderId="1" fillId="0" fontId="61" numFmtId="0" xfId="0" applyAlignment="1" applyBorder="1" applyFont="1">
      <alignment horizontal="center" readingOrder="0" vertical="center"/>
    </xf>
    <xf borderId="1" fillId="0" fontId="11" numFmtId="3" xfId="0" applyAlignment="1" applyBorder="1" applyFont="1" applyNumberFormat="1">
      <alignment horizontal="center" readingOrder="0" shrinkToFit="0" vertical="center" wrapText="0"/>
    </xf>
    <xf borderId="6" fillId="0" fontId="5" numFmtId="164" xfId="0" applyAlignment="1" applyBorder="1" applyFont="1" applyNumberFormat="1">
      <alignment horizontal="center" vertical="center"/>
    </xf>
    <xf borderId="6" fillId="0" fontId="62" numFmtId="3" xfId="0" applyAlignment="1" applyBorder="1" applyFont="1" applyNumberFormat="1">
      <alignment horizontal="center" readingOrder="0" shrinkToFit="0" vertical="center" wrapText="0"/>
    </xf>
    <xf borderId="6" fillId="0" fontId="63" numFmtId="0" xfId="0" applyAlignment="1" applyBorder="1" applyFont="1">
      <alignment horizontal="center" readingOrder="0" shrinkToFit="0" vertical="center" wrapText="0"/>
    </xf>
    <xf borderId="1" fillId="0" fontId="5" numFmtId="0" xfId="0" applyAlignment="1" applyBorder="1" applyFont="1">
      <alignment vertical="center"/>
    </xf>
    <xf borderId="1" fillId="3" fontId="5" numFmtId="3" xfId="0" applyAlignment="1" applyBorder="1" applyFont="1" applyNumberFormat="1">
      <alignment horizontal="right" readingOrder="0" vertical="center"/>
    </xf>
    <xf borderId="6" fillId="0" fontId="64" numFmtId="3" xfId="0" applyAlignment="1" applyBorder="1" applyFont="1" applyNumberFormat="1">
      <alignment horizontal="center" readingOrder="0" shrinkToFit="0" vertical="center" wrapText="0"/>
    </xf>
    <xf borderId="6" fillId="3" fontId="64" numFmtId="0" xfId="0" applyAlignment="1" applyBorder="1" applyFont="1">
      <alignment horizontal="center" readingOrder="0" vertical="center"/>
    </xf>
    <xf borderId="6" fillId="3" fontId="65" numFmtId="0" xfId="0" applyAlignment="1" applyBorder="1" applyFont="1">
      <alignment horizontal="center" readingOrder="0" shrinkToFit="0" vertical="center" wrapText="0"/>
    </xf>
    <xf borderId="0" fillId="3" fontId="5" numFmtId="0" xfId="0" applyAlignment="1" applyFont="1">
      <alignment vertical="center"/>
    </xf>
    <xf borderId="0" fillId="3" fontId="7" numFmtId="0" xfId="0" applyAlignment="1" applyFont="1">
      <alignment vertical="center"/>
    </xf>
    <xf borderId="6" fillId="3" fontId="5" numFmtId="0" xfId="0" applyAlignment="1" applyBorder="1" applyFont="1">
      <alignment horizontal="center" vertical="center"/>
    </xf>
    <xf borderId="6" fillId="3" fontId="5" numFmtId="164" xfId="0" applyAlignment="1" applyBorder="1" applyFont="1" applyNumberFormat="1">
      <alignment horizontal="center" readingOrder="0" vertical="center"/>
    </xf>
    <xf borderId="6" fillId="0" fontId="64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readingOrder="0" vertical="center"/>
    </xf>
    <xf borderId="6" fillId="0" fontId="66" numFmtId="0" xfId="0" applyAlignment="1" applyBorder="1" applyFont="1">
      <alignment horizontal="center" readingOrder="0" shrinkToFit="0" vertical="center" wrapText="0"/>
    </xf>
    <xf borderId="6" fillId="0" fontId="64" numFmtId="0" xfId="0" applyAlignment="1" applyBorder="1" applyFont="1">
      <alignment horizontal="center" readingOrder="0" shrinkToFit="0" vertical="center" wrapText="0"/>
    </xf>
    <xf borderId="6" fillId="0" fontId="64" numFmtId="0" xfId="0" applyAlignment="1" applyBorder="1" applyFont="1">
      <alignment horizontal="center" readingOrder="0" vertical="center"/>
    </xf>
    <xf borderId="2" fillId="5" fontId="8" numFmtId="0" xfId="0" applyAlignment="1" applyBorder="1" applyFont="1">
      <alignment horizontal="left" readingOrder="0" vertical="center"/>
    </xf>
    <xf borderId="6" fillId="5" fontId="8" numFmtId="0" xfId="0" applyAlignment="1" applyBorder="1" applyFont="1">
      <alignment horizontal="left" readingOrder="0" vertical="center"/>
    </xf>
    <xf borderId="6" fillId="0" fontId="11" numFmtId="3" xfId="0" applyAlignment="1" applyBorder="1" applyFont="1" applyNumberFormat="1">
      <alignment horizontal="right" readingOrder="0" shrinkToFit="0" vertical="center" wrapText="0"/>
    </xf>
    <xf borderId="6" fillId="0" fontId="11" numFmtId="3" xfId="0" applyAlignment="1" applyBorder="1" applyFont="1" applyNumberFormat="1">
      <alignment horizontal="right" shrinkToFit="0" vertical="center" wrapText="0"/>
    </xf>
    <xf borderId="3" fillId="0" fontId="67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horizontal="left" readingOrder="0" shrinkToFit="0" vertical="center" wrapText="1"/>
    </xf>
    <xf borderId="6" fillId="0" fontId="68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6" fillId="3" fontId="20" numFmtId="0" xfId="0" applyAlignment="1" applyBorder="1" applyFont="1">
      <alignment horizontal="center" vertical="center"/>
    </xf>
    <xf borderId="1" fillId="0" fontId="64" numFmtId="3" xfId="0" applyAlignment="1" applyBorder="1" applyFont="1" applyNumberFormat="1">
      <alignment horizontal="center" readingOrder="0" shrinkToFit="0" vertical="center" wrapText="0"/>
    </xf>
    <xf borderId="2" fillId="0" fontId="5" numFmtId="0" xfId="0" applyAlignment="1" applyBorder="1" applyFont="1">
      <alignment horizontal="center" readingOrder="0" shrinkToFit="0" vertical="center" wrapText="0"/>
    </xf>
    <xf borderId="6" fillId="0" fontId="5" numFmtId="165" xfId="0" applyAlignment="1" applyBorder="1" applyFont="1" applyNumberFormat="1">
      <alignment horizontal="center" vertical="center"/>
    </xf>
    <xf borderId="2" fillId="0" fontId="69" numFmtId="0" xfId="0" applyAlignment="1" applyBorder="1" applyFont="1">
      <alignment horizontal="center" readingOrder="0" shrinkToFit="0" vertical="center" wrapText="0"/>
    </xf>
    <xf borderId="3" fillId="0" fontId="5" numFmtId="0" xfId="0" applyAlignment="1" applyBorder="1" applyFont="1">
      <alignment horizontal="center" readingOrder="0" shrinkToFit="0" vertical="center" wrapText="0"/>
    </xf>
    <xf borderId="2" fillId="9" fontId="8" numFmtId="0" xfId="0" applyAlignment="1" applyBorder="1" applyFont="1">
      <alignment horizontal="center" readingOrder="0" vertical="center"/>
    </xf>
    <xf borderId="2" fillId="9" fontId="11" numFmtId="3" xfId="0" applyAlignment="1" applyBorder="1" applyFont="1" applyNumberFormat="1">
      <alignment horizontal="center" readingOrder="0" vertical="center"/>
    </xf>
    <xf borderId="2" fillId="9" fontId="11" numFmtId="0" xfId="0" applyAlignment="1" applyBorder="1" applyFont="1">
      <alignment horizontal="center" readingOrder="0" vertical="center"/>
    </xf>
    <xf borderId="3" fillId="9" fontId="8" numFmtId="0" xfId="0" applyAlignment="1" applyBorder="1" applyFont="1">
      <alignment horizontal="left" readingOrder="0" vertical="center"/>
    </xf>
    <xf borderId="0" fillId="9" fontId="8" numFmtId="0" xfId="0" applyAlignment="1" applyFont="1">
      <alignment horizontal="left" readingOrder="0" vertical="center"/>
    </xf>
    <xf borderId="6" fillId="11" fontId="10" numFmtId="3" xfId="0" applyAlignment="1" applyBorder="1" applyFont="1" applyNumberFormat="1">
      <alignment horizontal="center" shrinkToFit="0" vertical="center" wrapText="1"/>
    </xf>
    <xf borderId="6" fillId="11" fontId="10" numFmtId="3" xfId="0" applyAlignment="1" applyBorder="1" applyFont="1" applyNumberFormat="1">
      <alignment horizontal="center" readingOrder="0" shrinkToFit="0" vertical="center" wrapText="1"/>
    </xf>
    <xf borderId="6" fillId="11" fontId="5" numFmtId="3" xfId="0" applyAlignment="1" applyBorder="1" applyFont="1" applyNumberFormat="1">
      <alignment horizontal="center" readingOrder="0" shrinkToFit="0" vertical="center" wrapText="1"/>
    </xf>
    <xf borderId="3" fillId="11" fontId="5" numFmtId="3" xfId="0" applyAlignment="1" applyBorder="1" applyFont="1" applyNumberFormat="1">
      <alignment horizontal="center" readingOrder="0" shrinkToFit="0" vertical="center" wrapText="1"/>
    </xf>
    <xf borderId="3" fillId="11" fontId="11" numFmtId="3" xfId="0" applyAlignment="1" applyBorder="1" applyFont="1" applyNumberFormat="1">
      <alignment horizontal="center" readingOrder="0" shrinkToFit="0" vertical="center" wrapText="1"/>
    </xf>
    <xf borderId="6" fillId="11" fontId="5" numFmtId="164" xfId="0" applyAlignment="1" applyBorder="1" applyFont="1" applyNumberFormat="1">
      <alignment horizontal="center" readingOrder="0" shrinkToFit="0" vertical="center" wrapText="1"/>
    </xf>
    <xf borderId="0" fillId="11" fontId="10" numFmtId="164" xfId="0" applyAlignment="1" applyFont="1" applyNumberFormat="1">
      <alignment horizontal="left" readingOrder="0" shrinkToFit="0" vertical="center" wrapText="1"/>
    </xf>
    <xf borderId="6" fillId="3" fontId="10" numFmtId="0" xfId="0" applyAlignment="1" applyBorder="1" applyFont="1">
      <alignment horizontal="center" vertical="center"/>
    </xf>
    <xf borderId="6" fillId="3" fontId="5" numFmtId="3" xfId="0" applyAlignment="1" applyBorder="1" applyFont="1" applyNumberFormat="1">
      <alignment horizontal="center" vertical="center"/>
    </xf>
    <xf borderId="6" fillId="0" fontId="5" numFmtId="3" xfId="0" applyAlignment="1" applyBorder="1" applyFont="1" applyNumberFormat="1">
      <alignment horizontal="left" readingOrder="0" vertical="center"/>
    </xf>
    <xf borderId="6" fillId="0" fontId="64" numFmtId="3" xfId="0" applyAlignment="1" applyBorder="1" applyFont="1" applyNumberFormat="1">
      <alignment horizontal="center" vertical="center"/>
    </xf>
    <xf borderId="0" fillId="3" fontId="11" numFmtId="0" xfId="0" applyAlignment="1" applyFont="1">
      <alignment horizontal="center" readingOrder="0" vertical="center"/>
    </xf>
    <xf borderId="6" fillId="0" fontId="11" numFmtId="3" xfId="0" applyAlignment="1" applyBorder="1" applyFont="1" applyNumberFormat="1">
      <alignment horizontal="right" vertical="center"/>
    </xf>
    <xf borderId="6" fillId="0" fontId="70" numFmtId="3" xfId="0" applyAlignment="1" applyBorder="1" applyFont="1" applyNumberFormat="1">
      <alignment horizontal="center" readingOrder="0" shrinkToFit="0" vertical="center" wrapText="0"/>
    </xf>
    <xf borderId="2" fillId="0" fontId="5" numFmtId="167" xfId="0" applyAlignment="1" applyBorder="1" applyFont="1" applyNumberFormat="1">
      <alignment horizontal="center" readingOrder="0" vertical="center"/>
    </xf>
    <xf borderId="6" fillId="3" fontId="71" numFmtId="0" xfId="0" applyAlignment="1" applyBorder="1" applyFont="1">
      <alignment horizontal="center" readingOrder="0" vertical="center"/>
    </xf>
    <xf borderId="3" fillId="3" fontId="72" numFmtId="0" xfId="0" applyAlignment="1" applyBorder="1" applyFont="1">
      <alignment horizontal="center" readingOrder="0" shrinkToFit="0" vertical="center" wrapText="0"/>
    </xf>
    <xf borderId="6" fillId="3" fontId="5" numFmtId="0" xfId="0" applyAlignment="1" applyBorder="1" applyFont="1">
      <alignment horizontal="left" shrinkToFit="0" vertical="center" wrapText="1"/>
    </xf>
    <xf borderId="0" fillId="3" fontId="5" numFmtId="0" xfId="0" applyAlignment="1" applyFont="1">
      <alignment horizontal="left" shrinkToFit="0" vertical="center" wrapText="1"/>
    </xf>
    <xf borderId="6" fillId="3" fontId="5" numFmtId="0" xfId="0" applyAlignment="1" applyBorder="1" applyFont="1">
      <alignment horizontal="center" readingOrder="0" shrinkToFit="0" vertical="center" wrapText="0"/>
    </xf>
    <xf borderId="1" fillId="3" fontId="11" numFmtId="0" xfId="0" applyAlignment="1" applyBorder="1" applyFont="1">
      <alignment horizontal="center" readingOrder="0" vertical="center"/>
    </xf>
    <xf borderId="6" fillId="0" fontId="20" numFmtId="0" xfId="0" applyAlignment="1" applyBorder="1" applyFont="1">
      <alignment horizontal="center" readingOrder="0" shrinkToFit="0" vertical="center" wrapText="0"/>
    </xf>
    <xf borderId="1" fillId="0" fontId="5" numFmtId="3" xfId="0" applyAlignment="1" applyBorder="1" applyFont="1" applyNumberFormat="1">
      <alignment horizontal="right" vertical="center"/>
    </xf>
    <xf borderId="2" fillId="12" fontId="5" numFmtId="0" xfId="0" applyAlignment="1" applyBorder="1" applyFont="1">
      <alignment horizontal="center" readingOrder="0" vertical="center"/>
    </xf>
    <xf borderId="3" fillId="0" fontId="11" numFmtId="3" xfId="0" applyAlignment="1" applyBorder="1" applyFont="1" applyNumberFormat="1">
      <alignment horizontal="right" shrinkToFit="0" vertical="center" wrapText="0"/>
    </xf>
    <xf borderId="3" fillId="0" fontId="11" numFmtId="3" xfId="0" applyAlignment="1" applyBorder="1" applyFont="1" applyNumberFormat="1">
      <alignment horizontal="center" readingOrder="0" shrinkToFit="0" vertical="center" wrapText="0"/>
    </xf>
    <xf borderId="3" fillId="3" fontId="5" numFmtId="0" xfId="0" applyAlignment="1" applyBorder="1" applyFont="1">
      <alignment horizontal="center" readingOrder="0" vertical="center"/>
    </xf>
    <xf borderId="3" fillId="3" fontId="5" numFmtId="3" xfId="0" applyAlignment="1" applyBorder="1" applyFont="1" applyNumberFormat="1">
      <alignment horizontal="right" vertical="center"/>
    </xf>
    <xf borderId="3" fillId="3" fontId="5" numFmtId="3" xfId="0" applyAlignment="1" applyBorder="1" applyFont="1" applyNumberFormat="1">
      <alignment horizontal="center" readingOrder="0" vertical="center"/>
    </xf>
    <xf borderId="6" fillId="0" fontId="20" numFmtId="0" xfId="0" applyAlignment="1" applyBorder="1" applyFont="1">
      <alignment horizontal="center" readingOrder="0" vertical="center"/>
    </xf>
    <xf borderId="6" fillId="3" fontId="5" numFmtId="166" xfId="0" applyAlignment="1" applyBorder="1" applyFont="1" applyNumberForma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9" fillId="0" fontId="11" numFmtId="3" xfId="0" applyAlignment="1" applyBorder="1" applyFont="1" applyNumberFormat="1">
      <alignment horizontal="right" readingOrder="0" shrinkToFit="0" vertical="center" wrapText="0"/>
    </xf>
    <xf borderId="3" fillId="0" fontId="5" numFmtId="3" xfId="0" applyAlignment="1" applyBorder="1" applyFont="1" applyNumberFormat="1">
      <alignment horizontal="center" readingOrder="0" vertical="center"/>
    </xf>
    <xf borderId="6" fillId="0" fontId="73" numFmtId="0" xfId="0" applyAlignment="1" applyBorder="1" applyFont="1">
      <alignment horizontal="center" readingOrder="0" shrinkToFit="0" vertical="center" wrapText="0"/>
    </xf>
    <xf borderId="6" fillId="3" fontId="73" numFmtId="0" xfId="0" applyAlignment="1" applyBorder="1" applyFont="1">
      <alignment horizontal="center" readingOrder="0" shrinkToFit="0" vertical="center" wrapText="0"/>
    </xf>
    <xf borderId="6" fillId="3" fontId="64" numFmtId="0" xfId="0" applyAlignment="1" applyBorder="1" applyFont="1">
      <alignment horizontal="center" readingOrder="0" shrinkToFit="0" vertical="center" wrapText="0"/>
    </xf>
    <xf borderId="6" fillId="3" fontId="73" numFmtId="0" xfId="0" applyAlignment="1" applyBorder="1" applyFont="1">
      <alignment horizontal="left" readingOrder="0" shrinkToFit="0" vertical="center" wrapText="0"/>
    </xf>
    <xf borderId="6" fillId="0" fontId="11" numFmtId="166" xfId="0" applyAlignment="1" applyBorder="1" applyFont="1" applyNumberFormat="1">
      <alignment horizontal="center" readingOrder="0" vertical="center"/>
    </xf>
    <xf borderId="6" fillId="3" fontId="11" numFmtId="0" xfId="0" applyAlignment="1" applyBorder="1" applyFont="1">
      <alignment horizontal="left" readingOrder="0" vertical="center"/>
    </xf>
    <xf borderId="6" fillId="3" fontId="11" numFmtId="49" xfId="0" applyAlignment="1" applyBorder="1" applyFont="1" applyNumberFormat="1">
      <alignment horizontal="left" readingOrder="0" vertical="center"/>
    </xf>
    <xf borderId="6" fillId="3" fontId="11" numFmtId="3" xfId="0" applyAlignment="1" applyBorder="1" applyFont="1" applyNumberFormat="1">
      <alignment horizontal="center" readingOrder="0" shrinkToFit="0" vertical="center" wrapText="0"/>
    </xf>
    <xf borderId="6" fillId="3" fontId="10" numFmtId="3" xfId="0" applyAlignment="1" applyBorder="1" applyFont="1" applyNumberFormat="1">
      <alignment horizontal="center" vertical="center"/>
    </xf>
    <xf borderId="6" fillId="3" fontId="64" numFmtId="3" xfId="0" applyAlignment="1" applyBorder="1" applyFont="1" applyNumberFormat="1">
      <alignment horizontal="center" readingOrder="0" shrinkToFit="0" vertical="center" wrapText="0"/>
    </xf>
    <xf borderId="6" fillId="3" fontId="5" numFmtId="167" xfId="0" applyAlignment="1" applyBorder="1" applyFont="1" applyNumberFormat="1">
      <alignment horizontal="center" readingOrder="0" vertical="center"/>
    </xf>
    <xf borderId="6" fillId="3" fontId="5" numFmtId="0" xfId="0" applyAlignment="1" applyBorder="1" applyFont="1">
      <alignment horizontal="left" readingOrder="0" shrinkToFit="0" vertical="center" wrapText="1"/>
    </xf>
    <xf borderId="0" fillId="3" fontId="5" numFmtId="0" xfId="0" applyAlignment="1" applyFont="1">
      <alignment horizontal="left" readingOrder="0" shrinkToFit="0" vertical="center" wrapText="1"/>
    </xf>
    <xf borderId="6" fillId="0" fontId="64" numFmtId="0" xfId="0" applyAlignment="1" applyBorder="1" applyFont="1">
      <alignment horizontal="center" readingOrder="0" vertical="center"/>
    </xf>
    <xf borderId="9" fillId="3" fontId="11" numFmtId="3" xfId="0" applyAlignment="1" applyBorder="1" applyFont="1" applyNumberFormat="1">
      <alignment horizontal="right" readingOrder="0" shrinkToFit="0" vertical="center" wrapText="0"/>
    </xf>
    <xf borderId="3" fillId="3" fontId="5" numFmtId="0" xfId="0" applyAlignment="1" applyBorder="1" applyFont="1">
      <alignment horizontal="center" vertical="center"/>
    </xf>
    <xf borderId="6" fillId="0" fontId="64" numFmtId="0" xfId="0" applyAlignment="1" applyBorder="1" applyFont="1">
      <alignment horizontal="center" vertical="center"/>
    </xf>
    <xf borderId="6" fillId="0" fontId="11" numFmtId="0" xfId="0" applyAlignment="1" applyBorder="1" applyFont="1">
      <alignment horizontal="right" vertical="center"/>
    </xf>
    <xf borderId="6" fillId="12" fontId="10" numFmtId="0" xfId="0" applyAlignment="1" applyBorder="1" applyFont="1">
      <alignment horizontal="center" vertical="center"/>
    </xf>
    <xf borderId="6" fillId="12" fontId="5" numFmtId="0" xfId="0" applyAlignment="1" applyBorder="1" applyFont="1">
      <alignment horizontal="center" vertical="center"/>
    </xf>
    <xf borderId="3" fillId="3" fontId="5" numFmtId="3" xfId="0" applyAlignment="1" applyBorder="1" applyFont="1" applyNumberFormat="1">
      <alignment horizontal="center" vertical="center"/>
    </xf>
    <xf borderId="6" fillId="3" fontId="21" numFmtId="0" xfId="0" applyAlignment="1" applyBorder="1" applyFont="1">
      <alignment horizontal="left" readingOrder="0" vertical="center"/>
    </xf>
    <xf borderId="0" fillId="3" fontId="21" numFmtId="0" xfId="0" applyAlignment="1" applyFont="1">
      <alignment horizontal="left" readingOrder="0" vertical="center"/>
    </xf>
    <xf borderId="6" fillId="0" fontId="11" numFmtId="166" xfId="0" applyAlignment="1" applyBorder="1" applyFont="1" applyNumberFormat="1">
      <alignment horizontal="center" readingOrder="0" shrinkToFit="0" vertical="center" wrapText="0"/>
    </xf>
    <xf borderId="3" fillId="3" fontId="5" numFmtId="166" xfId="0" applyAlignment="1" applyBorder="1" applyFont="1" applyNumberFormat="1">
      <alignment horizontal="center" vertical="center"/>
    </xf>
    <xf borderId="6" fillId="6" fontId="10" numFmtId="0" xfId="0" applyAlignment="1" applyBorder="1" applyFont="1">
      <alignment horizontal="center" vertical="center"/>
    </xf>
    <xf borderId="6" fillId="6" fontId="5" numFmtId="0" xfId="0" applyAlignment="1" applyBorder="1" applyFont="1">
      <alignment horizontal="center" vertical="center"/>
    </xf>
    <xf borderId="6" fillId="0" fontId="11" numFmtId="49" xfId="0" applyAlignment="1" applyBorder="1" applyFont="1" applyNumberFormat="1">
      <alignment horizontal="left" vertical="center"/>
    </xf>
    <xf borderId="9" fillId="3" fontId="5" numFmtId="3" xfId="0" applyAlignment="1" applyBorder="1" applyFont="1" applyNumberFormat="1">
      <alignment horizontal="right" vertical="center"/>
    </xf>
    <xf borderId="6" fillId="0" fontId="74" numFmtId="0" xfId="0" applyAlignment="1" applyBorder="1" applyFont="1">
      <alignment horizontal="center" readingOrder="0" vertical="center"/>
    </xf>
    <xf borderId="6" fillId="3" fontId="75" numFmtId="0" xfId="0" applyAlignment="1" applyBorder="1" applyFont="1">
      <alignment horizontal="center" readingOrder="0" shrinkToFit="0" vertical="center" wrapText="0"/>
    </xf>
    <xf borderId="6" fillId="0" fontId="76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horizontal="left" vertical="center"/>
    </xf>
    <xf borderId="6" fillId="0" fontId="5" numFmtId="49" xfId="0" applyAlignment="1" applyBorder="1" applyFont="1" applyNumberFormat="1">
      <alignment horizontal="left" vertical="center"/>
    </xf>
    <xf borderId="6" fillId="0" fontId="77" numFmtId="0" xfId="0" applyAlignment="1" applyBorder="1" applyFont="1">
      <alignment horizontal="center" readingOrder="0" shrinkToFit="0" vertical="center" wrapText="0"/>
    </xf>
    <xf borderId="3" fillId="3" fontId="5" numFmtId="166" xfId="0" applyAlignment="1" applyBorder="1" applyFont="1" applyNumberForma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64" numFmtId="0" xfId="0" applyAlignment="1" applyFont="1">
      <alignment horizontal="center" vertical="center"/>
    </xf>
    <xf borderId="0" fillId="0" fontId="58" numFmtId="0" xfId="0" applyAlignment="1" applyFont="1">
      <alignment horizontal="center" vertical="center"/>
    </xf>
    <xf borderId="0" fillId="0" fontId="7" numFmtId="3" xfId="0" applyAlignment="1" applyFont="1" applyNumberFormat="1">
      <alignment horizontal="center" vertical="center"/>
    </xf>
    <xf borderId="0" fillId="0" fontId="78" numFmtId="0" xfId="0" applyAlignment="1" applyFon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6" fillId="2" fontId="6" numFmtId="0" xfId="0" applyAlignment="1" applyBorder="1" applyFont="1">
      <alignment horizontal="center" vertical="center"/>
    </xf>
    <xf borderId="4" fillId="3" fontId="79" numFmtId="0" xfId="0" applyAlignment="1" applyBorder="1" applyFont="1">
      <alignment horizontal="center" readingOrder="0" vertical="center"/>
    </xf>
    <xf borderId="6" fillId="11" fontId="10" numFmtId="49" xfId="0" applyAlignment="1" applyBorder="1" applyFont="1" applyNumberFormat="1">
      <alignment horizontal="center" shrinkToFit="0" vertical="center" wrapText="1"/>
    </xf>
    <xf borderId="6" fillId="3" fontId="10" numFmtId="0" xfId="0" applyAlignment="1" applyBorder="1" applyFont="1">
      <alignment vertical="center"/>
    </xf>
    <xf borderId="6" fillId="0" fontId="5" numFmtId="0" xfId="0" applyAlignment="1" applyBorder="1" applyFont="1">
      <alignment horizontal="right" readingOrder="0" vertical="center"/>
    </xf>
    <xf borderId="6" fillId="0" fontId="80" numFmtId="3" xfId="0" applyAlignment="1" applyBorder="1" applyFont="1" applyNumberFormat="1">
      <alignment horizontal="left" readingOrder="0" vertical="center"/>
    </xf>
    <xf borderId="6" fillId="3" fontId="10" numFmtId="0" xfId="0" applyAlignment="1" applyBorder="1" applyFont="1">
      <alignment vertical="center"/>
    </xf>
    <xf borderId="6" fillId="0" fontId="8" numFmtId="0" xfId="0" applyAlignment="1" applyBorder="1" applyFont="1">
      <alignment horizontal="left" readingOrder="0" vertical="center"/>
    </xf>
    <xf borderId="6" fillId="0" fontId="11" numFmtId="166" xfId="0" applyAlignment="1" applyBorder="1" applyFont="1" applyNumberFormat="1">
      <alignment horizontal="center" vertical="center"/>
    </xf>
    <xf borderId="6" fillId="0" fontId="11" numFmtId="0" xfId="0" applyAlignment="1" applyBorder="1" applyFont="1">
      <alignment horizontal="right" readingOrder="0" vertical="center"/>
    </xf>
    <xf borderId="6" fillId="0" fontId="11" numFmtId="3" xfId="0" applyAlignment="1" applyBorder="1" applyFont="1" applyNumberFormat="1">
      <alignment horizontal="left" readingOrder="0" vertical="center"/>
    </xf>
    <xf borderId="0" fillId="0" fontId="11" numFmtId="0" xfId="0" applyAlignment="1" applyFont="1">
      <alignment horizontal="center" vertical="center"/>
    </xf>
    <xf borderId="6" fillId="0" fontId="8" numFmtId="0" xfId="0" applyBorder="1" applyFont="1"/>
    <xf borderId="6" fillId="0" fontId="11" numFmtId="166" xfId="0" applyAlignment="1" applyBorder="1" applyFont="1" applyNumberFormat="1">
      <alignment horizontal="center"/>
    </xf>
    <xf borderId="6" fillId="0" fontId="11" numFmtId="0" xfId="0" applyAlignment="1" applyBorder="1" applyFont="1">
      <alignment horizontal="center"/>
    </xf>
    <xf borderId="6" fillId="0" fontId="11" numFmtId="3" xfId="0" applyAlignment="1" applyBorder="1" applyFont="1" applyNumberFormat="1">
      <alignment horizontal="right" readingOrder="0"/>
    </xf>
    <xf borderId="6" fillId="0" fontId="11" numFmtId="0" xfId="0" applyAlignment="1" applyBorder="1" applyFont="1">
      <alignment vertical="center"/>
    </xf>
    <xf borderId="6" fillId="0" fontId="81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vertical="center"/>
    </xf>
    <xf borderId="6" fillId="8" fontId="53" numFmtId="0" xfId="0" applyAlignment="1" applyBorder="1" applyFont="1">
      <alignment horizontal="center" shrinkToFit="0" vertical="center" wrapText="1"/>
    </xf>
    <xf borderId="6" fillId="8" fontId="53" numFmtId="0" xfId="0" applyAlignment="1" applyBorder="1" applyFont="1">
      <alignment horizontal="center" readingOrder="0" shrinkToFit="0" vertical="center" wrapText="1"/>
    </xf>
    <xf borderId="6" fillId="8" fontId="50" numFmtId="0" xfId="0" applyAlignment="1" applyBorder="1" applyFont="1">
      <alignment horizontal="center" readingOrder="0" shrinkToFit="0" vertical="center" wrapText="1"/>
    </xf>
    <xf borderId="3" fillId="8" fontId="50" numFmtId="164" xfId="0" applyAlignment="1" applyBorder="1" applyFont="1" applyNumberFormat="1">
      <alignment horizontal="center" readingOrder="0" shrinkToFit="0" vertical="center" wrapText="1"/>
    </xf>
    <xf borderId="3" fillId="10" fontId="53" numFmtId="164" xfId="0" applyAlignment="1" applyBorder="1" applyFont="1" applyNumberFormat="1">
      <alignment horizontal="center" readingOrder="0" shrinkToFit="0" vertical="center" wrapText="1"/>
    </xf>
    <xf borderId="6" fillId="8" fontId="53" numFmtId="164" xfId="0" applyAlignment="1" applyBorder="1" applyFont="1" applyNumberFormat="1">
      <alignment horizontal="center" readingOrder="0" shrinkToFit="0" vertical="center" wrapText="1"/>
    </xf>
    <xf borderId="6" fillId="5" fontId="37" numFmtId="0" xfId="0" applyAlignment="1" applyBorder="1" applyFont="1">
      <alignment horizontal="center" readingOrder="0" vertical="center"/>
    </xf>
    <xf borderId="6" fillId="5" fontId="37" numFmtId="0" xfId="0" applyAlignment="1" applyBorder="1" applyFont="1">
      <alignment horizontal="center" vertical="center"/>
    </xf>
    <xf borderId="1" fillId="17" fontId="10" numFmtId="0" xfId="0" applyAlignment="1" applyBorder="1" applyFill="1" applyFont="1">
      <alignment horizontal="center" readingOrder="0" vertical="center"/>
    </xf>
    <xf borderId="2" fillId="17" fontId="10" numFmtId="0" xfId="0" applyAlignment="1" applyBorder="1" applyFont="1">
      <alignment horizontal="center" readingOrder="0" vertical="center"/>
    </xf>
    <xf borderId="3" fillId="17" fontId="10" numFmtId="0" xfId="0" applyAlignment="1" applyBorder="1" applyFont="1">
      <alignment horizontal="center" readingOrder="0" vertical="center"/>
    </xf>
    <xf borderId="6" fillId="7" fontId="53" numFmtId="0" xfId="0" applyAlignment="1" applyBorder="1" applyFont="1">
      <alignment horizontal="center" shrinkToFit="0" vertical="center" wrapText="1"/>
    </xf>
    <xf borderId="6" fillId="7" fontId="53" numFmtId="0" xfId="0" applyAlignment="1" applyBorder="1" applyFont="1">
      <alignment horizontal="center" readingOrder="0" shrinkToFit="0" vertical="center" wrapText="1"/>
    </xf>
    <xf borderId="6" fillId="7" fontId="50" numFmtId="0" xfId="0" applyAlignment="1" applyBorder="1" applyFont="1">
      <alignment horizontal="center" readingOrder="0" shrinkToFit="0" vertical="center" wrapText="1"/>
    </xf>
    <xf borderId="3" fillId="7" fontId="50" numFmtId="164" xfId="0" applyAlignment="1" applyBorder="1" applyFont="1" applyNumberFormat="1">
      <alignment horizontal="center" readingOrder="0" shrinkToFit="0" vertical="center" wrapText="1"/>
    </xf>
    <xf borderId="3" fillId="7" fontId="53" numFmtId="164" xfId="0" applyAlignment="1" applyBorder="1" applyFont="1" applyNumberFormat="1">
      <alignment horizontal="center" readingOrder="0" shrinkToFit="0" vertical="center" wrapText="1"/>
    </xf>
    <xf borderId="6" fillId="7" fontId="53" numFmtId="164" xfId="0" applyAlignment="1" applyBorder="1" applyFont="1" applyNumberFormat="1">
      <alignment horizontal="center" readingOrder="0" shrinkToFit="0" vertical="center" wrapText="1"/>
    </xf>
    <xf borderId="0" fillId="7" fontId="6" numFmtId="0" xfId="0" applyAlignment="1" applyFont="1">
      <alignment horizontal="center" vertical="center"/>
    </xf>
    <xf borderId="0" fillId="7" fontId="6" numFmtId="0" xfId="0" applyAlignment="1" applyFont="1">
      <alignment horizontal="center" readingOrder="0" vertical="center"/>
    </xf>
    <xf borderId="6" fillId="0" fontId="22" numFmtId="0" xfId="0" applyAlignment="1" applyBorder="1" applyFont="1">
      <alignment horizontal="center" readingOrder="0" vertical="center"/>
    </xf>
    <xf borderId="6" fillId="0" fontId="51" numFmtId="0" xfId="0" applyAlignment="1" applyBorder="1" applyFont="1">
      <alignment horizontal="center" readingOrder="0" vertical="center"/>
    </xf>
    <xf borderId="6" fillId="0" fontId="51" numFmtId="49" xfId="0" applyAlignment="1" applyBorder="1" applyFont="1" applyNumberFormat="1">
      <alignment horizontal="center" readingOrder="0" vertical="center"/>
    </xf>
    <xf borderId="6" fillId="0" fontId="50" numFmtId="0" xfId="0" applyAlignment="1" applyBorder="1" applyFont="1">
      <alignment horizontal="center" readingOrder="0" vertical="center"/>
    </xf>
    <xf borderId="6" fillId="0" fontId="51" numFmtId="3" xfId="0" applyAlignment="1" applyBorder="1" applyFont="1" applyNumberFormat="1">
      <alignment horizontal="center" readingOrder="0" vertical="center"/>
    </xf>
    <xf borderId="6" fillId="3" fontId="51" numFmtId="3" xfId="0" applyAlignment="1" applyBorder="1" applyFont="1" applyNumberFormat="1">
      <alignment horizontal="center" readingOrder="0" vertical="center"/>
    </xf>
    <xf borderId="3" fillId="12" fontId="37" numFmtId="0" xfId="0" applyAlignment="1" applyBorder="1" applyFont="1">
      <alignment horizontal="center" readingOrder="0" vertical="center"/>
    </xf>
    <xf borderId="6" fillId="0" fontId="53" numFmtId="3" xfId="0" applyAlignment="1" applyBorder="1" applyFont="1" applyNumberFormat="1">
      <alignment horizontal="center" vertical="center"/>
    </xf>
    <xf borderId="8" fillId="0" fontId="50" numFmtId="0" xfId="0" applyAlignment="1" applyBorder="1" applyFont="1">
      <alignment horizontal="center" readingOrder="0" shrinkToFit="0" wrapText="0"/>
    </xf>
    <xf borderId="9" fillId="3" fontId="51" numFmtId="0" xfId="0" applyAlignment="1" applyBorder="1" applyFont="1">
      <alignment horizontal="center" readingOrder="0" shrinkToFit="0" wrapText="0"/>
    </xf>
    <xf borderId="9" fillId="3" fontId="51" numFmtId="3" xfId="0" applyAlignment="1" applyBorder="1" applyFont="1" applyNumberFormat="1">
      <alignment horizontal="center" readingOrder="0" shrinkToFit="0" wrapText="0"/>
    </xf>
    <xf borderId="6" fillId="0" fontId="22" numFmtId="0" xfId="0" applyAlignment="1" applyBorder="1" applyFont="1">
      <alignment horizontal="left" readingOrder="0"/>
    </xf>
    <xf borderId="0" fillId="3" fontId="6" numFmtId="0" xfId="0" applyAlignment="1" applyFont="1">
      <alignment horizontal="center" vertical="center"/>
    </xf>
    <xf borderId="6" fillId="0" fontId="49" numFmtId="49" xfId="0" applyAlignment="1" applyBorder="1" applyFont="1" applyNumberFormat="1">
      <alignment horizontal="center" readingOrder="0" vertical="center"/>
    </xf>
    <xf borderId="8" fillId="3" fontId="53" numFmtId="0" xfId="0" applyAlignment="1" applyBorder="1" applyFont="1">
      <alignment vertical="center"/>
    </xf>
    <xf borderId="9" fillId="3" fontId="37" numFmtId="0" xfId="0" applyAlignment="1" applyBorder="1" applyFont="1">
      <alignment horizontal="center" vertical="center"/>
    </xf>
    <xf borderId="9" fillId="3" fontId="37" numFmtId="3" xfId="0" applyAlignment="1" applyBorder="1" applyFont="1" applyNumberFormat="1">
      <alignment horizontal="right" readingOrder="0" vertical="center"/>
    </xf>
    <xf borderId="9" fillId="3" fontId="37" numFmtId="3" xfId="0" applyAlignment="1" applyBorder="1" applyFont="1" applyNumberFormat="1">
      <alignment horizontal="right" vertical="center"/>
    </xf>
    <xf borderId="9" fillId="10" fontId="51" numFmtId="3" xfId="0" applyAlignment="1" applyBorder="1" applyFont="1" applyNumberFormat="1">
      <alignment readingOrder="0" shrinkToFit="0" vertical="center" wrapText="0"/>
    </xf>
    <xf borderId="8" fillId="3" fontId="37" numFmtId="3" xfId="0" applyAlignment="1" applyBorder="1" applyFont="1" applyNumberFormat="1">
      <alignment horizontal="center" vertical="center"/>
    </xf>
    <xf borderId="6" fillId="0" fontId="53" numFmtId="3" xfId="0" applyAlignment="1" applyBorder="1" applyFont="1" applyNumberFormat="1">
      <alignment horizontal="center" readingOrder="0" vertical="center"/>
    </xf>
    <xf borderId="6" fillId="0" fontId="37" numFmtId="0" xfId="0" applyAlignment="1" applyBorder="1" applyFont="1">
      <alignment horizontal="center" readingOrder="0" shrinkToFit="0" vertical="center" wrapText="1"/>
    </xf>
    <xf borderId="6" fillId="0" fontId="50" numFmtId="0" xfId="0" applyAlignment="1" applyBorder="1" applyFont="1">
      <alignment horizontal="left" readingOrder="0" vertical="center"/>
    </xf>
    <xf borderId="6" fillId="0" fontId="51" numFmtId="3" xfId="0" applyAlignment="1" applyBorder="1" applyFont="1" applyNumberFormat="1">
      <alignment horizontal="right" readingOrder="0" vertical="center"/>
    </xf>
    <xf borderId="6" fillId="10" fontId="51" numFmtId="3" xfId="0" applyAlignment="1" applyBorder="1" applyFont="1" applyNumberFormat="1">
      <alignment horizontal="center" readingOrder="0" vertical="center"/>
    </xf>
    <xf borderId="6" fillId="0" fontId="37" numFmtId="0" xfId="0" applyAlignment="1" applyBorder="1" applyFont="1">
      <alignment horizontal="center" shrinkToFit="0" vertical="center" wrapText="1"/>
    </xf>
    <xf borderId="6" fillId="0" fontId="37" numFmtId="0" xfId="0" applyAlignment="1" applyBorder="1" applyFont="1">
      <alignment vertical="bottom"/>
    </xf>
    <xf borderId="6" fillId="0" fontId="37" numFmtId="0" xfId="0" applyAlignment="1" applyBorder="1" applyFont="1">
      <alignment horizontal="center" readingOrder="0" vertical="bottom"/>
    </xf>
    <xf borderId="6" fillId="0" fontId="37" numFmtId="3" xfId="0" applyAlignment="1" applyBorder="1" applyFont="1" applyNumberFormat="1">
      <alignment horizontal="right" vertical="bottom"/>
    </xf>
    <xf borderId="6" fillId="0" fontId="32" numFmtId="0" xfId="0" applyBorder="1" applyFont="1"/>
    <xf borderId="6" fillId="3" fontId="51" numFmtId="0" xfId="0" applyAlignment="1" applyBorder="1" applyFont="1">
      <alignment horizontal="center" readingOrder="0" vertical="center"/>
    </xf>
    <xf borderId="6" fillId="3" fontId="51" numFmtId="49" xfId="0" applyAlignment="1" applyBorder="1" applyFont="1" applyNumberFormat="1">
      <alignment horizontal="center" readingOrder="0" vertical="center"/>
    </xf>
    <xf borderId="8" fillId="3" fontId="50" numFmtId="0" xfId="0" applyAlignment="1" applyBorder="1" applyFont="1">
      <alignment horizontal="left" readingOrder="0" shrinkToFit="0" vertical="center" wrapText="0"/>
    </xf>
    <xf borderId="9" fillId="3" fontId="51" numFmtId="0" xfId="0" applyAlignment="1" applyBorder="1" applyFont="1">
      <alignment horizontal="center" readingOrder="0" shrinkToFit="0" vertical="center" wrapText="0"/>
    </xf>
    <xf borderId="9" fillId="3" fontId="51" numFmtId="3" xfId="0" applyAlignment="1" applyBorder="1" applyFont="1" applyNumberFormat="1">
      <alignment horizontal="right" readingOrder="0" shrinkToFit="0" vertical="center" wrapText="0"/>
    </xf>
    <xf borderId="9" fillId="3" fontId="50" numFmtId="3" xfId="0" applyAlignment="1" applyBorder="1" applyFont="1" applyNumberFormat="1">
      <alignment horizontal="right" readingOrder="0" shrinkToFit="0" vertical="center" wrapText="0"/>
    </xf>
    <xf borderId="9" fillId="3" fontId="51" numFmtId="3" xfId="0" applyAlignment="1" applyBorder="1" applyFont="1" applyNumberFormat="1">
      <alignment horizontal="center" readingOrder="0" shrinkToFit="0" vertical="center" wrapText="0"/>
    </xf>
    <xf borderId="3" fillId="3" fontId="37" numFmtId="0" xfId="0" applyAlignment="1" applyBorder="1" applyFont="1">
      <alignment horizontal="center" readingOrder="0" vertical="center"/>
    </xf>
    <xf borderId="6" fillId="3" fontId="53" numFmtId="3" xfId="0" applyAlignment="1" applyBorder="1" applyFont="1" applyNumberFormat="1">
      <alignment horizontal="center" readingOrder="0" vertical="center"/>
    </xf>
    <xf borderId="6" fillId="3" fontId="37" numFmtId="0" xfId="0" applyAlignment="1" applyBorder="1" applyFont="1">
      <alignment horizontal="center" readingOrder="0" shrinkToFit="0" vertical="center" wrapText="1"/>
    </xf>
    <xf borderId="8" fillId="0" fontId="50" numFmtId="0" xfId="0" applyAlignment="1" applyBorder="1" applyFont="1">
      <alignment horizontal="left" readingOrder="0" shrinkToFit="0" vertical="center" wrapText="0"/>
    </xf>
    <xf borderId="9" fillId="0" fontId="51" numFmtId="0" xfId="0" applyAlignment="1" applyBorder="1" applyFont="1">
      <alignment horizontal="center" readingOrder="0" shrinkToFit="0" vertical="center" wrapText="0"/>
    </xf>
    <xf borderId="9" fillId="10" fontId="50" numFmtId="3" xfId="0" applyAlignment="1" applyBorder="1" applyFont="1" applyNumberFormat="1">
      <alignment horizontal="right" readingOrder="0" shrinkToFit="0" vertical="center" wrapText="0"/>
    </xf>
    <xf borderId="9" fillId="10" fontId="50" numFmtId="3" xfId="0" applyAlignment="1" applyBorder="1" applyFont="1" applyNumberFormat="1">
      <alignment horizontal="right" shrinkToFit="0" vertical="center" wrapText="0"/>
    </xf>
    <xf borderId="9" fillId="0" fontId="51" numFmtId="3" xfId="0" applyAlignment="1" applyBorder="1" applyFont="1" applyNumberFormat="1">
      <alignment horizontal="center" readingOrder="0" shrinkToFit="0" vertical="center" wrapText="0"/>
    </xf>
    <xf borderId="9" fillId="0" fontId="51" numFmtId="3" xfId="0" applyAlignment="1" applyBorder="1" applyFont="1" applyNumberFormat="1">
      <alignment horizontal="right" readingOrder="0" shrinkToFit="0" vertical="center" wrapText="0"/>
    </xf>
    <xf borderId="9" fillId="10" fontId="53" numFmtId="3" xfId="0" applyAlignment="1" applyBorder="1" applyFont="1" applyNumberFormat="1">
      <alignment horizontal="right" readingOrder="0" vertical="center"/>
    </xf>
    <xf borderId="8" fillId="0" fontId="53" numFmtId="0" xfId="0" applyAlignment="1" applyBorder="1" applyFont="1">
      <alignment vertical="bottom"/>
    </xf>
    <xf borderId="9" fillId="0" fontId="37" numFmtId="0" xfId="0" applyAlignment="1" applyBorder="1" applyFont="1">
      <alignment horizontal="center" vertical="bottom"/>
    </xf>
    <xf borderId="9" fillId="0" fontId="37" numFmtId="3" xfId="0" applyAlignment="1" applyBorder="1" applyFont="1" applyNumberFormat="1">
      <alignment horizontal="right" readingOrder="0" vertical="bottom"/>
    </xf>
    <xf borderId="9" fillId="10" fontId="53" numFmtId="3" xfId="0" applyAlignment="1" applyBorder="1" applyFont="1" applyNumberFormat="1">
      <alignment horizontal="right" readingOrder="0" vertical="bottom"/>
    </xf>
    <xf borderId="6" fillId="0" fontId="37" numFmtId="3" xfId="0" applyAlignment="1" applyBorder="1" applyFont="1" applyNumberFormat="1">
      <alignment horizontal="center" vertical="bottom"/>
    </xf>
    <xf borderId="6" fillId="0" fontId="37" numFmtId="0" xfId="0" applyAlignment="1" applyBorder="1" applyFont="1">
      <alignment horizontal="center" readingOrder="0"/>
    </xf>
    <xf borderId="8" fillId="0" fontId="50" numFmtId="0" xfId="0" applyAlignment="1" applyBorder="1" applyFont="1">
      <alignment horizontal="left" readingOrder="0" shrinkToFit="0" wrapText="0"/>
    </xf>
    <xf borderId="9" fillId="0" fontId="51" numFmtId="0" xfId="0" applyAlignment="1" applyBorder="1" applyFont="1">
      <alignment horizontal="center" readingOrder="0" shrinkToFit="0" wrapText="0"/>
    </xf>
    <xf borderId="9" fillId="0" fontId="51" numFmtId="3" xfId="0" applyAlignment="1" applyBorder="1" applyFont="1" applyNumberFormat="1">
      <alignment horizontal="right" readingOrder="0" shrinkToFit="0" vertical="bottom" wrapText="0"/>
    </xf>
    <xf borderId="9" fillId="10" fontId="50" numFmtId="3" xfId="0" applyAlignment="1" applyBorder="1" applyFont="1" applyNumberFormat="1">
      <alignment horizontal="right" readingOrder="0" shrinkToFit="0" vertical="bottom" wrapText="0"/>
    </xf>
    <xf borderId="9" fillId="0" fontId="51" numFmtId="3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hop khối đế Art-style">
      <tableStyleElement dxfId="7" type="headerRow"/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4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1:S31" displayName="Table_1" name="Table_1" id="1">
  <tableColumns count="1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</tableColumns>
  <tableStyleInfo name="Shop khối đế Ar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d7ubSB67AtU0yny1HMxn23Sr4SI2e1Ly?usp=drive_link" TargetMode="External"/><Relationship Id="rId2" Type="http://schemas.openxmlformats.org/officeDocument/2006/relationships/hyperlink" Target="https://drive.google.com/file/d/1zne6OI-jvVAJjqlijCvPO3QG6kgF1FVs/view?usp=drive_link" TargetMode="External"/><Relationship Id="rId3" Type="http://schemas.openxmlformats.org/officeDocument/2006/relationships/hyperlink" Target="https://drive.google.com/drive/folders/1E409G5Y2QSFpkjfR5402Z_bkZJFpL-kb?usp=drive_link" TargetMode="External"/><Relationship Id="rId4" Type="http://schemas.openxmlformats.org/officeDocument/2006/relationships/hyperlink" Target="https://drive.google.com/file/d/1ONd1NHGyz94jblm1AhbStSjoaJqQwmoj/view?usp=drive_link" TargetMode="External"/><Relationship Id="rId5" Type="http://schemas.openxmlformats.org/officeDocument/2006/relationships/hyperlink" Target="https://drive.google.com/drive/folders/15bsBLwYglCajDSJsJ-pXlsJnMLFWK1fL?usp=drive_link" TargetMode="External"/><Relationship Id="rId6" Type="http://schemas.openxmlformats.org/officeDocument/2006/relationships/hyperlink" Target="https://drive.google.com/drive/folders/16daNDmA0pdb5iez5kzRXCzKBO8K2Gmcz?usp=drive_link" TargetMode="External"/><Relationship Id="rId7" Type="http://schemas.openxmlformats.org/officeDocument/2006/relationships/hyperlink" Target="https://drive.google.com/drive/folders/1Pj8NwmCMfn7ri6nR1iT04fM1mFjTSMcl?usp=drive_link" TargetMode="External"/><Relationship Id="rId8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2eWjDg74oOTAzD_mV-tk9jdUoZNmmxEC/view?usp=drive_link" TargetMode="External"/><Relationship Id="rId20" Type="http://schemas.openxmlformats.org/officeDocument/2006/relationships/hyperlink" Target="https://drive.google.com/file/d/1rjxe7CDWyxfqBa-h1r9xNlwq3pdbjdDT/view?usp=drive_link" TargetMode="External"/><Relationship Id="rId42" Type="http://schemas.openxmlformats.org/officeDocument/2006/relationships/hyperlink" Target="https://drive.google.com/file/d/1bWaunw9V3VUYCvHE4X6rF3IZICCkWcte/view?usp=drive_link" TargetMode="External"/><Relationship Id="rId41" Type="http://schemas.openxmlformats.org/officeDocument/2006/relationships/hyperlink" Target="https://drive.google.com/file/d/19DoMF44K_M9GLJh3WWoQOoHZ-SVL-xl3/view?usp=drive_link" TargetMode="External"/><Relationship Id="rId22" Type="http://schemas.openxmlformats.org/officeDocument/2006/relationships/hyperlink" Target="https://drive.google.com/file/d/1nZMF5nT-uM8MHX8V5q_CKqkmx7BvPjck/view?usp=drive_link" TargetMode="External"/><Relationship Id="rId44" Type="http://schemas.openxmlformats.org/officeDocument/2006/relationships/hyperlink" Target="https://drive.google.com/file/d/1ggiTd8ncG8z2P42msQdyUPuFkemxsIo9/view?usp=drive_link" TargetMode="External"/><Relationship Id="rId21" Type="http://schemas.openxmlformats.org/officeDocument/2006/relationships/hyperlink" Target="https://drive.google.com/file/d/1mMs0-cw-WQvdwsNQZdoHd4bOfOKCPpMA/view?usp=drive_link" TargetMode="External"/><Relationship Id="rId43" Type="http://schemas.openxmlformats.org/officeDocument/2006/relationships/hyperlink" Target="https://drive.google.com/file/d/1PU3XLs7CYAGf3m_3PR-9YTI3x95uh73G/view?usp=drive_link" TargetMode="External"/><Relationship Id="rId24" Type="http://schemas.openxmlformats.org/officeDocument/2006/relationships/hyperlink" Target="https://drive.google.com/file/d/1xSnNtVIKlrgrZhXIdnHnssZ-n3rrwf_-/view?usp=drive_link" TargetMode="External"/><Relationship Id="rId46" Type="http://schemas.openxmlformats.org/officeDocument/2006/relationships/hyperlink" Target="https://drive.google.com/file/d/1qkaqGSbE1CbOUx8xe4WwcQI75_Ll7YDV/view?usp=drive_link" TargetMode="External"/><Relationship Id="rId23" Type="http://schemas.openxmlformats.org/officeDocument/2006/relationships/hyperlink" Target="https://drive.google.com/file/d/1nwr9GGXEveVhz5fZFSj_oQ_FhWm3gWxG/view?usp=drive_link" TargetMode="External"/><Relationship Id="rId45" Type="http://schemas.openxmlformats.org/officeDocument/2006/relationships/hyperlink" Target="https://drive.google.com/file/d/1WfH0PMKLVUls80p03RWDev0kNLrusw1M/view?usp=drive_link" TargetMode="External"/><Relationship Id="rId1" Type="http://schemas.openxmlformats.org/officeDocument/2006/relationships/hyperlink" Target="https://drive.google.com/file/d/1oeB3hO1Sdy04j-shRoHM736EWXWgJmn8/view?usp=drive_link" TargetMode="External"/><Relationship Id="rId2" Type="http://schemas.openxmlformats.org/officeDocument/2006/relationships/hyperlink" Target="https://drive.google.com/file/d/1G_zGTkimdLWS0Q9u4WRdA4cuHeOjiOKJ/view?usp=drive_link" TargetMode="External"/><Relationship Id="rId3" Type="http://schemas.openxmlformats.org/officeDocument/2006/relationships/hyperlink" Target="https://drive.google.com/file/d/1a-fyzJBMaaD7YrJWda2XsYkzWTvnaowf/view?usp=drive_link" TargetMode="External"/><Relationship Id="rId4" Type="http://schemas.openxmlformats.org/officeDocument/2006/relationships/hyperlink" Target="https://drive.google.com/file/d/1RYpaJ1MZvVss33qwNXql8UESTucGnpba/view?usp=drive_link" TargetMode="External"/><Relationship Id="rId9" Type="http://schemas.openxmlformats.org/officeDocument/2006/relationships/hyperlink" Target="https://drive.google.com/file/d/1ripT8-H2R-0qVjOmEHYnl7HzQ42cWzfX/view?usp=drive_link" TargetMode="External"/><Relationship Id="rId26" Type="http://schemas.openxmlformats.org/officeDocument/2006/relationships/hyperlink" Target="https://drive.google.com/file/d/1lOEWPpz4l3FMIqlOm2l2whjZRKuTjNXg/view?usp=drive_link" TargetMode="External"/><Relationship Id="rId25" Type="http://schemas.openxmlformats.org/officeDocument/2006/relationships/hyperlink" Target="https://drive.google.com/file/d/1NvZFS1OnFFFzHvjAS3LUCyoLJyh0-HhO/view?usp=drive_link" TargetMode="External"/><Relationship Id="rId47" Type="http://schemas.openxmlformats.org/officeDocument/2006/relationships/drawing" Target="../drawings/drawing2.xml"/><Relationship Id="rId28" Type="http://schemas.openxmlformats.org/officeDocument/2006/relationships/hyperlink" Target="https://drive.google.com/file/d/1p5zgCnx3jpUH4NNE8YhrmRu50lf9eJTL/view?usp=drive_link" TargetMode="External"/><Relationship Id="rId27" Type="http://schemas.openxmlformats.org/officeDocument/2006/relationships/hyperlink" Target="https://drive.google.com/file/d/17GdEvRAQMnlttvZcctYgEVRkYq_H4Um3/view?usp=drive_link" TargetMode="External"/><Relationship Id="rId5" Type="http://schemas.openxmlformats.org/officeDocument/2006/relationships/hyperlink" Target="https://drive.google.com/file/d/14JLaGcMjBinN6Y2Bpd7W36jNryvISbTG/view?usp=drive_link" TargetMode="External"/><Relationship Id="rId6" Type="http://schemas.openxmlformats.org/officeDocument/2006/relationships/hyperlink" Target="https://drive.google.com/file/d/1RMPIF5h4DL2e2dKaDomx9P6Q94_fjJ4C/view?usp=drive_link" TargetMode="External"/><Relationship Id="rId29" Type="http://schemas.openxmlformats.org/officeDocument/2006/relationships/hyperlink" Target="https://drive.google.com/file/d/16cNgArkrQCNOtrzBwffUq4jfPUKkUulP/view?usp=drive_link" TargetMode="External"/><Relationship Id="rId7" Type="http://schemas.openxmlformats.org/officeDocument/2006/relationships/hyperlink" Target="https://drive.google.com/file/d/1Q3vrQo35PeuqGmApTVfBiXonfPu3IG4U/view?usp=drive_link" TargetMode="External"/><Relationship Id="rId8" Type="http://schemas.openxmlformats.org/officeDocument/2006/relationships/hyperlink" Target="https://drive.google.com/file/d/1tx7AAe6soNlspWaZHZPXede3MN4ULLuG/view?usp=drive_link" TargetMode="External"/><Relationship Id="rId31" Type="http://schemas.openxmlformats.org/officeDocument/2006/relationships/hyperlink" Target="https://drive.google.com/file/d/1pZp6WADw_yE2g3v7SnGuxlRECnMBJvht/view?usp=drive_link" TargetMode="External"/><Relationship Id="rId30" Type="http://schemas.openxmlformats.org/officeDocument/2006/relationships/hyperlink" Target="https://drive.google.com/file/d/1VgeYE2uWHraL6zG2BAsZg3hq0Dwtkggi/view?usp=drive_link" TargetMode="External"/><Relationship Id="rId11" Type="http://schemas.openxmlformats.org/officeDocument/2006/relationships/hyperlink" Target="https://drive.google.com/file/d/1XMhwHooAGnAzEuNCMMNXPquBOdKVUhff/view?usp=drive_link" TargetMode="External"/><Relationship Id="rId33" Type="http://schemas.openxmlformats.org/officeDocument/2006/relationships/hyperlink" Target="https://drive.google.com/file/d/1O1m27dOjNWPgIwX26Rrg0uPJonFUrE6d/view?usp=drive_link" TargetMode="External"/><Relationship Id="rId10" Type="http://schemas.openxmlformats.org/officeDocument/2006/relationships/hyperlink" Target="https://drive.google.com/file/d/1E7IrojsJABxgP_vnEXNfoWm5sGf2u_R9/view?usp=drive_link" TargetMode="External"/><Relationship Id="rId32" Type="http://schemas.openxmlformats.org/officeDocument/2006/relationships/hyperlink" Target="https://drive.google.com/file/d/1i8hSid8caeC_NCkE97y7G470d3co4uwr/view?usp=drive_link" TargetMode="External"/><Relationship Id="rId13" Type="http://schemas.openxmlformats.org/officeDocument/2006/relationships/hyperlink" Target="https://drive.google.com/file/d/1Peitml3wMjTFau6sYYm2tyBBCDCBZ_n4/view?usp=drive_link" TargetMode="External"/><Relationship Id="rId35" Type="http://schemas.openxmlformats.org/officeDocument/2006/relationships/hyperlink" Target="https://drive.google.com/file/d/1_9eo1CI8Rsu8dQPRtIwGc1EOSkkmFrrP/view?usp=drive_link" TargetMode="External"/><Relationship Id="rId12" Type="http://schemas.openxmlformats.org/officeDocument/2006/relationships/hyperlink" Target="https://drive.google.com/file/d/1XVZKloKJBEug8L9W2j9dYGZ25Tq8Dror/view?usp=drive_link" TargetMode="External"/><Relationship Id="rId34" Type="http://schemas.openxmlformats.org/officeDocument/2006/relationships/hyperlink" Target="https://drive.google.com/file/d/19ZaU9hTF60LbmaczYEnuhQxepXUh6jpe/view?usp=drive_link" TargetMode="External"/><Relationship Id="rId15" Type="http://schemas.openxmlformats.org/officeDocument/2006/relationships/hyperlink" Target="https://drive.google.com/file/d/1FT5VyjS_ENMyn3zPrQNcl8oH3rEOb8CO/view?usp=drive_link" TargetMode="External"/><Relationship Id="rId37" Type="http://schemas.openxmlformats.org/officeDocument/2006/relationships/hyperlink" Target="https://drive.google.com/file/d/1Gkc10AULYatbWqTa2KvuzdmM5iY4hEzc/view?usp=drive_link" TargetMode="External"/><Relationship Id="rId14" Type="http://schemas.openxmlformats.org/officeDocument/2006/relationships/hyperlink" Target="https://drive.google.com/file/d/1M0EbJejvaQNdrTcfbESyH-FkIFjNa9Kn/view?usp=drive_link" TargetMode="External"/><Relationship Id="rId36" Type="http://schemas.openxmlformats.org/officeDocument/2006/relationships/hyperlink" Target="https://drive.google.com/file/d/1Qisbxdvk81OL7Ya6xS0mhZ8kbaISgV4v/view?usp=drive_link" TargetMode="External"/><Relationship Id="rId17" Type="http://schemas.openxmlformats.org/officeDocument/2006/relationships/hyperlink" Target="https://drive.google.com/file/d/1_gMdQSg8jDtOR8qw3zn8bvjIDDRhzcOu/view?usp=drive_link" TargetMode="External"/><Relationship Id="rId39" Type="http://schemas.openxmlformats.org/officeDocument/2006/relationships/hyperlink" Target="https://drive.google.com/file/d/1HSgHtqr8fpE2SguVHdPwffEqVbvhU3_F/view?usp=drive_link" TargetMode="External"/><Relationship Id="rId16" Type="http://schemas.openxmlformats.org/officeDocument/2006/relationships/hyperlink" Target="https://drive.google.com/file/d/1CFYitTsvNQ7eYnk1bJMMIglDACy8f4vv/view?usp=drive_link" TargetMode="External"/><Relationship Id="rId38" Type="http://schemas.openxmlformats.org/officeDocument/2006/relationships/hyperlink" Target="https://drive.google.com/file/d/1D9r_OQXmDBJ7IXWx-TQLcdc6jCWG6lLm/view?usp=drive_link" TargetMode="External"/><Relationship Id="rId19" Type="http://schemas.openxmlformats.org/officeDocument/2006/relationships/hyperlink" Target="https://drive.google.com/file/d/1DKdy37o8yRYxqb4hTCrZNtVd_pWqXt_N/view?usp=drive_link" TargetMode="External"/><Relationship Id="rId18" Type="http://schemas.openxmlformats.org/officeDocument/2006/relationships/hyperlink" Target="https://drive.google.com/file/d/1r0MvplTQ-JMGoLeRXdCNacwXZcF-nNf-/view?usp=drive_lin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mwuAeAeE2sN7MW6gX0OPw_oyURc-YXCL/view?usp=drive_link" TargetMode="External"/><Relationship Id="rId42" Type="http://schemas.openxmlformats.org/officeDocument/2006/relationships/hyperlink" Target="https://drive.google.com/file/d/1LMcYWUC9GS5apZJ2vPVM4wMD_ICTmeUU/view?usp=drive_link" TargetMode="External"/><Relationship Id="rId41" Type="http://schemas.openxmlformats.org/officeDocument/2006/relationships/hyperlink" Target="https://drive.google.com/file/d/1L-THkteawL7uwSyFSpCldVLUrxr-XuZV/view?usp=drive_link" TargetMode="External"/><Relationship Id="rId44" Type="http://schemas.openxmlformats.org/officeDocument/2006/relationships/hyperlink" Target="https://drive.google.com/file/d/1zclm9Y_h0x2L30lDT9xNE2gZifMlf2gA/view?usp=drive_link" TargetMode="External"/><Relationship Id="rId43" Type="http://schemas.openxmlformats.org/officeDocument/2006/relationships/hyperlink" Target="https://drive.google.com/file/d/10F4XQ3EdkqFgkiI63MEs7FJXYV0Rn35c/view?usp=drive_link" TargetMode="External"/><Relationship Id="rId46" Type="http://schemas.openxmlformats.org/officeDocument/2006/relationships/hyperlink" Target="https://drive.google.com/file/d/1rRLEIeExcmgcK_YFOGB6iftdRdPBuo-J/view?usp=drive_link" TargetMode="External"/><Relationship Id="rId45" Type="http://schemas.openxmlformats.org/officeDocument/2006/relationships/hyperlink" Target="https://drive.google.com/file/d/1kincFJHil3B_56CCXFtUWD8CUXXChGS9/view?usp=drive_link" TargetMode="External"/><Relationship Id="rId107" Type="http://schemas.openxmlformats.org/officeDocument/2006/relationships/hyperlink" Target="https://drive.google.com/file/d/1mcNQyCvjv9AvaIvwQsvNSb1ca-niP82x/view?usp=drive_link" TargetMode="External"/><Relationship Id="rId106" Type="http://schemas.openxmlformats.org/officeDocument/2006/relationships/hyperlink" Target="https://drive.google.com/file/d/1dbPO3cGxeLMn75xzw3b25vmAkmf5xYK9/view?usp=drive_link" TargetMode="External"/><Relationship Id="rId105" Type="http://schemas.openxmlformats.org/officeDocument/2006/relationships/hyperlink" Target="https://drive.google.com/file/d/1NtLqHF2u06I1MkcZTv9xam1C3SFei9L_/view?usp=drive_link" TargetMode="External"/><Relationship Id="rId104" Type="http://schemas.openxmlformats.org/officeDocument/2006/relationships/hyperlink" Target="https://drive.google.com/file/d/1zgMDXEHnH1d-y3C-vLYFlZxdrdRlobeo/view?usp=drive_link" TargetMode="External"/><Relationship Id="rId109" Type="http://schemas.openxmlformats.org/officeDocument/2006/relationships/hyperlink" Target="https://drive.google.com/file/d/1f9yBGpAlYUHaQgCpBhgcysubLe6r6AtO/view?usp=drive_link" TargetMode="External"/><Relationship Id="rId108" Type="http://schemas.openxmlformats.org/officeDocument/2006/relationships/hyperlink" Target="https://drive.google.com/file/d/1BrGI3Kkok56yhrDTcgdqOR2ByeHpnQSy/view?usp=drive_link" TargetMode="External"/><Relationship Id="rId48" Type="http://schemas.openxmlformats.org/officeDocument/2006/relationships/hyperlink" Target="https://drive.google.com/file/d/1rU0dAfixFIrInrNsXQ4jQJVTsyvwihMk/view?usp=drive_link" TargetMode="External"/><Relationship Id="rId47" Type="http://schemas.openxmlformats.org/officeDocument/2006/relationships/hyperlink" Target="https://drive.google.com/file/d/1yDXb7fS5JV0txZAyYMvlLqtf7m8UCue1/view?usp=drive_link" TargetMode="External"/><Relationship Id="rId49" Type="http://schemas.openxmlformats.org/officeDocument/2006/relationships/hyperlink" Target="https://drive.google.com/file/d/1dMihTLQAy-UoIfw4hFXBDigWZEiYiM1d/view?usp=drive_link" TargetMode="External"/><Relationship Id="rId103" Type="http://schemas.openxmlformats.org/officeDocument/2006/relationships/hyperlink" Target="https://drive.google.com/file/d/1YfKBM8qSr8IkyGsQpeq6o1dKW0SwTOVp/view?usp=drive_link" TargetMode="External"/><Relationship Id="rId102" Type="http://schemas.openxmlformats.org/officeDocument/2006/relationships/hyperlink" Target="https://drive.google.com/file/d/1ZcNrsD2g9t9k6fZTzyiy-X_qVxbqD8mu/view?usp=drive_link" TargetMode="External"/><Relationship Id="rId101" Type="http://schemas.openxmlformats.org/officeDocument/2006/relationships/hyperlink" Target="https://drive.google.com/file/d/1OkgGNvju2BP9Su-jiXKmn9hgiNJsqQ0t/view?usp=drive_link" TargetMode="External"/><Relationship Id="rId100" Type="http://schemas.openxmlformats.org/officeDocument/2006/relationships/hyperlink" Target="https://drive.google.com/file/d/1CAD2xQQhV1-Ve6JKzxwRz8OJGhYWBj5y/view?usp=drive_link" TargetMode="External"/><Relationship Id="rId31" Type="http://schemas.openxmlformats.org/officeDocument/2006/relationships/hyperlink" Target="https://drive.google.com/file/d/1Z_QgwJAqVHY1GnMCyxB6HngX-dOyKaaN/view?usp=drive_link" TargetMode="External"/><Relationship Id="rId30" Type="http://schemas.openxmlformats.org/officeDocument/2006/relationships/hyperlink" Target="https://drive.google.com/file/d/1i2AhavQ1mjaNHK7mLEx0UJPczwlicDWt/view?usp=drive_link" TargetMode="External"/><Relationship Id="rId33" Type="http://schemas.openxmlformats.org/officeDocument/2006/relationships/hyperlink" Target="https://drive.google.com/file/d/1kcVzfZNC1IyNFxGrVLO5gX6wS14LqZRC/view?usp=drive_link" TargetMode="External"/><Relationship Id="rId32" Type="http://schemas.openxmlformats.org/officeDocument/2006/relationships/hyperlink" Target="https://drive.google.com/file/d/1pSXu_V2RQ8-l8LEpymKuPgXck0RPF_-g/view?usp=drive_link" TargetMode="External"/><Relationship Id="rId35" Type="http://schemas.openxmlformats.org/officeDocument/2006/relationships/hyperlink" Target="https://drive.google.com/file/d/14TWzDTdol9KSttCM4jkC2KU8WlN_QfiR/view?usp=drive_link" TargetMode="External"/><Relationship Id="rId34" Type="http://schemas.openxmlformats.org/officeDocument/2006/relationships/hyperlink" Target="https://drive.google.com/file/d/1o-dHkHBlJxXQ5P6apFBZTSysPwpoJ0Xk/view?usp=drive_link" TargetMode="External"/><Relationship Id="rId37" Type="http://schemas.openxmlformats.org/officeDocument/2006/relationships/hyperlink" Target="https://drive.google.com/file/d/10GrXpgA2IJjC_ZtPhMFkcrRQ8eTOokdp/view?usp=drive_link" TargetMode="External"/><Relationship Id="rId36" Type="http://schemas.openxmlformats.org/officeDocument/2006/relationships/hyperlink" Target="https://drive.google.com/file/d/1PMdPZnH4sEyaiVUhZzPIpVdCCb1ynlwC/view?usp=drive_link" TargetMode="External"/><Relationship Id="rId39" Type="http://schemas.openxmlformats.org/officeDocument/2006/relationships/hyperlink" Target="https://drive.google.com/file/d/1zMo7W3ofjWCHT-Vu7RNewb3PINrIeEsP/view?usp=drive_link" TargetMode="External"/><Relationship Id="rId38" Type="http://schemas.openxmlformats.org/officeDocument/2006/relationships/hyperlink" Target="https://drive.google.com/file/d/1hYoMPJWEsHBtOpy_2xM2OxbyWoiuQoOB/view?usp=drive_link" TargetMode="External"/><Relationship Id="rId20" Type="http://schemas.openxmlformats.org/officeDocument/2006/relationships/hyperlink" Target="https://drive.google.com/file/d/1PMKB_a5f6l-5NmqR4DhHedkTEzSq44qR/view?usp=drive_link" TargetMode="External"/><Relationship Id="rId22" Type="http://schemas.openxmlformats.org/officeDocument/2006/relationships/hyperlink" Target="https://drive.google.com/file/d/1iYfE0I42-04UTnRNSdq09x61U2KS15xA/view?usp=drive_link" TargetMode="External"/><Relationship Id="rId21" Type="http://schemas.openxmlformats.org/officeDocument/2006/relationships/hyperlink" Target="https://drive.google.com/file/d/1iEDigOfjShY1iIYzxBzFLte3EZml25Rl/view?usp=drive_link" TargetMode="External"/><Relationship Id="rId24" Type="http://schemas.openxmlformats.org/officeDocument/2006/relationships/hyperlink" Target="https://drive.google.com/file/d/1zQypU1RaOZ-w6eQAJO7FX1mr1K8-13Sr/view?usp=drive_link" TargetMode="External"/><Relationship Id="rId23" Type="http://schemas.openxmlformats.org/officeDocument/2006/relationships/hyperlink" Target="https://drive.google.com/file/d/1ItZLxEY8qk3dGm7gSd_-tGxzKRT48hvd/view?usp=drive_link" TargetMode="External"/><Relationship Id="rId26" Type="http://schemas.openxmlformats.org/officeDocument/2006/relationships/hyperlink" Target="https://drive.google.com/file/d/1YAaJ7c-2YkagD-_5CZxEOAMICfAQNeyE/view?usp=drive_link" TargetMode="External"/><Relationship Id="rId25" Type="http://schemas.openxmlformats.org/officeDocument/2006/relationships/hyperlink" Target="https://drive.google.com/file/d/1GQf_2nlCknzx2Kwwzt238x71CBZZ8i-G/view?usp=drive_link" TargetMode="External"/><Relationship Id="rId28" Type="http://schemas.openxmlformats.org/officeDocument/2006/relationships/hyperlink" Target="https://drive.google.com/file/d/1PONwxzIGiw4dxXJoEwuTRZqElAMN6eLC/view?usp=drive_link" TargetMode="External"/><Relationship Id="rId27" Type="http://schemas.openxmlformats.org/officeDocument/2006/relationships/hyperlink" Target="https://drive.google.com/file/d/10eX5gKa603DehiZZCBMHlohV0jvv9raX/view?usp=drive_link" TargetMode="External"/><Relationship Id="rId29" Type="http://schemas.openxmlformats.org/officeDocument/2006/relationships/hyperlink" Target="https://drive.google.com/file/d/10MfFQRc7d3C9OWOYsdt79VwIghP27J_K/view?usp=drive_link" TargetMode="External"/><Relationship Id="rId95" Type="http://schemas.openxmlformats.org/officeDocument/2006/relationships/hyperlink" Target="https://drive.google.com/file/d/1UoWGEBYo-8wfH2KUI3r33c7OQZNXqj09/view?usp=drive_link" TargetMode="External"/><Relationship Id="rId94" Type="http://schemas.openxmlformats.org/officeDocument/2006/relationships/hyperlink" Target="https://drive.google.com/file/d/1NfEcfqdjf_u7U34GarlnQrfJ48vsTKXL/view?usp=drive_link" TargetMode="External"/><Relationship Id="rId97" Type="http://schemas.openxmlformats.org/officeDocument/2006/relationships/hyperlink" Target="https://drive.google.com/file/d/1EVEGJpHVJzKmAzw6fFUhuHt0PDnsQ2ym/view?usp=drive_link" TargetMode="External"/><Relationship Id="rId96" Type="http://schemas.openxmlformats.org/officeDocument/2006/relationships/hyperlink" Target="https://drive.google.com/file/d/17rtf1oA40u-4x95ARMSvTir3f8g84IHr/view?usp=drive_link" TargetMode="External"/><Relationship Id="rId11" Type="http://schemas.openxmlformats.org/officeDocument/2006/relationships/hyperlink" Target="https://drive.google.com/file/d/1G8H3xDW4bg7xxzOcczeBURuEn27gFAuv/view?usp=drive_link" TargetMode="External"/><Relationship Id="rId99" Type="http://schemas.openxmlformats.org/officeDocument/2006/relationships/hyperlink" Target="https://drive.google.com/file/d/1Ntn2bJF-4f43Dyn2eMfnUmSYEEGuWRE9/view?usp=drive_link" TargetMode="External"/><Relationship Id="rId10" Type="http://schemas.openxmlformats.org/officeDocument/2006/relationships/hyperlink" Target="https://drive.google.com/file/d/11dGofq0ofAd33QfIlP_BMZkCiaYB_voK/view?usp=drive_link" TargetMode="External"/><Relationship Id="rId98" Type="http://schemas.openxmlformats.org/officeDocument/2006/relationships/hyperlink" Target="https://drive.google.com/file/d/1oU9H3B55Smkh5OiCD1MCM-c_KEEtdIhH/view?usp=drive_link" TargetMode="External"/><Relationship Id="rId13" Type="http://schemas.openxmlformats.org/officeDocument/2006/relationships/hyperlink" Target="https://drive.google.com/file/d/1EYpbITpfoENwZCPmbia5MdgN2PPcjG_y/view?usp=drive_link" TargetMode="External"/><Relationship Id="rId12" Type="http://schemas.openxmlformats.org/officeDocument/2006/relationships/hyperlink" Target="https://drive.google.com/file/d/1SMT5A31ooj60EUDe4LcuqOTv_C1_Mhw7/view?usp=drive_link" TargetMode="External"/><Relationship Id="rId91" Type="http://schemas.openxmlformats.org/officeDocument/2006/relationships/hyperlink" Target="https://drive.google.com/file/d/1XutZvix7uS1-ibVwAMIoD9g2AXUyu1I2/view?usp=drive_link" TargetMode="External"/><Relationship Id="rId90" Type="http://schemas.openxmlformats.org/officeDocument/2006/relationships/hyperlink" Target="https://drive.google.com/file/d/1c8xj6FTeY2e53dit0XDQuK1Q7Fp3j5ua/view?usp=drive_link" TargetMode="External"/><Relationship Id="rId93" Type="http://schemas.openxmlformats.org/officeDocument/2006/relationships/hyperlink" Target="https://drive.google.com/file/d/1Pni2zGiYOxyqOY0V5qMG3NMmNQIiD4ZB/view?usp=drive_link" TargetMode="External"/><Relationship Id="rId92" Type="http://schemas.openxmlformats.org/officeDocument/2006/relationships/hyperlink" Target="https://drive.google.com/file/d/1yuE6nkQvcV342kJlcB8LoQO6VzAYOvN-/view?usp=drive_link" TargetMode="External"/><Relationship Id="rId118" Type="http://schemas.openxmlformats.org/officeDocument/2006/relationships/drawing" Target="../drawings/drawing3.xml"/><Relationship Id="rId117" Type="http://schemas.openxmlformats.org/officeDocument/2006/relationships/hyperlink" Target="https://drive.google.com/file/d/1j1FDu90gG_YJ2oA1H9qXlYsZtDCpDfJE/view?usp=drive_link" TargetMode="External"/><Relationship Id="rId116" Type="http://schemas.openxmlformats.org/officeDocument/2006/relationships/hyperlink" Target="https://drive.google.com/file/d/1UfOiAkshD5zSmplD56xfvCiTW3mNfuuw/view?usp=drive_link" TargetMode="External"/><Relationship Id="rId115" Type="http://schemas.openxmlformats.org/officeDocument/2006/relationships/hyperlink" Target="https://drive.google.com/file/d/1FjfD8adNBe_ivo8czjlv9jTs_bpmCg5P/view?usp=drive_link" TargetMode="External"/><Relationship Id="rId15" Type="http://schemas.openxmlformats.org/officeDocument/2006/relationships/hyperlink" Target="https://drive.google.com/file/d/1rVMWGRlSLvn3HVY6THmpPRA_jSOXKjVW/view?usp=drive_link" TargetMode="External"/><Relationship Id="rId110" Type="http://schemas.openxmlformats.org/officeDocument/2006/relationships/hyperlink" Target="https://drive.google.com/file/d/1s5_uvKRj6KWs4ZFSbhwrFYcd-rRGmzb-/view?usp=drive_link" TargetMode="External"/><Relationship Id="rId14" Type="http://schemas.openxmlformats.org/officeDocument/2006/relationships/hyperlink" Target="https://drive.google.com/file/d/1nfPcNBTNdRRsc8QIuSFnqXV-wBZ776EK/view?usp=drive_link" TargetMode="External"/><Relationship Id="rId17" Type="http://schemas.openxmlformats.org/officeDocument/2006/relationships/hyperlink" Target="https://drive.google.com/file/d/1fft6PSXv60nyUr34ZJescVCXTQ9MuMjZ/view?usp=drive_link" TargetMode="External"/><Relationship Id="rId16" Type="http://schemas.openxmlformats.org/officeDocument/2006/relationships/hyperlink" Target="https://drive.google.com/file/d/1iBW_aOxBR8a0qazovLoJZwuGk-QsAgw4/view?usp=drive_link" TargetMode="External"/><Relationship Id="rId19" Type="http://schemas.openxmlformats.org/officeDocument/2006/relationships/hyperlink" Target="https://drive.google.com/file/d/1ocXVvbXZCHxoY0fP7lU6O1FAMaqzhyJh/view?usp=drive_link" TargetMode="External"/><Relationship Id="rId114" Type="http://schemas.openxmlformats.org/officeDocument/2006/relationships/hyperlink" Target="https://drive.google.com/file/d/1BDsOOZB_6BOqhqid10dSeG1j-Em8isw8/view?usp=drive_link" TargetMode="External"/><Relationship Id="rId18" Type="http://schemas.openxmlformats.org/officeDocument/2006/relationships/hyperlink" Target="https://drive.google.com/file/d/1bwK8gB8OHJpC6ipyTWSNuUJRd8MVrEW7/view?usp=drive_link" TargetMode="External"/><Relationship Id="rId113" Type="http://schemas.openxmlformats.org/officeDocument/2006/relationships/hyperlink" Target="https://drive.google.com/file/d/13amkvIt0YFvDCNu_F6sTHwZHnFhmx9sJ/view?usp=drive_link" TargetMode="External"/><Relationship Id="rId112" Type="http://schemas.openxmlformats.org/officeDocument/2006/relationships/hyperlink" Target="https://drive.google.com/file/d/13-5QWGPhc0NApGn2FAJc4E6FuuSBYfn8/view?usp=drive_link" TargetMode="External"/><Relationship Id="rId111" Type="http://schemas.openxmlformats.org/officeDocument/2006/relationships/hyperlink" Target="https://drive.google.com/file/d/1BZA5-AyZU2Qmoojgt23fnZXvjlLvyDc6/view?usp=drive_link" TargetMode="External"/><Relationship Id="rId84" Type="http://schemas.openxmlformats.org/officeDocument/2006/relationships/hyperlink" Target="https://drive.google.com/file/d/1RBNX7MdtWGelLYgw-2-1DiyCity4UYaP/view?usp=drive_link" TargetMode="External"/><Relationship Id="rId83" Type="http://schemas.openxmlformats.org/officeDocument/2006/relationships/hyperlink" Target="https://drive.google.com/file/d/118I_xRjHyU5BaqmKfb3VhxozMUq06hlW/view?usp=drive_link" TargetMode="External"/><Relationship Id="rId86" Type="http://schemas.openxmlformats.org/officeDocument/2006/relationships/hyperlink" Target="https://drive.google.com/file/d/18CZw4QBrFT703sf9kLT-u0Z7nF8cVHfM/view?usp=drive_link" TargetMode="External"/><Relationship Id="rId85" Type="http://schemas.openxmlformats.org/officeDocument/2006/relationships/hyperlink" Target="https://drive.google.com/file/d/1OFAAf4wpyiqo5Kt8z8G6Zx-gnwO_1fy2/view?usp=drive_link" TargetMode="External"/><Relationship Id="rId88" Type="http://schemas.openxmlformats.org/officeDocument/2006/relationships/hyperlink" Target="https://drive.google.com/file/d/1bTtRmAiYV1vGV1PxrV-b4q1Mz9K5ymKw/view?usp=drive_link" TargetMode="External"/><Relationship Id="rId87" Type="http://schemas.openxmlformats.org/officeDocument/2006/relationships/hyperlink" Target="https://drive.google.com/file/d/169Q0_HTiRTPlphMDHSa3GlTxhFUc5Qeh/view?usp=drive_link" TargetMode="External"/><Relationship Id="rId89" Type="http://schemas.openxmlformats.org/officeDocument/2006/relationships/hyperlink" Target="https://drive.google.com/file/d/1wKOOoya80GG6XhZBoxHTy9a6I4UPyNzh/view?usp=drive_link" TargetMode="External"/><Relationship Id="rId80" Type="http://schemas.openxmlformats.org/officeDocument/2006/relationships/hyperlink" Target="https://drive.google.com/file/d/15gbuVnBD--3SrMo8CAozF3LQs8XGPH3q/view?usp=drive_link" TargetMode="External"/><Relationship Id="rId82" Type="http://schemas.openxmlformats.org/officeDocument/2006/relationships/hyperlink" Target="https://drive.google.com/file/d/162VP2C3WDhEzQ8s0GpkuV-3T7ZdFijXg/view?usp=drive_link" TargetMode="External"/><Relationship Id="rId81" Type="http://schemas.openxmlformats.org/officeDocument/2006/relationships/hyperlink" Target="https://drive.google.com/file/d/1tuC2WNadT5_Dkj3Kmy7XJZtp4Itr-8Z5/view?usp=drive_link" TargetMode="External"/><Relationship Id="rId1" Type="http://schemas.openxmlformats.org/officeDocument/2006/relationships/hyperlink" Target="https://drive.google.com/file/d/11f03pgbPVUJY7XUzqLpmNaeGroQys6SZ/view?usp=drive_link" TargetMode="External"/><Relationship Id="rId2" Type="http://schemas.openxmlformats.org/officeDocument/2006/relationships/hyperlink" Target="https://drive.google.com/file/d/1h7YI6UY4gtlsiMQzt1JLGSBHnRNt2zii/view?usp=drive_link" TargetMode="External"/><Relationship Id="rId3" Type="http://schemas.openxmlformats.org/officeDocument/2006/relationships/hyperlink" Target="https://drive.google.com/file/d/1HhFKAM5y4uOXIAJm_KJ4wcELOA6-axaY/view?usp=drive_link" TargetMode="External"/><Relationship Id="rId4" Type="http://schemas.openxmlformats.org/officeDocument/2006/relationships/hyperlink" Target="https://drive.google.com/file/d/1jL-YI2fBCKWTNf6hr2u20p03v1PgPaSV/view?usp=drive_link" TargetMode="External"/><Relationship Id="rId9" Type="http://schemas.openxmlformats.org/officeDocument/2006/relationships/hyperlink" Target="https://drive.google.com/file/d/1aYlpWfqqcs_6Nn3BRK7d8wpwllx9YWjg/view?usp=drive_link" TargetMode="External"/><Relationship Id="rId5" Type="http://schemas.openxmlformats.org/officeDocument/2006/relationships/hyperlink" Target="https://drive.google.com/file/d/1rE7N00_4EwiRyBnHaAc2Ph4hPmAIjHWa/view?usp=drive_link" TargetMode="External"/><Relationship Id="rId6" Type="http://schemas.openxmlformats.org/officeDocument/2006/relationships/hyperlink" Target="https://drive.google.com/file/d/1HtSq6XvKeukf0axkvrP9AJQJFjjcbkuQ/view?usp=drive_link" TargetMode="External"/><Relationship Id="rId7" Type="http://schemas.openxmlformats.org/officeDocument/2006/relationships/hyperlink" Target="https://drive.google.com/file/d/143riwEiVW6Zyh3bKwjSVOqUEQIL01tH_/view?usp=drive_link" TargetMode="External"/><Relationship Id="rId8" Type="http://schemas.openxmlformats.org/officeDocument/2006/relationships/hyperlink" Target="https://drive.google.com/file/d/13-niSbb1xT4WqkMCGmJ9QASAlLX6f6dD/view?usp=drive_link" TargetMode="External"/><Relationship Id="rId73" Type="http://schemas.openxmlformats.org/officeDocument/2006/relationships/hyperlink" Target="https://drive.google.com/file/d/1ifVGeHXeWwoeoUD8Bt_q5KLUDutX5MDl/view?usp=drive_link" TargetMode="External"/><Relationship Id="rId72" Type="http://schemas.openxmlformats.org/officeDocument/2006/relationships/hyperlink" Target="https://drive.google.com/file/d/1R8e1aE-tgcuPY7V9CTclqRggnS0OVX9I/view?usp=drive_link" TargetMode="External"/><Relationship Id="rId75" Type="http://schemas.openxmlformats.org/officeDocument/2006/relationships/hyperlink" Target="https://drive.google.com/file/d/1JFdTVX4y6fXSt-FlHcp8684aW1jAkkkZ/view?usp=drive_link" TargetMode="External"/><Relationship Id="rId74" Type="http://schemas.openxmlformats.org/officeDocument/2006/relationships/hyperlink" Target="https://drive.google.com/file/d/1xlorpDWQczRAXH1jN5Yfe8gm3F102IY9/view?usp=drive_link" TargetMode="External"/><Relationship Id="rId77" Type="http://schemas.openxmlformats.org/officeDocument/2006/relationships/hyperlink" Target="https://drive.google.com/file/d/1fGyxRiPAjSL87zI4FvvBejekmfnHE-WB/view?usp=drive_link" TargetMode="External"/><Relationship Id="rId76" Type="http://schemas.openxmlformats.org/officeDocument/2006/relationships/hyperlink" Target="https://drive.google.com/file/d/17gFJzwCYkm1zzFIRiz8D9s1p-VOMHvIH/view?usp=drive_link" TargetMode="External"/><Relationship Id="rId79" Type="http://schemas.openxmlformats.org/officeDocument/2006/relationships/hyperlink" Target="https://drive.google.com/file/d/1n60KzXu7OhjmKIfI6trhEM9lXSCMGd0P/view?usp=drive_link" TargetMode="External"/><Relationship Id="rId78" Type="http://schemas.openxmlformats.org/officeDocument/2006/relationships/hyperlink" Target="https://drive.google.com/file/d/1pqQnwODVDflbtoS9yur668m2FcUA90oH/view?usp=drive_link" TargetMode="External"/><Relationship Id="rId71" Type="http://schemas.openxmlformats.org/officeDocument/2006/relationships/hyperlink" Target="https://drive.google.com/file/d/1nP7DW3TgSyjccuJWrErj7-unuF2LkS2v/view?usp=drive_link" TargetMode="External"/><Relationship Id="rId70" Type="http://schemas.openxmlformats.org/officeDocument/2006/relationships/hyperlink" Target="https://drive.google.com/file/d/1oJbsR0NxSRJPCTq0jNs2t08yXEuL0K6J/view?usp=drive_link" TargetMode="External"/><Relationship Id="rId62" Type="http://schemas.openxmlformats.org/officeDocument/2006/relationships/hyperlink" Target="https://drive.google.com/file/d/17gXxTFODwi0WmrxTCMliTzvZWr0F5i08/view?usp=drive_link" TargetMode="External"/><Relationship Id="rId61" Type="http://schemas.openxmlformats.org/officeDocument/2006/relationships/hyperlink" Target="https://drive.google.com/file/d/1uHTWZBUp0oFqbJdIWtFVKxeUkSfxVHin/view?usp=drive_link" TargetMode="External"/><Relationship Id="rId64" Type="http://schemas.openxmlformats.org/officeDocument/2006/relationships/hyperlink" Target="https://drive.google.com/file/d/1FWP4z1m2EReaPxMwV9pRw98EpQe5urPV/view?usp=drive_link" TargetMode="External"/><Relationship Id="rId63" Type="http://schemas.openxmlformats.org/officeDocument/2006/relationships/hyperlink" Target="https://drive.google.com/file/d/1D_-ynP2_NqEvgI6AeFmc30Lv5KqKNPrT/view?usp=drive_link" TargetMode="External"/><Relationship Id="rId66" Type="http://schemas.openxmlformats.org/officeDocument/2006/relationships/hyperlink" Target="https://drive.google.com/file/d/14PwWcTNqv9VOFUDavqgWTymmCsgwe4_0/view?usp=drive_link" TargetMode="External"/><Relationship Id="rId65" Type="http://schemas.openxmlformats.org/officeDocument/2006/relationships/hyperlink" Target="https://drive.google.com/file/d/1kzLaLzv4dLAsxlMfEUTkR0iwV-XU5jvY/view?usp=drive_link" TargetMode="External"/><Relationship Id="rId68" Type="http://schemas.openxmlformats.org/officeDocument/2006/relationships/hyperlink" Target="https://drive.google.com/file/d/1UkKj6ZaMTThukAajbTsK3XgsSwS0Wj78/view?usp=drive_link" TargetMode="External"/><Relationship Id="rId67" Type="http://schemas.openxmlformats.org/officeDocument/2006/relationships/hyperlink" Target="https://drive.google.com/file/d/1oE5jn5tRaB4jEGT5aua0dGmq3wO1Qf_9/view?usp=drive_link" TargetMode="External"/><Relationship Id="rId60" Type="http://schemas.openxmlformats.org/officeDocument/2006/relationships/hyperlink" Target="https://drive.google.com/file/d/1ryeOvcVlJo7D_ZRHjXvYwSnN0ZMo-XBJ/view?usp=drive_link" TargetMode="External"/><Relationship Id="rId69" Type="http://schemas.openxmlformats.org/officeDocument/2006/relationships/hyperlink" Target="https://drive.google.com/file/d/1i92mgkK--sw224Dl37t9L7z6ASUxZ2qe/view?usp=drive_link" TargetMode="External"/><Relationship Id="rId51" Type="http://schemas.openxmlformats.org/officeDocument/2006/relationships/hyperlink" Target="https://drive.google.com/file/d/164e14i9PtLmWVA3EW0z2I_wpvjRq_OoY/view?usp=drive_link" TargetMode="External"/><Relationship Id="rId50" Type="http://schemas.openxmlformats.org/officeDocument/2006/relationships/hyperlink" Target="https://drive.google.com/file/d/1hLpryoNT2rajkNe8o9AjWBwH8v1D8cQJ/view?usp=drive_link" TargetMode="External"/><Relationship Id="rId53" Type="http://schemas.openxmlformats.org/officeDocument/2006/relationships/hyperlink" Target="https://drive.google.com/file/d/14cBaCW1KrjNei4oqrlUSvHRWqL0HuPIL/view?usp=drive_link" TargetMode="External"/><Relationship Id="rId52" Type="http://schemas.openxmlformats.org/officeDocument/2006/relationships/hyperlink" Target="https://drive.google.com/file/d/1GEkzODIwkUThz_AmJJZLiA2HrOA_OAuX/view?usp=drive_link" TargetMode="External"/><Relationship Id="rId55" Type="http://schemas.openxmlformats.org/officeDocument/2006/relationships/hyperlink" Target="https://drive.google.com/file/d/1Q5JKbu5u0BS2ETw8635mAxYQfqHcPuMP/view?usp=drive_link" TargetMode="External"/><Relationship Id="rId54" Type="http://schemas.openxmlformats.org/officeDocument/2006/relationships/hyperlink" Target="https://drive.google.com/file/d/1qHXJNtaqytcmbtNsMOktQZDv9X4x0Mlc/view?usp=drive_link" TargetMode="External"/><Relationship Id="rId57" Type="http://schemas.openxmlformats.org/officeDocument/2006/relationships/hyperlink" Target="https://drive.google.com/file/d/1lxLBU37Jw3eC_rrgUBrCdPPDrIRuFKir/view?usp=drive_link" TargetMode="External"/><Relationship Id="rId56" Type="http://schemas.openxmlformats.org/officeDocument/2006/relationships/hyperlink" Target="https://drive.google.com/file/d/1ZINXxdlGfqJBNVhBKt23QM5N5ZFBSrl5/view?usp=drive_link" TargetMode="External"/><Relationship Id="rId59" Type="http://schemas.openxmlformats.org/officeDocument/2006/relationships/hyperlink" Target="https://drive.google.com/file/d/1QzkXquZkJvfmM7JY22gNz6aLcqBiQUiY/view?usp=drive_link" TargetMode="External"/><Relationship Id="rId58" Type="http://schemas.openxmlformats.org/officeDocument/2006/relationships/hyperlink" Target="https://drive.google.com/file/d/1rEnVNGnYKHXzBfCCU7pNjMH4ZDp4DPLS/view?usp=drive_link" TargetMode="Externa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_uQvKTu2PRMgAJnEM_OOF6hnCNUPqt4m/view?usp=drive_link" TargetMode="External"/><Relationship Id="rId10" Type="http://schemas.openxmlformats.org/officeDocument/2006/relationships/hyperlink" Target="https://drive.google.com/file/d/1dMGGE-kTJb8I1VzZ2IkOHBvxvZ8KzqiO/view?usp=drive_link" TargetMode="External"/><Relationship Id="rId13" Type="http://schemas.openxmlformats.org/officeDocument/2006/relationships/hyperlink" Target="https://drive.google.com/file/d/1NsDywZjgqtCt2MotmzYT0Tt3PRyT_Uzl/view?usp=drive_link" TargetMode="External"/><Relationship Id="rId12" Type="http://schemas.openxmlformats.org/officeDocument/2006/relationships/hyperlink" Target="https://drive.google.com/file/d/1g0qE6Otj9PV5IHakrS_mhGSgGpU0pvt9/view?usp=drive_link" TargetMode="External"/><Relationship Id="rId15" Type="http://schemas.openxmlformats.org/officeDocument/2006/relationships/hyperlink" Target="https://drive.google.com/file/d/1a4Cj3KDJrZ-MCQ5Ouh3zrgT4_on-OFhM/view?usp=drive_link" TargetMode="External"/><Relationship Id="rId14" Type="http://schemas.openxmlformats.org/officeDocument/2006/relationships/hyperlink" Target="https://drive.google.com/file/d/1MG3pS7u4Cd5VLTALeeqSYp2ikl_u7OOi/view?usp=drive_link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drive.google.com/file/d/13AlUkg79f2ok6O2tGNOEVkHKRvXJTBm7/view?usp=drive_link" TargetMode="External"/><Relationship Id="rId2" Type="http://schemas.openxmlformats.org/officeDocument/2006/relationships/hyperlink" Target="https://drive.google.com/file/d/1YP3EHF0hBzJUW3IDLW6aWes2MWkqOSHO/view?usp=drive_link" TargetMode="External"/><Relationship Id="rId3" Type="http://schemas.openxmlformats.org/officeDocument/2006/relationships/hyperlink" Target="https://drive.google.com/file/d/1SJAZ6jQkXrkQ3-rJZB1FwXlvQ0FsQH6w/view?usp=drive_link" TargetMode="External"/><Relationship Id="rId4" Type="http://schemas.openxmlformats.org/officeDocument/2006/relationships/hyperlink" Target="https://drive.google.com/file/d/19UTiuXqqiPgA0M8qL2syPor5i9wCuj8e/view?usp=drive_link" TargetMode="External"/><Relationship Id="rId9" Type="http://schemas.openxmlformats.org/officeDocument/2006/relationships/hyperlink" Target="https://drive.google.com/file/d/1jwACTkxVH30AYi_bsQIsTvstqew7qQPe/view?usp=drive_link" TargetMode="External"/><Relationship Id="rId5" Type="http://schemas.openxmlformats.org/officeDocument/2006/relationships/hyperlink" Target="https://drive.google.com/file/d/1Q1bekZYqnwbbk2RfMIiYPmz68pCdXQVV/view?usp=drive_link" TargetMode="External"/><Relationship Id="rId6" Type="http://schemas.openxmlformats.org/officeDocument/2006/relationships/hyperlink" Target="https://drive.google.com/file/d/1ly517FkMb9jytWywChEl2a5-KVq_eZdI/view?usp=drive_link" TargetMode="External"/><Relationship Id="rId7" Type="http://schemas.openxmlformats.org/officeDocument/2006/relationships/hyperlink" Target="https://drive.google.com/file/d/1g2e_oybk6m9ueZ8PhtZSA1Gg0wlM6vo0/view?usp=drive_link" TargetMode="External"/><Relationship Id="rId8" Type="http://schemas.openxmlformats.org/officeDocument/2006/relationships/hyperlink" Target="https://drive.google.com/file/d/1mG1SP_HpVxbo5RWOVKkNGCg5Z7A_cdxF/view?usp=drive_link" TargetMode="Externa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hyperlink" Target="https://docs.google.com/spreadsheets/d/1SlDeuXkahDtKkLOv-vItKcv_UVf0HfV1/edit?gid=2053848038" TargetMode="External"/><Relationship Id="rId10" Type="http://schemas.openxmlformats.org/officeDocument/2006/relationships/hyperlink" Target="https://drive.google.com/file/d/1bzGKnkn2b1GAGN9KwlTE678JAcR0XW8X/view?usp=drive_link" TargetMode="External"/><Relationship Id="rId13" Type="http://schemas.openxmlformats.org/officeDocument/2006/relationships/hyperlink" Target="https://docs.google.com/spreadsheets/d/1mjGd6AZfQhY1XOoShcjd_UO8aZrkdXqD/edit?usp=sharing&amp;ouid=111364874390903532156&amp;rtpof=true&amp;sd=true" TargetMode="External"/><Relationship Id="rId12" Type="http://schemas.openxmlformats.org/officeDocument/2006/relationships/hyperlink" Target="https://docs.google.com/spreadsheets/d/1yiKDN0FHWrulfif9AILpVpSm2WmVbvNB/edit?gid=662278512" TargetMode="External"/><Relationship Id="rId14" Type="http://schemas.openxmlformats.org/officeDocument/2006/relationships/drawing" Target="../drawings/drawing5.xml"/><Relationship Id="rId1" Type="http://schemas.openxmlformats.org/officeDocument/2006/relationships/hyperlink" Target="https://drive.google.com/file/d/1p_aSLYybKX5uh7ljBfdksUbHU2QSybUg/view?usp=drive_link" TargetMode="External"/><Relationship Id="rId2" Type="http://schemas.openxmlformats.org/officeDocument/2006/relationships/hyperlink" Target="https://drive.google.com/file/d/1-1LtSfvU5tR5v9BmPGl9SI1BZghbPYWn/view?usp=drive_link" TargetMode="External"/><Relationship Id="rId3" Type="http://schemas.openxmlformats.org/officeDocument/2006/relationships/hyperlink" Target="https://drive.google.com/file/d/10JcVly7U1R0uj6lEV_0AvAM82YOkdpAd/view?usp=drive_link" TargetMode="External"/><Relationship Id="rId4" Type="http://schemas.openxmlformats.org/officeDocument/2006/relationships/hyperlink" Target="https://docs.google.com/spreadsheets/d/1KFacHTIaA1L9CI1der4VPWk4SoNVLTRq/edit?gid=599311512" TargetMode="External"/><Relationship Id="rId9" Type="http://schemas.openxmlformats.org/officeDocument/2006/relationships/hyperlink" Target="https://drive.google.com/file/d/1a7yUviAFA5saH05zmVJEZ4PBINMwQzzH/view?usp=drive_link" TargetMode="External"/><Relationship Id="rId5" Type="http://schemas.openxmlformats.org/officeDocument/2006/relationships/hyperlink" Target="https://drive.google.com/file/d/1Xl3PJfOGlHu4AHz_ycxIM_Zsmt14yDMi/view?usp=drive_link" TargetMode="External"/><Relationship Id="rId6" Type="http://schemas.openxmlformats.org/officeDocument/2006/relationships/hyperlink" Target="https://drive.google.com/file/d/1AHZOFjv4wwgRYz5DwvZds71o5rFe8eVJ/view?usp=drive_link" TargetMode="External"/><Relationship Id="rId7" Type="http://schemas.openxmlformats.org/officeDocument/2006/relationships/hyperlink" Target="https://drive.google.com/file/d/1G0r-b30KeFID_n8EGJIdQX1tyxv09B4_/view?usp=drive_link" TargetMode="External"/><Relationship Id="rId8" Type="http://schemas.openxmlformats.org/officeDocument/2006/relationships/hyperlink" Target="https://docs.google.com/spreadsheets/d/1u_pbsR1verBwIei-U7pTWWsXPuC9k2xj/edit?gid=2053848038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POQpeT3bTHXiVjgzxvqjsaviy9w3Detw/view?usp=drive_link" TargetMode="External"/><Relationship Id="rId42" Type="http://schemas.openxmlformats.org/officeDocument/2006/relationships/hyperlink" Target="https://drive.google.com/file/d/1O02iphpkBf_0pg4PMPF_YDtOWdni3Tgt/view?usp=drive_link" TargetMode="External"/><Relationship Id="rId41" Type="http://schemas.openxmlformats.org/officeDocument/2006/relationships/hyperlink" Target="https://drive.google.com/drive/folders/1jKeN5vODTxQzytJfLse6QNTgLGZFccvX?usp=drive_link" TargetMode="External"/><Relationship Id="rId44" Type="http://schemas.openxmlformats.org/officeDocument/2006/relationships/hyperlink" Target="https://drive.google.com/file/d/1klLT0HgW18UxP_6FCYEv7p589OQIxU8j/view?usp=drive_link" TargetMode="External"/><Relationship Id="rId43" Type="http://schemas.openxmlformats.org/officeDocument/2006/relationships/hyperlink" Target="https://drive.google.com/drive/folders/1DvJ5bwvmRy5KUsETcbSFhYwrdaagxHoU?usp=drive_link" TargetMode="External"/><Relationship Id="rId46" Type="http://schemas.openxmlformats.org/officeDocument/2006/relationships/hyperlink" Target="https://drive.google.com/file/d/13O2e95dR0YsE569R2RgOczXP51wCNoqf/view?usp=drive_link" TargetMode="External"/><Relationship Id="rId45" Type="http://schemas.openxmlformats.org/officeDocument/2006/relationships/hyperlink" Target="https://drive.google.com/drive/folders/1zQxCcMMJtDd-MUsOKsWcIhjgWpMjSdKi?usp=drive_link" TargetMode="External"/><Relationship Id="rId48" Type="http://schemas.openxmlformats.org/officeDocument/2006/relationships/hyperlink" Target="https://drive.google.com/file/d/12irgd2wuQZx8XmKrv2rJtzGQoNF6iVU2/view?usp=drive_link" TargetMode="External"/><Relationship Id="rId47" Type="http://schemas.openxmlformats.org/officeDocument/2006/relationships/hyperlink" Target="https://drive.google.com/drive/folders/1q1WeVbJNc7L0BnZV0g6WsUnlRIXYTBb1?usp=drive_link" TargetMode="External"/><Relationship Id="rId49" Type="http://schemas.openxmlformats.org/officeDocument/2006/relationships/hyperlink" Target="https://drive.google.com/drive/folders/15O4TIBrbFoGKZW-2bKKG6LEjTfea6yEk?usp=sharing" TargetMode="External"/><Relationship Id="rId31" Type="http://schemas.openxmlformats.org/officeDocument/2006/relationships/hyperlink" Target="https://drive.google.com/file/d/1-0UPVoYYZRqUGflUA71BTq85SZlXofyX/view?usp=drive_link" TargetMode="External"/><Relationship Id="rId30" Type="http://schemas.openxmlformats.org/officeDocument/2006/relationships/hyperlink" Target="https://drive.google.com/file/d/16CXQ4xWpj3b5YmXKSDObxgQdH1SR8qlF/view?usp=drive_link" TargetMode="External"/><Relationship Id="rId33" Type="http://schemas.openxmlformats.org/officeDocument/2006/relationships/hyperlink" Target="https://drive.google.com/file/d/1_j6631oU0bNsbtpv1lES0P5l5a7WiPg4/view?usp=drive_link" TargetMode="External"/><Relationship Id="rId32" Type="http://schemas.openxmlformats.org/officeDocument/2006/relationships/hyperlink" Target="https://drive.google.com/file/d/14gvg1HiJlaCjHnbaWVgJW8ToMriJBcVk/view?usp=drive_link" TargetMode="External"/><Relationship Id="rId35" Type="http://schemas.openxmlformats.org/officeDocument/2006/relationships/hyperlink" Target="https://drive.google.com/file/d/196kBQCO1_RC1sC7rVkdwrslXy7oPuuts/view?usp=drive_link" TargetMode="External"/><Relationship Id="rId34" Type="http://schemas.openxmlformats.org/officeDocument/2006/relationships/hyperlink" Target="https://drive.google.com/drive/folders/1Jw6Gyhldt86IV9jr7bPwLMoDtfgkXLeL?usp=drive_link" TargetMode="External"/><Relationship Id="rId37" Type="http://schemas.openxmlformats.org/officeDocument/2006/relationships/hyperlink" Target="https://drive.google.com/drive/folders/1y3xLXPjzFyAtp3ePiD6jgrA_fuTORiw2?usp=drive_link" TargetMode="External"/><Relationship Id="rId36" Type="http://schemas.openxmlformats.org/officeDocument/2006/relationships/hyperlink" Target="https://drive.google.com/file/d/1D9feMHPYZiZTL1c8wsdEIbCwmHX7_WbK/view?usp=drive_link" TargetMode="External"/><Relationship Id="rId39" Type="http://schemas.openxmlformats.org/officeDocument/2006/relationships/hyperlink" Target="https://drive.google.com/drive/folders/1pP2pRk0tyHkAzmhEZZu4Coqn3MZWd4HG?usp=drive_link" TargetMode="External"/><Relationship Id="rId38" Type="http://schemas.openxmlformats.org/officeDocument/2006/relationships/hyperlink" Target="https://drive.google.com/file/d/1aESWhjgETT-XVnTgeQ6KYl4ML6nf_YDU/view?usp=drive_link" TargetMode="External"/><Relationship Id="rId20" Type="http://schemas.openxmlformats.org/officeDocument/2006/relationships/hyperlink" Target="https://drive.google.com/file/d/1r5SnBNrUWXkpYOZhDxd8usqnhspili7L/view?usp=drive_link" TargetMode="External"/><Relationship Id="rId22" Type="http://schemas.openxmlformats.org/officeDocument/2006/relationships/hyperlink" Target="https://drive.google.com/file/d/1I9T_4sNixpG1O37nPBqgtWUkPqLtIipk/view?usp=drive_link" TargetMode="External"/><Relationship Id="rId21" Type="http://schemas.openxmlformats.org/officeDocument/2006/relationships/hyperlink" Target="https://docs.google.com/spreadsheets/d/1anvjmYzfYx8R-aFchkLz7IQJPBFKs66q/edit?gid=492391180" TargetMode="External"/><Relationship Id="rId24" Type="http://schemas.openxmlformats.org/officeDocument/2006/relationships/hyperlink" Target="https://drive.google.com/file/d/12NTB7NM3S2rrkyjjFLtM-aOjjWsFWQHP/view?usp=drive_link" TargetMode="External"/><Relationship Id="rId23" Type="http://schemas.openxmlformats.org/officeDocument/2006/relationships/hyperlink" Target="https://docs.google.com/spreadsheets/d/1S-7xXVq0T_qkH2_FQSSZQHv4816cMtDh/edit?gid=832690809" TargetMode="External"/><Relationship Id="rId26" Type="http://schemas.openxmlformats.org/officeDocument/2006/relationships/hyperlink" Target="https://drive.google.com/file/d/1XpOV3YbTJnQJ0dy6exYj38MRV7l5wHg_/view?usp=drive_link" TargetMode="External"/><Relationship Id="rId25" Type="http://schemas.openxmlformats.org/officeDocument/2006/relationships/hyperlink" Target="https://drive.google.com/file/d/1GkKPdOgQIWbfBWDrs2m5-yE-OTBCpvMV/view?usp=drive_link" TargetMode="External"/><Relationship Id="rId28" Type="http://schemas.openxmlformats.org/officeDocument/2006/relationships/hyperlink" Target="https://drive.google.com/file/d/1NfHjSjN5BxqJV9XgU7bkV1w5Slw-ysV0/view?usp=drive_link" TargetMode="External"/><Relationship Id="rId27" Type="http://schemas.openxmlformats.org/officeDocument/2006/relationships/hyperlink" Target="https://drive.google.com/file/d/1E28BUNFUownT5wk3i7tNvnr52HwoA_ta/view?usp=drive_link" TargetMode="External"/><Relationship Id="rId29" Type="http://schemas.openxmlformats.org/officeDocument/2006/relationships/hyperlink" Target="https://drive.google.com/file/d/10E0oX_1gPx0TQ5AfriZV-g1T3PXw4xsu/view?usp=drive_link" TargetMode="External"/><Relationship Id="rId11" Type="http://schemas.openxmlformats.org/officeDocument/2006/relationships/hyperlink" Target="https://drive.google.com/file/d/1VRDYEppmle8lKFIiIHK0Alj5htttF1w7/view?usp=drive_link" TargetMode="External"/><Relationship Id="rId10" Type="http://schemas.openxmlformats.org/officeDocument/2006/relationships/hyperlink" Target="https://docs.google.com/spreadsheets/d/1nvty7xglRxRTrEb6gKA1rN4zEFNAkEJY/edit?gid=492391180" TargetMode="External"/><Relationship Id="rId13" Type="http://schemas.openxmlformats.org/officeDocument/2006/relationships/hyperlink" Target="https://drive.google.com/file/d/1EMEajquBQqI2Sj-5dNurG991OfvNJuBB/view?usp=drive_link" TargetMode="External"/><Relationship Id="rId12" Type="http://schemas.openxmlformats.org/officeDocument/2006/relationships/hyperlink" Target="https://docs.google.com/spreadsheets/d/1tR2pFqcpO2VmAAO30B6qmJDpTJYGzMnI/edit?gid=492391180" TargetMode="External"/><Relationship Id="rId15" Type="http://schemas.openxmlformats.org/officeDocument/2006/relationships/hyperlink" Target="https://docs.google.com/spreadsheets/d/1j0ZoNrIoKae1pU2ZAiXWDgVYWFwvO787/edit?gid=492391180" TargetMode="External"/><Relationship Id="rId14" Type="http://schemas.openxmlformats.org/officeDocument/2006/relationships/hyperlink" Target="https://drive.google.com/file/d/14K7pW1RMpvQMns5U0P17atmrD0xAmVze/view?usp=drive_link" TargetMode="External"/><Relationship Id="rId17" Type="http://schemas.openxmlformats.org/officeDocument/2006/relationships/hyperlink" Target="https://docs.google.com/spreadsheets/d/1e3_eoa5Q6lQnVKPQh_wZWNH15a_sw11r/edit?gid=492391180" TargetMode="External"/><Relationship Id="rId16" Type="http://schemas.openxmlformats.org/officeDocument/2006/relationships/hyperlink" Target="https://drive.google.com/file/d/1C6njEfe0oBZ9dR5fcgAQ_Cxp1TyJuuKg/view?usp=drive_link" TargetMode="External"/><Relationship Id="rId19" Type="http://schemas.openxmlformats.org/officeDocument/2006/relationships/hyperlink" Target="https://docs.google.com/spreadsheets/d/1dHwzM2WTiddZHa-NbCLLF0kSAq671quY/edit?gid=492391180" TargetMode="External"/><Relationship Id="rId18" Type="http://schemas.openxmlformats.org/officeDocument/2006/relationships/hyperlink" Target="https://drive.google.com/file/d/1N3rTBQ_vdpjg-IzbXuTR3U4cnM51NlnJ/view?usp=drive_link" TargetMode="External"/><Relationship Id="rId1" Type="http://schemas.openxmlformats.org/officeDocument/2006/relationships/hyperlink" Target="https://drive.google.com/file/d/13q9wPqwzl2-gWbrAHOX5u4j3mMB2tIYP/view?usp=drive_link" TargetMode="External"/><Relationship Id="rId2" Type="http://schemas.openxmlformats.org/officeDocument/2006/relationships/hyperlink" Target="https://drive.google.com/file/d/1wOxX3SAiHIhqQdHCjCiOZ2ByK5eE7Vki/view?usp=drive_link" TargetMode="External"/><Relationship Id="rId3" Type="http://schemas.openxmlformats.org/officeDocument/2006/relationships/hyperlink" Target="https://drive.google.com/file/d/1qVNSjFgqLsRj6aPVApnG7W1yipnIBErK/view?usp=drive_link" TargetMode="External"/><Relationship Id="rId4" Type="http://schemas.openxmlformats.org/officeDocument/2006/relationships/hyperlink" Target="https://drive.google.com/file/d/1tpYlMU6QlekFIlNjtmhDrO6kO7htKaA8/view?usp=drive_link" TargetMode="External"/><Relationship Id="rId9" Type="http://schemas.openxmlformats.org/officeDocument/2006/relationships/hyperlink" Target="https://drive.google.com/file/d/12qcZZwpadOgtnD9bXkfT0y9ZtYg2dscd/view?usp=drive_link" TargetMode="External"/><Relationship Id="rId5" Type="http://schemas.openxmlformats.org/officeDocument/2006/relationships/hyperlink" Target="https://drive.google.com/file/d/1eof2WnqUjzN3rtB4MMZYn4bJ7IHM5lKf/view?usp=drive_link" TargetMode="External"/><Relationship Id="rId6" Type="http://schemas.openxmlformats.org/officeDocument/2006/relationships/hyperlink" Target="https://docs.google.com/spreadsheets/d/10yjZh0bkgOEaKV5HhBTPTDni3QhQ-ybx/edit?gid=832690809" TargetMode="External"/><Relationship Id="rId7" Type="http://schemas.openxmlformats.org/officeDocument/2006/relationships/hyperlink" Target="https://drive.google.com/file/d/19M_G--bMt69votlaBKmuy18zRcfTqtMw/view?usp=drive_link" TargetMode="External"/><Relationship Id="rId8" Type="http://schemas.openxmlformats.org/officeDocument/2006/relationships/hyperlink" Target="https://docs.google.com/spreadsheets/d/1GUl1MOAcn48oR2mr1aTkkee7fMCutWB1/edit?gid=832690809" TargetMode="External"/><Relationship Id="rId73" Type="http://schemas.openxmlformats.org/officeDocument/2006/relationships/drawing" Target="../drawings/drawing6.xml"/><Relationship Id="rId72" Type="http://schemas.openxmlformats.org/officeDocument/2006/relationships/hyperlink" Target="https://drive.google.com/file/d/1wavUX24zErHgVS0BZNi8MCOlPz3C9cDY/view?usp=drive_link" TargetMode="External"/><Relationship Id="rId71" Type="http://schemas.openxmlformats.org/officeDocument/2006/relationships/hyperlink" Target="https://drive.google.com/file/d/1hyO47LgF-pQzeDGl1Tvev3rRFEdLsZ3p/view?usp=drive_link" TargetMode="External"/><Relationship Id="rId70" Type="http://schemas.openxmlformats.org/officeDocument/2006/relationships/hyperlink" Target="https://drive.google.com/file/d/1COF4sCCjRfDnIDpPvZsuurGxX0m-ZFU-/view?usp=drive_link" TargetMode="External"/><Relationship Id="rId62" Type="http://schemas.openxmlformats.org/officeDocument/2006/relationships/hyperlink" Target="https://drive.google.com/drive/folders/1hC6eTFMJp6QZ9QByENbXnCsYdGM8wM1b?usp=sharing" TargetMode="External"/><Relationship Id="rId61" Type="http://schemas.openxmlformats.org/officeDocument/2006/relationships/hyperlink" Target="https://drive.google.com/file/d/11TvFJxCjhN5agMObYsa5NFPIIUvA6BBd/view?usp=drive_link" TargetMode="External"/><Relationship Id="rId64" Type="http://schemas.openxmlformats.org/officeDocument/2006/relationships/hyperlink" Target="https://drive.google.com/drive/folders/1a78Rm5tYzhUjr8_QISOo5wm4d49TWF1Q?usp=sharing" TargetMode="External"/><Relationship Id="rId63" Type="http://schemas.openxmlformats.org/officeDocument/2006/relationships/hyperlink" Target="https://drive.google.com/file/d/1rMbGJPjjaMljqsyCU9KJAVmALUmqu96E/view?usp=drive_link" TargetMode="External"/><Relationship Id="rId66" Type="http://schemas.openxmlformats.org/officeDocument/2006/relationships/hyperlink" Target="https://drive.google.com/file/d/1-Qx0Hu-JeZUOnr9RaE1I69UOeT_83CL5/view?usp=drive_link" TargetMode="External"/><Relationship Id="rId65" Type="http://schemas.openxmlformats.org/officeDocument/2006/relationships/hyperlink" Target="https://drive.google.com/file/d/1GjYlx3TFmuG70-zqs1eorBct-I9IG6g2/view?usp=drive_link" TargetMode="External"/><Relationship Id="rId68" Type="http://schemas.openxmlformats.org/officeDocument/2006/relationships/hyperlink" Target="https://drive.google.com/file/d/1smmzoB-FrfrHe52H3qmFg_b-rTFDBc6R/view?usp=drive_link" TargetMode="External"/><Relationship Id="rId67" Type="http://schemas.openxmlformats.org/officeDocument/2006/relationships/hyperlink" Target="https://drive.google.com/drive/folders/1oKIqLJ2dDJmLhe7-_IH6rt839OiI7VQg?usp=sharing" TargetMode="External"/><Relationship Id="rId60" Type="http://schemas.openxmlformats.org/officeDocument/2006/relationships/hyperlink" Target="https://drive.google.com/file/d/1KCnOTW0qsJJi0OBeW-DQt_QLuTRlmc2P/view?usp=drive_link" TargetMode="External"/><Relationship Id="rId69" Type="http://schemas.openxmlformats.org/officeDocument/2006/relationships/hyperlink" Target="https://drive.google.com/file/d/1zRJ4_36O_cf1pjCtkXehhQny356xg-qf/view?usp=drive_link" TargetMode="External"/><Relationship Id="rId51" Type="http://schemas.openxmlformats.org/officeDocument/2006/relationships/hyperlink" Target="https://drive.google.com/drive/folders/1_MDtzICLuzi1KaWhoMmlVOj3Jw9OgjN0?usp=drive_link" TargetMode="External"/><Relationship Id="rId50" Type="http://schemas.openxmlformats.org/officeDocument/2006/relationships/hyperlink" Target="https://drive.google.com/file/d/19puRutgIqxVO6J0J92pQ_MxBmQOGaVCt/view?usp=drive_link" TargetMode="External"/><Relationship Id="rId53" Type="http://schemas.openxmlformats.org/officeDocument/2006/relationships/hyperlink" Target="https://drive.google.com/drive/folders/1xU8_XhoW_bYtyHh2q6p4cYDMHphcZPrQ?usp=sharing" TargetMode="External"/><Relationship Id="rId52" Type="http://schemas.openxmlformats.org/officeDocument/2006/relationships/hyperlink" Target="https://drive.google.com/file/d/1_cWpodX49MIO7OzvOOBbl6D2X08c6wkP/view?usp=drive_link" TargetMode="External"/><Relationship Id="rId55" Type="http://schemas.openxmlformats.org/officeDocument/2006/relationships/hyperlink" Target="https://drive.google.com/drive/folders/168RHtcD7o_mghp69yFD-uu2bxJXu3Wrw?usp=drive_link" TargetMode="External"/><Relationship Id="rId54" Type="http://schemas.openxmlformats.org/officeDocument/2006/relationships/hyperlink" Target="https://drive.google.com/file/d/1-cMIjkh3VLlaZV1ehrqgB5tXsZWhitfN/view?usp=drive_link" TargetMode="External"/><Relationship Id="rId57" Type="http://schemas.openxmlformats.org/officeDocument/2006/relationships/hyperlink" Target="https://drive.google.com/drive/folders/1znRZ_54OwBFJwg74Y-iJqULr5vl0zc_v?usp=drive_link" TargetMode="External"/><Relationship Id="rId56" Type="http://schemas.openxmlformats.org/officeDocument/2006/relationships/hyperlink" Target="https://drive.google.com/file/d/1J0P44Zfoa2RZZV298yte7LBrIYwNdarQ/view?usp=drive_link" TargetMode="External"/><Relationship Id="rId59" Type="http://schemas.openxmlformats.org/officeDocument/2006/relationships/hyperlink" Target="https://drive.google.com/drive/folders/1yYdyGR7402wKq0divdAsLLSWiXoc9bsM?usp=sharing" TargetMode="External"/><Relationship Id="rId58" Type="http://schemas.openxmlformats.org/officeDocument/2006/relationships/hyperlink" Target="https://drive.google.com/file/d/1Hfy4CBR-iZvjJTyRaaz5TQSog0w_w2wQ/view?usp=drive_link" TargetMode="External"/></Relationships>
</file>

<file path=xl/worksheets/_rels/sheet7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ntj4QScC6I0ERp0SRwybG2ct6Ov4qzYz" TargetMode="External"/><Relationship Id="rId42" Type="http://schemas.openxmlformats.org/officeDocument/2006/relationships/hyperlink" Target="https://drive.google.com/drive/folders/1ucz-DN0UHtLltfLBcJi3Mjsx-Ja5JXsB" TargetMode="External"/><Relationship Id="rId41" Type="http://schemas.openxmlformats.org/officeDocument/2006/relationships/hyperlink" Target="https://drive.google.com/file/d/13JQXnRKz1Q8p2IzOwpVQuCPxWjf3L3Uj/view?usp=drive_link" TargetMode="External"/><Relationship Id="rId44" Type="http://schemas.openxmlformats.org/officeDocument/2006/relationships/hyperlink" Target="https://drive.google.com/drive/folders/15wKfGWlGD_eqRtzMBacmxPo4eRnyBVSl" TargetMode="External"/><Relationship Id="rId43" Type="http://schemas.openxmlformats.org/officeDocument/2006/relationships/hyperlink" Target="https://drive.google.com/file/d/1xZSSUjQL0ccPqh7UswDlhlMdlxtQ_3Dy/view?usp=drive_link" TargetMode="External"/><Relationship Id="rId46" Type="http://schemas.openxmlformats.org/officeDocument/2006/relationships/drawing" Target="../drawings/drawing7.xml"/><Relationship Id="rId45" Type="http://schemas.openxmlformats.org/officeDocument/2006/relationships/hyperlink" Target="https://drive.google.com/file/d/1Bz6f7G-Wz-8RAIjjScfVSempVWlVB4F2/view?usp=drive_link" TargetMode="External"/><Relationship Id="rId31" Type="http://schemas.openxmlformats.org/officeDocument/2006/relationships/hyperlink" Target="https://drive.google.com/file/d/1A8oiz3KGva4_HctVBmJOnBxjkjgGisT5/view?usp=drive_link" TargetMode="External"/><Relationship Id="rId30" Type="http://schemas.openxmlformats.org/officeDocument/2006/relationships/hyperlink" Target="https://drive.google.com/drive/folders/1Iw-kq33O6ZoC2WAyywEOfyVbjoriKdaq?usp=drive_link" TargetMode="External"/><Relationship Id="rId33" Type="http://schemas.openxmlformats.org/officeDocument/2006/relationships/hyperlink" Target="https://drive.google.com/file/d/1mxi3ZX_4dPCSSSWu3x3FfXDEd6VLCL7l/view?usp=drive_link" TargetMode="External"/><Relationship Id="rId32" Type="http://schemas.openxmlformats.org/officeDocument/2006/relationships/hyperlink" Target="https://drive.google.com/drive/folders/1M0sJEyBKUDClLcLnPEUcIatPVzL-CNqP?usp=drive_link" TargetMode="External"/><Relationship Id="rId35" Type="http://schemas.openxmlformats.org/officeDocument/2006/relationships/hyperlink" Target="https://drive.google.com/file/d/1xVn-iihQtLEwSx-xkyQqhqb7ghCQOyxV/view?usp=drive_link" TargetMode="External"/><Relationship Id="rId34" Type="http://schemas.openxmlformats.org/officeDocument/2006/relationships/hyperlink" Target="https://drive.google.com/drive/folders/1z-7bqkoYCAUaZC0cTfhd6bB8TmdjONLV?usp=drive_link" TargetMode="External"/><Relationship Id="rId37" Type="http://schemas.openxmlformats.org/officeDocument/2006/relationships/hyperlink" Target="https://drive.google.com/file/d/1ZgVz_fWjcBsSHOpido1m16w10OgBYhI7/view?usp=drive_link" TargetMode="External"/><Relationship Id="rId36" Type="http://schemas.openxmlformats.org/officeDocument/2006/relationships/hyperlink" Target="https://drive.google.com/drive/folders/1leAfUj5OknKm2Mn9J8riR4qXV6-9c_GA" TargetMode="External"/><Relationship Id="rId39" Type="http://schemas.openxmlformats.org/officeDocument/2006/relationships/hyperlink" Target="https://drive.google.com/file/d/1PgW2HquqWhHIYBUEQOHrbFqaqsvtpoEN/view?usp=drive_link" TargetMode="External"/><Relationship Id="rId38" Type="http://schemas.openxmlformats.org/officeDocument/2006/relationships/hyperlink" Target="https://drive.google.com/drive/folders/1RayivaTg-ghHFq95cyMV72eskzuKr8mv?usp=drive_link" TargetMode="External"/><Relationship Id="rId20" Type="http://schemas.openxmlformats.org/officeDocument/2006/relationships/hyperlink" Target="https://drive.google.com/drive/folders/1WWtxv_lisO5GFC1wkcRkW7ORJld_bDSX" TargetMode="External"/><Relationship Id="rId22" Type="http://schemas.openxmlformats.org/officeDocument/2006/relationships/hyperlink" Target="https://drive.google.com/file/d/1n9-M7H8LIPe_WagpW0_MKvrBZvEeUdAx/view?usp=drive_link" TargetMode="External"/><Relationship Id="rId21" Type="http://schemas.openxmlformats.org/officeDocument/2006/relationships/hyperlink" Target="https://drive.google.com/file/d/1fNt7AfzbKwNaqhD-_nIMIQGMbbyrz8AM/view?usp=drive_link" TargetMode="External"/><Relationship Id="rId24" Type="http://schemas.openxmlformats.org/officeDocument/2006/relationships/hyperlink" Target="https://drive.google.com/drive/folders/13Fh4OvcT9WtTdGN_QTHh-wyzvx1w5UOO" TargetMode="External"/><Relationship Id="rId23" Type="http://schemas.openxmlformats.org/officeDocument/2006/relationships/hyperlink" Target="https://drive.google.com/file/d/16mNaxgRR0n4CMVy-d5bRzRy241YXqdbV/view?usp=drive_link" TargetMode="External"/><Relationship Id="rId26" Type="http://schemas.openxmlformats.org/officeDocument/2006/relationships/hyperlink" Target="https://drive.google.com/file/d/1UodQoDzrNxRdagyQFhhoPY3oo3j3Z28w/view?usp=drive_link" TargetMode="External"/><Relationship Id="rId25" Type="http://schemas.openxmlformats.org/officeDocument/2006/relationships/hyperlink" Target="https://drive.google.com/file/d/1a3SR5B-tvZKv4mgtS-Wjam07F4iaJHjn/view?usp=drive_link" TargetMode="External"/><Relationship Id="rId28" Type="http://schemas.openxmlformats.org/officeDocument/2006/relationships/hyperlink" Target="https://drive.google.com/drive/folders/1JSZVZk_nEeAuWldRqIl6_uJwNNmDeSfg" TargetMode="External"/><Relationship Id="rId27" Type="http://schemas.openxmlformats.org/officeDocument/2006/relationships/hyperlink" Target="https://drive.google.com/file/d/1VXhI0kV5qUECSsLjsVOjXYwrobEYAmmm/view?usp=drive_link" TargetMode="External"/><Relationship Id="rId29" Type="http://schemas.openxmlformats.org/officeDocument/2006/relationships/hyperlink" Target="https://drive.google.com/file/d/1oWHDO1d_olXSmGzt_jZ573DQdWfwLEId/view?usp=drive_link" TargetMode="External"/><Relationship Id="rId11" Type="http://schemas.openxmlformats.org/officeDocument/2006/relationships/hyperlink" Target="https://drive.google.com/file/d/1wK94ctSl5DZE8K_3xccYAHcUkaTtkIxn/view?usp=drive_link" TargetMode="External"/><Relationship Id="rId10" Type="http://schemas.openxmlformats.org/officeDocument/2006/relationships/hyperlink" Target="https://drive.google.com/file/d/1NTi6FC5F4JwDqhe3w5ipBmORS5UtwS-t/view?usp=drive_link" TargetMode="External"/><Relationship Id="rId13" Type="http://schemas.openxmlformats.org/officeDocument/2006/relationships/hyperlink" Target="https://drive.google.com/file/d/1y1earq-JCM8k-z8r9M74o8eHKjWaV8ZR/view?usp=drive_link" TargetMode="External"/><Relationship Id="rId12" Type="http://schemas.openxmlformats.org/officeDocument/2006/relationships/hyperlink" Target="https://drive.google.com/drive/folders/1T8mfUOcbEVrsg-e6SolffNR_PXCfY4Zy?usp=drive_link" TargetMode="External"/><Relationship Id="rId15" Type="http://schemas.openxmlformats.org/officeDocument/2006/relationships/hyperlink" Target="https://drive.google.com/file/d/1JP81Y9SJ8wvoOCSARyxgjR4z5sP-GmzH/view?usp=drive_link" TargetMode="External"/><Relationship Id="rId14" Type="http://schemas.openxmlformats.org/officeDocument/2006/relationships/hyperlink" Target="https://drive.google.com/drive/folders/1S3tyaqS_gT5HWS-FE2bNRSGHGCENlQyP?usp=drive_link" TargetMode="External"/><Relationship Id="rId17" Type="http://schemas.openxmlformats.org/officeDocument/2006/relationships/hyperlink" Target="https://drive.google.com/file/d/1fDJ3hdnzHdBjSdDViKP5IU9eYTFVK0U9/view?usp=drive_link" TargetMode="External"/><Relationship Id="rId16" Type="http://schemas.openxmlformats.org/officeDocument/2006/relationships/hyperlink" Target="https://drive.google.com/drive/folders/1r88SwsT3R57-_oCY4mHS-aVdMkj_wMU-?usp=drive_link" TargetMode="External"/><Relationship Id="rId19" Type="http://schemas.openxmlformats.org/officeDocument/2006/relationships/hyperlink" Target="https://drive.google.com/file/d/1vXn4Ba7ccdFKexdLtmdwGhnbjL6m2cIR/view?usp=drive_link" TargetMode="External"/><Relationship Id="rId18" Type="http://schemas.openxmlformats.org/officeDocument/2006/relationships/hyperlink" Target="https://drive.google.com/drive/folders/19xkx4wtUWwC6KD9ICzfzUEMIlDS9hAXH?usp=drive_link" TargetMode="External"/><Relationship Id="rId1" Type="http://schemas.openxmlformats.org/officeDocument/2006/relationships/hyperlink" Target="https://drive.google.com/file/d/1lno3YPicdz1HO2yRwJkNIBUyR4703IXS/view?usp=drive_link" TargetMode="External"/><Relationship Id="rId2" Type="http://schemas.openxmlformats.org/officeDocument/2006/relationships/hyperlink" Target="https://drive.google.com/file/d/1K1bG0h_qpg4V1FEovw0tZIhaVGHTitpJ/view?usp=drive_link" TargetMode="External"/><Relationship Id="rId3" Type="http://schemas.openxmlformats.org/officeDocument/2006/relationships/hyperlink" Target="https://drive.google.com/file/d/1VUms6MwfOXm1nRyxtU_YtIpUd9EGYEOI/view?usp=drive_link" TargetMode="External"/><Relationship Id="rId4" Type="http://schemas.openxmlformats.org/officeDocument/2006/relationships/hyperlink" Target="https://drive.google.com/file/d/1FhqEpkakf3YKydMlW9PwzUtAnHSSvPWc/view?usp=drive_link" TargetMode="External"/><Relationship Id="rId9" Type="http://schemas.openxmlformats.org/officeDocument/2006/relationships/hyperlink" Target="https://drive.google.com/file/d/1fc6Xw41sAYSO60uPraPCv9qdIRaBsyAh/view?usp=drive_link" TargetMode="External"/><Relationship Id="rId5" Type="http://schemas.openxmlformats.org/officeDocument/2006/relationships/hyperlink" Target="https://drive.google.com/file/d/1N1PPAnNsL4Nrn7ZoQtIPq8psdd9L6P9S/view?usp=drive_link" TargetMode="External"/><Relationship Id="rId6" Type="http://schemas.openxmlformats.org/officeDocument/2006/relationships/hyperlink" Target="https://drive.google.com/file/d/1OQgIIeyzfJfrl78vc3poW7GPNuRNgWPs/view?usp=drive_link" TargetMode="External"/><Relationship Id="rId7" Type="http://schemas.openxmlformats.org/officeDocument/2006/relationships/hyperlink" Target="https://drive.google.com/file/d/109mfzl5Acmwdoq2qJVYWJNFOQEr2AkQb/view?usp=drive_link" TargetMode="External"/><Relationship Id="rId8" Type="http://schemas.openxmlformats.org/officeDocument/2006/relationships/hyperlink" Target="https://drive.google.com/file/d/1roAZHiCX1d9b-Kx7YBl5DJPtez91ylhn/view?usp=drive_link" TargetMode="External"/></Relationships>
</file>

<file path=xl/worksheets/_rels/sheet8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drive/folders/1LxSHGczbsl4jQsA5FJcKV5r3CsSyWjpt?usp=sharing" TargetMode="External"/><Relationship Id="rId194" Type="http://schemas.openxmlformats.org/officeDocument/2006/relationships/hyperlink" Target="https://drive.google.com/file/d/1k3orlYz3ozAiII-V_WGLqbAK-kJO0ady/view?usp=drive_link" TargetMode="External"/><Relationship Id="rId193" Type="http://schemas.openxmlformats.org/officeDocument/2006/relationships/hyperlink" Target="https://drive.google.com/drive/folders/1sVUgZ31mwGbgR5j8_EfOhaarmT0aKQts?usp=drive_link" TargetMode="External"/><Relationship Id="rId192" Type="http://schemas.openxmlformats.org/officeDocument/2006/relationships/hyperlink" Target="https://drive.google.com/file/d/1Qoy41aHvPFOr-LjnfK4rbh3wUjKmuL8h/view?usp=drive_link" TargetMode="External"/><Relationship Id="rId191" Type="http://schemas.openxmlformats.org/officeDocument/2006/relationships/hyperlink" Target="https://drive.google.com/file/d/1dOHyTKgX_YreucJJ-pIwu49F2F41ZGkw/view?usp=drive_link" TargetMode="External"/><Relationship Id="rId187" Type="http://schemas.openxmlformats.org/officeDocument/2006/relationships/hyperlink" Target="https://drive.google.com/file/d/18lXhDijcNNk9tuUpqENKgArMsD0ms2mz/view?usp=drive_link" TargetMode="External"/><Relationship Id="rId186" Type="http://schemas.openxmlformats.org/officeDocument/2006/relationships/hyperlink" Target="https://drive.google.com/drive/folders/1nWaU4wP7qbziL2R3DwhlIpaynJ4g3J1D?usp=drive_link" TargetMode="External"/><Relationship Id="rId185" Type="http://schemas.openxmlformats.org/officeDocument/2006/relationships/hyperlink" Target="https://drive.google.com/file/d/1aNXyC_crYZIhX7CbSq2VwgoItAjakT_9/view?usp=drive_link" TargetMode="External"/><Relationship Id="rId184" Type="http://schemas.openxmlformats.org/officeDocument/2006/relationships/hyperlink" Target="https://drive.google.com/drive/folders/10rPeNpDSpIcxkqdr5W-8gNVP0xaitPdd?usp=drive_link" TargetMode="External"/><Relationship Id="rId189" Type="http://schemas.openxmlformats.org/officeDocument/2006/relationships/hyperlink" Target="https://drive.google.com/file/d/1UulV1OtTj3b3OXf_8Lt2pZkNAv0cA-zq/view?usp=drive_link" TargetMode="External"/><Relationship Id="rId188" Type="http://schemas.openxmlformats.org/officeDocument/2006/relationships/hyperlink" Target="https://drive.google.com/drive/folders/1rtnC1DZL6oi9wgTKK0gbpr5xsUw-xaei?usp=drive_link" TargetMode="External"/><Relationship Id="rId183" Type="http://schemas.openxmlformats.org/officeDocument/2006/relationships/hyperlink" Target="https://drive.google.com/file/d/1dGLlWS0kYWy3hEF_i0x__yH83G21gxK3/view?usp=drive_link" TargetMode="External"/><Relationship Id="rId182" Type="http://schemas.openxmlformats.org/officeDocument/2006/relationships/hyperlink" Target="https://drive.google.com/file/d/1EyCZa92M8Pl-4-Sh-naixAyUf5BlWAAB/view?usp=drive_link" TargetMode="External"/><Relationship Id="rId181" Type="http://schemas.openxmlformats.org/officeDocument/2006/relationships/hyperlink" Target="https://drive.google.com/file/d/1EX6jbnCBwlWLDoiRHLT7MMdoUptDL_S5/view?usp=drive_link" TargetMode="External"/><Relationship Id="rId180" Type="http://schemas.openxmlformats.org/officeDocument/2006/relationships/hyperlink" Target="https://drive.google.com/drive/folders/12jumHCfdpPowUEquleG62oG1UryYr5Jf?usp=drive_link" TargetMode="External"/><Relationship Id="rId176" Type="http://schemas.openxmlformats.org/officeDocument/2006/relationships/hyperlink" Target="https://drive.google.com/drive/folders/1OrtKI1ZGeQV3AZZ_BUKtAPfMIx5js4Gm?usp=drive_link" TargetMode="External"/><Relationship Id="rId297" Type="http://schemas.openxmlformats.org/officeDocument/2006/relationships/hyperlink" Target="https://drive.google.com/drive/folders/1xhQTezWFgSEDeGAmlN-0h6hTUrNj43mx" TargetMode="External"/><Relationship Id="rId175" Type="http://schemas.openxmlformats.org/officeDocument/2006/relationships/hyperlink" Target="https://drive.google.com/file/d/1ApxRoGVw2OdjfAroBV4Z6uglGyLTSkNv/view?usp=drive_link" TargetMode="External"/><Relationship Id="rId296" Type="http://schemas.openxmlformats.org/officeDocument/2006/relationships/hyperlink" Target="https://drive.google.com/open?id=1rQiaTsKh5M61Ji0Oj7ovP2DiOzLQLHKv&amp;usp=drive_copy" TargetMode="External"/><Relationship Id="rId174" Type="http://schemas.openxmlformats.org/officeDocument/2006/relationships/hyperlink" Target="https://drive.google.com/file/d/1mojjfgTC4QswtqDn0ykeQ0b4WJJc4IfL/view?usp=drive_link" TargetMode="External"/><Relationship Id="rId295" Type="http://schemas.openxmlformats.org/officeDocument/2006/relationships/hyperlink" Target="https://drive.google.com/drive/folders/17sh0xjPWtuNg-N7c9PUzyVT9VE6-uPOd" TargetMode="External"/><Relationship Id="rId173" Type="http://schemas.openxmlformats.org/officeDocument/2006/relationships/hyperlink" Target="https://drive.google.com/file/d/1yu-DEEojnaKdroK6TlIzGSI3DB-rN0Cq/view?usp=drive_link" TargetMode="External"/><Relationship Id="rId294" Type="http://schemas.openxmlformats.org/officeDocument/2006/relationships/hyperlink" Target="https://drive.google.com/open?id=1zAg7RCdwuvwJ-MKMxFYd6bq39mvIrMk9&amp;usp=drive_copy" TargetMode="External"/><Relationship Id="rId179" Type="http://schemas.openxmlformats.org/officeDocument/2006/relationships/hyperlink" Target="https://drive.google.com/file/d/1fhunqapULHmkEYQclSRmyJduGarMubLo/view?usp=drive_link" TargetMode="External"/><Relationship Id="rId178" Type="http://schemas.openxmlformats.org/officeDocument/2006/relationships/hyperlink" Target="https://drive.google.com/drive/folders/1cvqXc8TAbS6uTxO2gU52lW8rm39mDhI3?usp=drive_link" TargetMode="External"/><Relationship Id="rId299" Type="http://schemas.openxmlformats.org/officeDocument/2006/relationships/hyperlink" Target="https://drive.google.com/drive/folders/1wfQPQhuv0rs97CAlb9xDBR3DrgvHt9ZO?usp=drive_link" TargetMode="External"/><Relationship Id="rId177" Type="http://schemas.openxmlformats.org/officeDocument/2006/relationships/hyperlink" Target="https://drive.google.com/file/d/1StgRBnd_NxSUZkckrtj1TSpqICscTG_2/view?usp=drive_link" TargetMode="External"/><Relationship Id="rId298" Type="http://schemas.openxmlformats.org/officeDocument/2006/relationships/hyperlink" Target="https://drive.google.com/open?id=1HBkTvPfjkbGLZqjMPHsk4dkUH7bzQ47s&amp;usp=drive_copy" TargetMode="External"/><Relationship Id="rId198" Type="http://schemas.openxmlformats.org/officeDocument/2006/relationships/hyperlink" Target="https://drive.google.com/file/d/1mGg9nJBJ93TPljNsNw9G_WulnVBq6zl7/view?usp=drive_link" TargetMode="External"/><Relationship Id="rId197" Type="http://schemas.openxmlformats.org/officeDocument/2006/relationships/hyperlink" Target="https://drive.google.com/drive/folders/1AOP0N1sT8GuS6g5y-b06NIpbzlr06mQN?usp=drive_link" TargetMode="External"/><Relationship Id="rId196" Type="http://schemas.openxmlformats.org/officeDocument/2006/relationships/hyperlink" Target="https://drive.google.com/file/d/17a_C-tSEob7JBRCpBQ61o02zjGbS7EB9/view?usp=drive_link" TargetMode="External"/><Relationship Id="rId195" Type="http://schemas.openxmlformats.org/officeDocument/2006/relationships/hyperlink" Target="https://drive.google.com/drive/folders/1zHIva8CFhfD32wn5vj34Z0TDmDCyXSs-?usp=drive_link" TargetMode="External"/><Relationship Id="rId199" Type="http://schemas.openxmlformats.org/officeDocument/2006/relationships/hyperlink" Target="https://drive.google.com/file/d/13YfEe_D4NPCqxo3ZjV3JcoI85ZZuj6md/view?usp=drive_link" TargetMode="External"/><Relationship Id="rId150" Type="http://schemas.openxmlformats.org/officeDocument/2006/relationships/hyperlink" Target="https://drive.google.com/file/d/1Mr_D565HH7t9qbsNLj11gnaoQVl-3qa-/view?usp=drive_link" TargetMode="External"/><Relationship Id="rId271" Type="http://schemas.openxmlformats.org/officeDocument/2006/relationships/hyperlink" Target="https://drive.google.com/file/d/1CKswSuN6-b9YhkfarVyL6p0GPq5Brp_u/view?usp=drive_link" TargetMode="External"/><Relationship Id="rId270" Type="http://schemas.openxmlformats.org/officeDocument/2006/relationships/hyperlink" Target="https://drive.google.com/file/d/1yi2g0jyEB-vreyCbnmVJTgzeLOwVLH74/view?usp=drive_link" TargetMode="External"/><Relationship Id="rId391" Type="http://schemas.openxmlformats.org/officeDocument/2006/relationships/drawing" Target="../drawings/drawing8.xml"/><Relationship Id="rId390" Type="http://schemas.openxmlformats.org/officeDocument/2006/relationships/hyperlink" Target="https://drive.google.com/file/d/1fj7vXc7OaBtVKUA7GAhBtRpXYHPWRbKq/view?usp=drive_link" TargetMode="External"/><Relationship Id="rId1" Type="http://schemas.openxmlformats.org/officeDocument/2006/relationships/hyperlink" Target="https://drive.google.com/file/d/1oeB3hO1Sdy04j-shRoHM736EWXWgJmn8/view?usp=drive_link" TargetMode="External"/><Relationship Id="rId2" Type="http://schemas.openxmlformats.org/officeDocument/2006/relationships/hyperlink" Target="https://drive.google.com/file/d/1G_zGTkimdLWS0Q9u4WRdA4cuHeOjiOKJ/view?usp=drive_link" TargetMode="External"/><Relationship Id="rId3" Type="http://schemas.openxmlformats.org/officeDocument/2006/relationships/hyperlink" Target="https://drive.google.com/file/d/1Q3vrQo35PeuqGmApTVfBiXonfPu3IG4U/view?usp=drive_link" TargetMode="External"/><Relationship Id="rId149" Type="http://schemas.openxmlformats.org/officeDocument/2006/relationships/hyperlink" Target="https://drive.google.com/file/d/1XSTuCXnPXDgoFqs1TcGD1qLhiT5jnXo9/view?usp=drive_link" TargetMode="External"/><Relationship Id="rId4" Type="http://schemas.openxmlformats.org/officeDocument/2006/relationships/hyperlink" Target="https://drive.google.com/file/d/1a-fyzJBMaaD7YrJWda2XsYkzWTvnaowf/view?usp=drive_link" TargetMode="External"/><Relationship Id="rId148" Type="http://schemas.openxmlformats.org/officeDocument/2006/relationships/hyperlink" Target="https://docs.google.com/spreadsheets/d/1ksFCcqwAuzfZhGtmUxEqlhOB1g8Aytqx/edit?usp=sharing&amp;ouid=111364874390903532156&amp;rtpof=true&amp;sd=true" TargetMode="External"/><Relationship Id="rId269" Type="http://schemas.openxmlformats.org/officeDocument/2006/relationships/hyperlink" Target="https://drive.google.com/drive/folders/1u5s_BxtgmSmxOfHoZDv0fs3JQ0gYkNXR" TargetMode="External"/><Relationship Id="rId9" Type="http://schemas.openxmlformats.org/officeDocument/2006/relationships/hyperlink" Target="https://drive.google.com/file/d/14JLaGcMjBinN6Y2Bpd7W36jNryvISbTG/view?usp=drive_link" TargetMode="External"/><Relationship Id="rId143" Type="http://schemas.openxmlformats.org/officeDocument/2006/relationships/hyperlink" Target="https://drive.google.com/file/d/1U2l9moxQUFppr1E3ls1RD__-14pCENCZ/view?usp=drive_link" TargetMode="External"/><Relationship Id="rId264" Type="http://schemas.openxmlformats.org/officeDocument/2006/relationships/hyperlink" Target="https://drive.google.com/file/d/1XuFeEYfxJyeQ-CVPO2DrwJsFJ6u732mj/view?usp=drive_link" TargetMode="External"/><Relationship Id="rId385" Type="http://schemas.openxmlformats.org/officeDocument/2006/relationships/hyperlink" Target="https://drive.google.com/drive/folders/1b51X54ECf3lBKoQvzIl5pGuDbHAZ95dm?usp=drive_link" TargetMode="External"/><Relationship Id="rId142" Type="http://schemas.openxmlformats.org/officeDocument/2006/relationships/hyperlink" Target="https://drive.google.com/file/d/1SulDCfz2__-8hSnEUEjkdnnZLazF_0G1/view?usp=drive_link" TargetMode="External"/><Relationship Id="rId263" Type="http://schemas.openxmlformats.org/officeDocument/2006/relationships/hyperlink" Target="https://drive.google.com/file/d/1VxxEWbiZ5_2k4bR6qnCYWKXjiEw69AKi/view?usp=drive_link" TargetMode="External"/><Relationship Id="rId384" Type="http://schemas.openxmlformats.org/officeDocument/2006/relationships/hyperlink" Target="https://drive.google.com/file/d/11GzMKY4nA5BJFueHFE2kKbx9JatMKjbQ/view?usp=drive_link" TargetMode="External"/><Relationship Id="rId141" Type="http://schemas.openxmlformats.org/officeDocument/2006/relationships/hyperlink" Target="https://drive.google.com/file/d/11gJrFb9plVlhvnYGC4Z91yhOAaVUuv2N/view?usp=drive_link" TargetMode="External"/><Relationship Id="rId262" Type="http://schemas.openxmlformats.org/officeDocument/2006/relationships/hyperlink" Target="https://drive.google.com/file/d/19kHe5wQBkxL9hg30I7kK0qGGNQny1zcK/view?usp=drive_link" TargetMode="External"/><Relationship Id="rId383" Type="http://schemas.openxmlformats.org/officeDocument/2006/relationships/hyperlink" Target="https://drive.google.com/drive/folders/1E3FZbuxN_mFzHg27jviWOhABvskpKc7a?usp=drive_link" TargetMode="External"/><Relationship Id="rId140" Type="http://schemas.openxmlformats.org/officeDocument/2006/relationships/hyperlink" Target="https://drive.google.com/file/d/1TYTOhYOamcsRKgRxWUzk67kl5JKF8FYT/view?usp=drive_link" TargetMode="External"/><Relationship Id="rId261" Type="http://schemas.openxmlformats.org/officeDocument/2006/relationships/hyperlink" Target="https://drive.google.com/file/d/1DxJChB69E6JwyP660nqjlX9Ap8ge7_wV/view?usp=drive_link" TargetMode="External"/><Relationship Id="rId382" Type="http://schemas.openxmlformats.org/officeDocument/2006/relationships/hyperlink" Target="https://drive.google.com/file/d/15phuUEoJnrCX7TtBfDs4eyUWJzC3hDoR/view?usp=drive_link" TargetMode="External"/><Relationship Id="rId5" Type="http://schemas.openxmlformats.org/officeDocument/2006/relationships/hyperlink" Target="https://drive.google.com/file/d/1tx7AAe6soNlspWaZHZPXede3MN4ULLuG/view?usp=drive_link" TargetMode="External"/><Relationship Id="rId147" Type="http://schemas.openxmlformats.org/officeDocument/2006/relationships/hyperlink" Target="https://drive.google.com/file/d/1aSMCFYqeCML_HLYHCzj-VuUTWnh_gPV9/view?usp=drive_link" TargetMode="External"/><Relationship Id="rId268" Type="http://schemas.openxmlformats.org/officeDocument/2006/relationships/hyperlink" Target="https://drive.google.com/file/d/1z32ivJhF18fMroH1zpS-TJLLK0_WRY8j/view?usp=drive_link" TargetMode="External"/><Relationship Id="rId389" Type="http://schemas.openxmlformats.org/officeDocument/2006/relationships/hyperlink" Target="https://drive.google.com/drive/folders/18Z2xHQcd1WOrMslWfXetBOV-Wd8dUgtX?usp=drive_link" TargetMode="External"/><Relationship Id="rId6" Type="http://schemas.openxmlformats.org/officeDocument/2006/relationships/hyperlink" Target="https://drive.google.com/file/d/1ripT8-H2R-0qVjOmEHYnl7HzQ42cWzfX/view?usp=drive_link" TargetMode="External"/><Relationship Id="rId146" Type="http://schemas.openxmlformats.org/officeDocument/2006/relationships/hyperlink" Target="https://drive.google.com/file/d/1BxEPTiR8y75mJCEuKtYTZw2i0zhfAjTC/view?usp=drive_link" TargetMode="External"/><Relationship Id="rId267" Type="http://schemas.openxmlformats.org/officeDocument/2006/relationships/hyperlink" Target="https://drive.google.com/drive/folders/1zKdBnn2WlhxoSLB680dZatM6MdTUGzIw" TargetMode="External"/><Relationship Id="rId388" Type="http://schemas.openxmlformats.org/officeDocument/2006/relationships/hyperlink" Target="https://drive.google.com/file/d/1u6nE-NLk3ix2W2NET4v4g9yV_JItOjb6/view?usp=drive_link" TargetMode="External"/><Relationship Id="rId7" Type="http://schemas.openxmlformats.org/officeDocument/2006/relationships/hyperlink" Target="https://drive.google.com/file/d/1E7IrojsJABxgP_vnEXNfoWm5sGf2u_R9/view?usp=drive_link" TargetMode="External"/><Relationship Id="rId145" Type="http://schemas.openxmlformats.org/officeDocument/2006/relationships/hyperlink" Target="https://drive.google.com/file/d/1WEN2Doo1QO-CZ10UeKI4gWPQv2xiFPuM/view?usp=drive_link" TargetMode="External"/><Relationship Id="rId266" Type="http://schemas.openxmlformats.org/officeDocument/2006/relationships/hyperlink" Target="https://drive.google.com/file/d/1XXMw1TBoBt7P7lSZnrxTv_9x_jRmqoEH/view?usp=drive_link" TargetMode="External"/><Relationship Id="rId387" Type="http://schemas.openxmlformats.org/officeDocument/2006/relationships/hyperlink" Target="https://drive.google.com/drive/folders/1T9zqir7Y0pC1z7_cWXrbKVJptOz4ttzv?usp=drive_link" TargetMode="External"/><Relationship Id="rId8" Type="http://schemas.openxmlformats.org/officeDocument/2006/relationships/hyperlink" Target="https://drive.google.com/file/d/1RYpaJ1MZvVss33qwNXql8UESTucGnpba/view?usp=drive_link" TargetMode="External"/><Relationship Id="rId144" Type="http://schemas.openxmlformats.org/officeDocument/2006/relationships/hyperlink" Target="https://drive.google.com/file/d/1EqdCWLV6cQB14RjL_usjd9JcfKQ0bzdc/view?usp=drive_link" TargetMode="External"/><Relationship Id="rId265" Type="http://schemas.openxmlformats.org/officeDocument/2006/relationships/hyperlink" Target="https://drive.google.com/drive/folders/17FMm-jMeEw7FfchikqHik1PtESc46hMp" TargetMode="External"/><Relationship Id="rId386" Type="http://schemas.openxmlformats.org/officeDocument/2006/relationships/hyperlink" Target="https://drive.google.com/file/d/1_8DM9WuGo94MuCPKbmbPYrKJnpYABAIv/view?usp=drive_link" TargetMode="External"/><Relationship Id="rId260" Type="http://schemas.openxmlformats.org/officeDocument/2006/relationships/hyperlink" Target="https://drive.google.com/file/d/1_iEFsGwRihv8YZhOJsR-fjLgsN-NgDAT/view?usp=drive_link" TargetMode="External"/><Relationship Id="rId381" Type="http://schemas.openxmlformats.org/officeDocument/2006/relationships/hyperlink" Target="https://drive.google.com/drive/folders/19mvyIa9WlnZmjFGlf9Efg-wLu--xNf95?usp=drive_link" TargetMode="External"/><Relationship Id="rId380" Type="http://schemas.openxmlformats.org/officeDocument/2006/relationships/hyperlink" Target="https://drive.google.com/file/d/1u2fVYJLkB5TmWuaxgBRwVaQ-iEo3WC_e/view?usp=drive_link" TargetMode="External"/><Relationship Id="rId139" Type="http://schemas.openxmlformats.org/officeDocument/2006/relationships/hyperlink" Target="https://drive.google.com/file/d/1pO7yDs9wmKQuHku4QFYMLERLiv3aD2JH/view?usp=drive_link" TargetMode="External"/><Relationship Id="rId138" Type="http://schemas.openxmlformats.org/officeDocument/2006/relationships/hyperlink" Target="https://drive.google.com/file/d/1Nr4UwI8vpvPK3dBRdZeoBu-59gSo6P3F/view?usp=drive_link" TargetMode="External"/><Relationship Id="rId259" Type="http://schemas.openxmlformats.org/officeDocument/2006/relationships/hyperlink" Target="https://drive.google.com/file/d/1vi7TWwj6-eveQAwZrb_n5eHEDYJ3nkok/view?usp=drive_link" TargetMode="External"/><Relationship Id="rId137" Type="http://schemas.openxmlformats.org/officeDocument/2006/relationships/hyperlink" Target="https://drive.google.com/file/d/14_Zb-_ELy9jR6HbuAJFsVLiEsnWRZ7jg/view?usp=drive_link" TargetMode="External"/><Relationship Id="rId258" Type="http://schemas.openxmlformats.org/officeDocument/2006/relationships/hyperlink" Target="https://drive.google.com/file/d/1zcayb9CP3k4ZWhG6a1NyQUSDAHjrVZwC/view?usp=drive_link" TargetMode="External"/><Relationship Id="rId379" Type="http://schemas.openxmlformats.org/officeDocument/2006/relationships/hyperlink" Target="https://drive.google.com/drive/folders/106kUhrHIWcO97cdoP1gK4MrGpg60BO2D?usp=drive_link" TargetMode="External"/><Relationship Id="rId132" Type="http://schemas.openxmlformats.org/officeDocument/2006/relationships/hyperlink" Target="https://drive.google.com/file/d/1mdCNZt4Y8oiNZQ0H8P8mfBG4Fw31jgOT/view?usp=drive_link" TargetMode="External"/><Relationship Id="rId253" Type="http://schemas.openxmlformats.org/officeDocument/2006/relationships/hyperlink" Target="https://drive.google.com/file/d/1FWQqxv0J8ZQ_BIRNYC2L_DGNdVGwvGIj/view?usp=drive_link" TargetMode="External"/><Relationship Id="rId374" Type="http://schemas.openxmlformats.org/officeDocument/2006/relationships/hyperlink" Target="https://drive.google.com/file/d/1M57uRUbtZO3BMQ9Y8XmUuqou8ZjC5dky/view?usp=drive_link" TargetMode="External"/><Relationship Id="rId131" Type="http://schemas.openxmlformats.org/officeDocument/2006/relationships/hyperlink" Target="https://drive.google.com/file/d/1XcIrrC6_RpbSWixsNbnuvKgGZKg_qtn7/view?usp=drive_link" TargetMode="External"/><Relationship Id="rId252" Type="http://schemas.openxmlformats.org/officeDocument/2006/relationships/hyperlink" Target="https://drive.google.com/file/d/1W6cHkfmKnhbn5B-4drBGiEsyHliH1Vmf/view?usp=drive_link" TargetMode="External"/><Relationship Id="rId373" Type="http://schemas.openxmlformats.org/officeDocument/2006/relationships/hyperlink" Target="https://drive.google.com/drive/folders/1gJ4HzJZ5K-KMso68jzKD5gy0E198mR3z?usp=drive_link" TargetMode="External"/><Relationship Id="rId130" Type="http://schemas.openxmlformats.org/officeDocument/2006/relationships/hyperlink" Target="https://drive.google.com/file/d/1U0kf-IG0HvKCZ4gvVSjIr59vFZWbVvsV/view?usp=drive_link" TargetMode="External"/><Relationship Id="rId251" Type="http://schemas.openxmlformats.org/officeDocument/2006/relationships/hyperlink" Target="https://drive.google.com/file/d/1KkPSLmgXODke80jJRsvPDETiZRT4YBm8/view?usp=drive_link" TargetMode="External"/><Relationship Id="rId372" Type="http://schemas.openxmlformats.org/officeDocument/2006/relationships/hyperlink" Target="https://drive.google.com/file/d/1LK9Gsyyvg_kcvPLzZzHSpjqi5GRXO-a4/view?usp=drive_link" TargetMode="External"/><Relationship Id="rId250" Type="http://schemas.openxmlformats.org/officeDocument/2006/relationships/hyperlink" Target="https://drive.google.com/file/d/1fbomB5ziLc4CnAcq1ytniBNXXbbEXowQ/view?usp=drive_link" TargetMode="External"/><Relationship Id="rId371" Type="http://schemas.openxmlformats.org/officeDocument/2006/relationships/hyperlink" Target="https://drive.google.com/drive/folders/1H4Cc9KAz_KhLoPmQLCcRxSOOPVBYFAcm?usp=drive_link" TargetMode="External"/><Relationship Id="rId136" Type="http://schemas.openxmlformats.org/officeDocument/2006/relationships/hyperlink" Target="https://drive.google.com/file/d/1NkSqiCbuaMThkjmJ3Q90tEETNev-6wz_/view?usp=drive_link" TargetMode="External"/><Relationship Id="rId257" Type="http://schemas.openxmlformats.org/officeDocument/2006/relationships/hyperlink" Target="https://drive.google.com/file/d/1ZsuLlCdwIryQ4IIgVLwTz1dxn9B-yoo1/view?usp=drive_link" TargetMode="External"/><Relationship Id="rId378" Type="http://schemas.openxmlformats.org/officeDocument/2006/relationships/hyperlink" Target="https://drive.google.com/file/d/1FmJTMpMK5lOgyLCL9RvF64KiN86KNeoH/view?usp=drive_link" TargetMode="External"/><Relationship Id="rId135" Type="http://schemas.openxmlformats.org/officeDocument/2006/relationships/hyperlink" Target="https://drive.google.com/file/d/10xkNqFGRbta6u9L9_K6B5YIJajyxDGBd/view?usp=drive_link" TargetMode="External"/><Relationship Id="rId256" Type="http://schemas.openxmlformats.org/officeDocument/2006/relationships/hyperlink" Target="https://drive.google.com/file/d/11l52kQFuHAcon8OpIBur2cr8Ja1Y0e-h/view?usp=drive_link" TargetMode="External"/><Relationship Id="rId377" Type="http://schemas.openxmlformats.org/officeDocument/2006/relationships/hyperlink" Target="https://drive.google.com/drive/folders/1cfY6CXeEXVlZnu65Dcs9MPezQ0tQ_lIV?usp=drive_link" TargetMode="External"/><Relationship Id="rId134" Type="http://schemas.openxmlformats.org/officeDocument/2006/relationships/hyperlink" Target="https://drive.google.com/file/d/1TIev2ICu6PHm3M0Z0WXwAxYl7DJEKxSn/view?usp=drive_link" TargetMode="External"/><Relationship Id="rId255" Type="http://schemas.openxmlformats.org/officeDocument/2006/relationships/hyperlink" Target="https://docs.google.com/spreadsheets/d/1HGxALhDNAocz1_8N9W5-5_FQR6G7uDFT/edit?usp=sharing&amp;ouid=111364874390903532156&amp;rtpof=true&amp;sd=true" TargetMode="External"/><Relationship Id="rId376" Type="http://schemas.openxmlformats.org/officeDocument/2006/relationships/hyperlink" Target="https://drive.google.com/file/d/1fsrjnvJSROHU6h5ND9Ng5A6jVNqsUiZU/view?usp=drive_link" TargetMode="External"/><Relationship Id="rId133" Type="http://schemas.openxmlformats.org/officeDocument/2006/relationships/hyperlink" Target="https://drive.google.com/file/d/1jRllySSO1uMGHfepwD5b7f4anyFjYb0g/view?usp=drive_link" TargetMode="External"/><Relationship Id="rId254" Type="http://schemas.openxmlformats.org/officeDocument/2006/relationships/hyperlink" Target="https://drive.google.com/file/d/13NaHhQ1fSqtQIXMFeJhE8R-XytsDev5k/view?usp=drive_link" TargetMode="External"/><Relationship Id="rId375" Type="http://schemas.openxmlformats.org/officeDocument/2006/relationships/hyperlink" Target="https://drive.google.com/drive/folders/1uRzwmEsr1ocYVA_IM_2ePqnpHBo-NXqm?usp=drive_link" TargetMode="External"/><Relationship Id="rId172" Type="http://schemas.openxmlformats.org/officeDocument/2006/relationships/hyperlink" Target="https://drive.google.com/file/d/1wWCElCNQMVhI2YdT81yO6HCpzHZgc_yf/view?usp=drive_link" TargetMode="External"/><Relationship Id="rId293" Type="http://schemas.openxmlformats.org/officeDocument/2006/relationships/hyperlink" Target="https://drive.google.com/drive/folders/1K-qc0ttRlTo0YxJZhlpwbjDrGdmbpzLS" TargetMode="External"/><Relationship Id="rId171" Type="http://schemas.openxmlformats.org/officeDocument/2006/relationships/hyperlink" Target="https://drive.google.com/file/d/1CES7TtyScrrynb5qdy0jWBwbDWRfK_Xb/view?usp=drive_link" TargetMode="External"/><Relationship Id="rId292" Type="http://schemas.openxmlformats.org/officeDocument/2006/relationships/hyperlink" Target="https://drive.google.com/file/d/1ZaiSERRw8Z5egfDYv_AYRrgVfw7lbBOo/view?usp=drive_link" TargetMode="External"/><Relationship Id="rId170" Type="http://schemas.openxmlformats.org/officeDocument/2006/relationships/hyperlink" Target="https://drive.google.com/file/d/11P42jvY4rtKuUaG91JLL_gkhi-1CtFCw/view?usp=drive_link" TargetMode="External"/><Relationship Id="rId291" Type="http://schemas.openxmlformats.org/officeDocument/2006/relationships/hyperlink" Target="https://drive.google.com/drive/folders/1ik6h8Fq01fAl83YrAHKrMhRKTJfFI4id" TargetMode="External"/><Relationship Id="rId290" Type="http://schemas.openxmlformats.org/officeDocument/2006/relationships/hyperlink" Target="https://drive.google.com/open?id=1-NeZYTJ4TBgwkihurHhgxHUwLwhw3D_0&amp;usp=drive_copy" TargetMode="External"/><Relationship Id="rId165" Type="http://schemas.openxmlformats.org/officeDocument/2006/relationships/hyperlink" Target="https://drive.google.com/file/d/1MG3pS7u4Cd5VLTALeeqSYp2ikl_u7OOi/view?usp=drive_link" TargetMode="External"/><Relationship Id="rId286" Type="http://schemas.openxmlformats.org/officeDocument/2006/relationships/hyperlink" Target="https://drive.google.com/file/d/1J1eMpSLGNNujVwfxnwyLlrODC-TS8ZFY/view?usp=drive_link" TargetMode="External"/><Relationship Id="rId164" Type="http://schemas.openxmlformats.org/officeDocument/2006/relationships/hyperlink" Target="https://drive.google.com/file/d/1NsDywZjgqtCt2MotmzYT0Tt3PRyT_Uzl/view?usp=drive_link" TargetMode="External"/><Relationship Id="rId285" Type="http://schemas.openxmlformats.org/officeDocument/2006/relationships/hyperlink" Target="https://drive.google.com/drive/folders/1L8b1r7fI14n13jLsvOrqZO1FYam2oRcH" TargetMode="External"/><Relationship Id="rId163" Type="http://schemas.openxmlformats.org/officeDocument/2006/relationships/hyperlink" Target="https://drive.google.com/file/d/1g0qE6Otj9PV5IHakrS_mhGSgGpU0pvt9/view?usp=drive_link" TargetMode="External"/><Relationship Id="rId284" Type="http://schemas.openxmlformats.org/officeDocument/2006/relationships/hyperlink" Target="https://drive.google.com/file/d/1WhxB_o-76heRjdAiRAWmS5Mj5_GtkDLL/view?usp=drive_link" TargetMode="External"/><Relationship Id="rId162" Type="http://schemas.openxmlformats.org/officeDocument/2006/relationships/hyperlink" Target="https://drive.google.com/file/d/1_uQvKTu2PRMgAJnEM_OOF6hnCNUPqt4m/view?usp=drive_link" TargetMode="External"/><Relationship Id="rId283" Type="http://schemas.openxmlformats.org/officeDocument/2006/relationships/hyperlink" Target="https://drive.google.com/file/d/1c7Ngyk-QkGcu_Tzkz1GSrPXc6Usn8_Am/view?usp=drive_link" TargetMode="External"/><Relationship Id="rId169" Type="http://schemas.openxmlformats.org/officeDocument/2006/relationships/hyperlink" Target="https://drive.google.com/file/d/1zbGFjkRtrWHFaP5mmLV6hn5UyF4hTBXM/view?usp=drive_link" TargetMode="External"/><Relationship Id="rId168" Type="http://schemas.openxmlformats.org/officeDocument/2006/relationships/hyperlink" Target="https://drive.google.com/file/d/1HwX0xzPcipKndce5uQzNFlxSprfElMW7/view?usp=drive_link" TargetMode="External"/><Relationship Id="rId289" Type="http://schemas.openxmlformats.org/officeDocument/2006/relationships/hyperlink" Target="https://drive.google.com/drive/folders/1uuCJkEDRc0lvbKFoMsGE0OYrwB4h8lj7" TargetMode="External"/><Relationship Id="rId167" Type="http://schemas.openxmlformats.org/officeDocument/2006/relationships/hyperlink" Target="https://drive.google.com/file/d/1J5mMyD-I7PXpz0NclnWGDeIIc6J2Dc7e/view?usp=drive_link" TargetMode="External"/><Relationship Id="rId288" Type="http://schemas.openxmlformats.org/officeDocument/2006/relationships/hyperlink" Target="https://drive.google.com/drive/folders/1VPiANvhUEp8akmq2bkERx4GXnvK6SOP-?usp=drive_link" TargetMode="External"/><Relationship Id="rId166" Type="http://schemas.openxmlformats.org/officeDocument/2006/relationships/hyperlink" Target="https://drive.google.com/file/d/1a4Cj3KDJrZ-MCQ5Ouh3zrgT4_on-OFhM/view?usp=drive_link" TargetMode="External"/><Relationship Id="rId287" Type="http://schemas.openxmlformats.org/officeDocument/2006/relationships/hyperlink" Target="https://drive.google.com/file/d/1BVm7RdPSKe_CPU0gsuI9_O5Ab1x_MgSJ/view?usp=drive_link" TargetMode="External"/><Relationship Id="rId161" Type="http://schemas.openxmlformats.org/officeDocument/2006/relationships/hyperlink" Target="https://drive.google.com/file/d/1dMGGE-kTJb8I1VzZ2IkOHBvxvZ8KzqiO/view?usp=drive_link" TargetMode="External"/><Relationship Id="rId282" Type="http://schemas.openxmlformats.org/officeDocument/2006/relationships/hyperlink" Target="https://drive.google.com/file/d/1og0CZ3xxm0LYrWoxenXglF2Qv_PfhPqy/view?usp=drive_link" TargetMode="External"/><Relationship Id="rId160" Type="http://schemas.openxmlformats.org/officeDocument/2006/relationships/hyperlink" Target="https://drive.google.com/file/d/1jwACTkxVH30AYi_bsQIsTvstqew7qQPe/view?usp=drive_link" TargetMode="External"/><Relationship Id="rId281" Type="http://schemas.openxmlformats.org/officeDocument/2006/relationships/hyperlink" Target="https://drive.google.com/file/d/1tFNJXyqMRP_uugotbyLafW1OZDzrZx1k/view?usp=drive_link" TargetMode="External"/><Relationship Id="rId280" Type="http://schemas.openxmlformats.org/officeDocument/2006/relationships/hyperlink" Target="https://drive.google.com/open?id=1CI-34eW6wdtqUN8zge2umSRlLMjr4VNn&amp;usp=drive_copy" TargetMode="External"/><Relationship Id="rId159" Type="http://schemas.openxmlformats.org/officeDocument/2006/relationships/hyperlink" Target="https://drive.google.com/file/d/1mG1SP_HpVxbo5RWOVKkNGCg5Z7A_cdxF/view?usp=drive_link" TargetMode="External"/><Relationship Id="rId154" Type="http://schemas.openxmlformats.org/officeDocument/2006/relationships/hyperlink" Target="https://drive.google.com/file/d/1PJ-_9v9SRXEtZi8-vfSLnU_EyT_KpStJ/view?usp=drive_link" TargetMode="External"/><Relationship Id="rId275" Type="http://schemas.openxmlformats.org/officeDocument/2006/relationships/hyperlink" Target="https://drive.google.com/file/d/1Ja8otvswi2MwGP6ejAZIl0UPydi9g2_C/view?usp=drive_link" TargetMode="External"/><Relationship Id="rId153" Type="http://schemas.openxmlformats.org/officeDocument/2006/relationships/hyperlink" Target="https://drive.google.com/file/d/18ROZ4u9vhfh0QvM2jHjbGNsUiy4heute/view?usp=drive_link" TargetMode="External"/><Relationship Id="rId274" Type="http://schemas.openxmlformats.org/officeDocument/2006/relationships/hyperlink" Target="https://drive.google.com/file/d/1T08UYdJBwlmcHUN2ywIXB_DoAT8ZA1Sh/view?usp=drive_link" TargetMode="External"/><Relationship Id="rId152" Type="http://schemas.openxmlformats.org/officeDocument/2006/relationships/hyperlink" Target="https://drive.google.com/file/d/1FvuyM10kSlM9kYrJrc2M92uB9chpo5po/view?usp=drive_link" TargetMode="External"/><Relationship Id="rId273" Type="http://schemas.openxmlformats.org/officeDocument/2006/relationships/hyperlink" Target="https://drive.google.com/drive/folders/15hZh-gsED10d_xvU9KSb0U7CbYdM79FZ?usp=drive_link" TargetMode="External"/><Relationship Id="rId151" Type="http://schemas.openxmlformats.org/officeDocument/2006/relationships/hyperlink" Target="https://drive.google.com/file/d/18uQShqxMldXLhFfxtVoS1DRGj_8v_L_4/view?usp=drive_link" TargetMode="External"/><Relationship Id="rId272" Type="http://schemas.openxmlformats.org/officeDocument/2006/relationships/hyperlink" Target="https://drive.google.com/file/d/1MTJoLsghsWYTOWZr-eltUxIaerCjJ_OS/view?usp=drive_link" TargetMode="External"/><Relationship Id="rId158" Type="http://schemas.openxmlformats.org/officeDocument/2006/relationships/hyperlink" Target="https://drive.google.com/file/d/1g2e_oybk6m9ueZ8PhtZSA1Gg0wlM6vo0/view?usp=drive_link" TargetMode="External"/><Relationship Id="rId279" Type="http://schemas.openxmlformats.org/officeDocument/2006/relationships/hyperlink" Target="https://drive.google.com/drive/folders/11dzgSzhnQvTeIBwO2GB7xWn6MT1LXZuR" TargetMode="External"/><Relationship Id="rId157" Type="http://schemas.openxmlformats.org/officeDocument/2006/relationships/hyperlink" Target="https://drive.google.com/file/d/1ly517FkMb9jytWywChEl2a5-KVq_eZdI/view?usp=drive_link" TargetMode="External"/><Relationship Id="rId278" Type="http://schemas.openxmlformats.org/officeDocument/2006/relationships/hyperlink" Target="https://drive.google.com/file/d/1q4VrOVyT91NJQf607pLpu_BX_RUC7WRD/view?usp=drive_link" TargetMode="External"/><Relationship Id="rId156" Type="http://schemas.openxmlformats.org/officeDocument/2006/relationships/hyperlink" Target="https://drive.google.com/file/d/1yr0bxfXPU1ibfwwq8DNzp4kYJ1q3ptIF/view?usp=drive_link" TargetMode="External"/><Relationship Id="rId277" Type="http://schemas.openxmlformats.org/officeDocument/2006/relationships/hyperlink" Target="https://drive.google.com/file/d/1LBf6rqhcAqzjNgM-T28Lat0DzL1-h0HH/view?usp=drive_link" TargetMode="External"/><Relationship Id="rId155" Type="http://schemas.openxmlformats.org/officeDocument/2006/relationships/hyperlink" Target="https://drive.google.com/file/d/1YnCA41daAxxdIBBeMLzj6dfFBRKJJecH/view?usp=drive_link" TargetMode="External"/><Relationship Id="rId276" Type="http://schemas.openxmlformats.org/officeDocument/2006/relationships/hyperlink" Target="https://drive.google.com/drive/folders/1Nqu7HG1Hh6OqKfSh1QLewjCb7xgTTr8l" TargetMode="External"/><Relationship Id="rId40" Type="http://schemas.openxmlformats.org/officeDocument/2006/relationships/hyperlink" Target="https://drive.google.com/file/d/1VgeYE2uWHraL6zG2BAsZg3hq0Dwtkggi/view?usp=drive_link" TargetMode="External"/><Relationship Id="rId42" Type="http://schemas.openxmlformats.org/officeDocument/2006/relationships/hyperlink" Target="https://drive.google.com/file/d/1NvZFS1OnFFFzHvjAS3LUCyoLJyh0-HhO/view?usp=drive_link" TargetMode="External"/><Relationship Id="rId41" Type="http://schemas.openxmlformats.org/officeDocument/2006/relationships/hyperlink" Target="https://drive.google.com/file/d/1xSnNtVIKlrgrZhXIdnHnssZ-n3rrwf_-/view?usp=drive_link" TargetMode="External"/><Relationship Id="rId44" Type="http://schemas.openxmlformats.org/officeDocument/2006/relationships/hyperlink" Target="https://drive.google.com/file/d/1qkaqGSbE1CbOUx8xe4WwcQI75_Ll7YDV/view?usp=drive_link" TargetMode="External"/><Relationship Id="rId43" Type="http://schemas.openxmlformats.org/officeDocument/2006/relationships/hyperlink" Target="https://drive.google.com/file/d/16cNgArkrQCNOtrzBwffUq4jfPUKkUulP/view?usp=drive_link" TargetMode="External"/><Relationship Id="rId46" Type="http://schemas.openxmlformats.org/officeDocument/2006/relationships/hyperlink" Target="https://drive.google.com/file/d/1A9C4mBBoLV9-t9xYmUxcXgpe2XYaRgkG/view?usp=drive_link" TargetMode="External"/><Relationship Id="rId45" Type="http://schemas.openxmlformats.org/officeDocument/2006/relationships/hyperlink" Target="https://drive.google.com/file/d/1lOEWPpz4l3FMIqlOm2l2whjZRKuTjNXg/view?usp=drive_link" TargetMode="External"/><Relationship Id="rId48" Type="http://schemas.openxmlformats.org/officeDocument/2006/relationships/hyperlink" Target="https://drive.google.com/file/d/1rRLEIeExcmgcK_YFOGB6iftdRdPBuo-J/view?usp=drive_link" TargetMode="External"/><Relationship Id="rId47" Type="http://schemas.openxmlformats.org/officeDocument/2006/relationships/hyperlink" Target="https://drive.google.com/file/d/1kincFJHil3B_56CCXFtUWD8CUXXChGS9/view?usp=drive_link" TargetMode="External"/><Relationship Id="rId49" Type="http://schemas.openxmlformats.org/officeDocument/2006/relationships/hyperlink" Target="https://drive.google.com/file/d/1yDXb7fS5JV0txZAyYMvlLqtf7m8UCue1/view?usp=drive_link" TargetMode="External"/><Relationship Id="rId31" Type="http://schemas.openxmlformats.org/officeDocument/2006/relationships/hyperlink" Target="https://drive.google.com/file/d/1HSgHtqr8fpE2SguVHdPwffEqVbvhU3_F/view?usp=drive_link" TargetMode="External"/><Relationship Id="rId30" Type="http://schemas.openxmlformats.org/officeDocument/2006/relationships/hyperlink" Target="https://drive.google.com/file/d/1nZMF5nT-uM8MHX8V5q_CKqkmx7BvPjck/view?usp=drive_link" TargetMode="External"/><Relationship Id="rId33" Type="http://schemas.openxmlformats.org/officeDocument/2006/relationships/hyperlink" Target="https://drive.google.com/file/d/19DoMF44K_M9GLJh3WWoQOoHZ-SVL-xl3/view?usp=drive_link" TargetMode="External"/><Relationship Id="rId32" Type="http://schemas.openxmlformats.org/officeDocument/2006/relationships/hyperlink" Target="https://drive.google.com/file/d/12eWjDg74oOTAzD_mV-tk9jdUoZNmmxEC/view?usp=drive_link" TargetMode="External"/><Relationship Id="rId35" Type="http://schemas.openxmlformats.org/officeDocument/2006/relationships/hyperlink" Target="https://drive.google.com/file/d/1PU3XLs7CYAGf3m_3PR-9YTI3x95uh73G/view?usp=drive_link" TargetMode="External"/><Relationship Id="rId34" Type="http://schemas.openxmlformats.org/officeDocument/2006/relationships/hyperlink" Target="https://drive.google.com/file/d/1bWaunw9V3VUYCvHE4X6rF3IZICCkWcte/view?usp=drive_link" TargetMode="External"/><Relationship Id="rId37" Type="http://schemas.openxmlformats.org/officeDocument/2006/relationships/hyperlink" Target="https://drive.google.com/file/d/1WfH0PMKLVUls80p03RWDev0kNLrusw1M/view?usp=drive_link" TargetMode="External"/><Relationship Id="rId36" Type="http://schemas.openxmlformats.org/officeDocument/2006/relationships/hyperlink" Target="https://drive.google.com/file/d/1ggiTd8ncG8z2P42msQdyUPuFkemxsIo9/view?usp=drive_link" TargetMode="External"/><Relationship Id="rId39" Type="http://schemas.openxmlformats.org/officeDocument/2006/relationships/hyperlink" Target="https://drive.google.com/file/d/1nwr9GGXEveVhz5fZFSj_oQ_FhWm3gWxG/view?usp=drive_link" TargetMode="External"/><Relationship Id="rId38" Type="http://schemas.openxmlformats.org/officeDocument/2006/relationships/hyperlink" Target="https://drive.google.com/file/d/1p5zgCnx3jpUH4NNE8YhrmRu50lf9eJTL/view?usp=drive_link" TargetMode="External"/><Relationship Id="rId20" Type="http://schemas.openxmlformats.org/officeDocument/2006/relationships/hyperlink" Target="https://drive.google.com/file/d/1r0MvplTQ-JMGoLeRXdCNacwXZcF-nNf-/view?usp=drive_link" TargetMode="External"/><Relationship Id="rId22" Type="http://schemas.openxmlformats.org/officeDocument/2006/relationships/hyperlink" Target="https://drive.google.com/file/d/1rjxe7CDWyxfqBa-h1r9xNlwq3pdbjdDT/view?usp=drive_link" TargetMode="External"/><Relationship Id="rId21" Type="http://schemas.openxmlformats.org/officeDocument/2006/relationships/hyperlink" Target="https://drive.google.com/file/d/1DKdy37o8yRYxqb4hTCrZNtVd_pWqXt_N/view?usp=drive_link" TargetMode="External"/><Relationship Id="rId24" Type="http://schemas.openxmlformats.org/officeDocument/2006/relationships/hyperlink" Target="https://drive.google.com/file/d/1O1m27dOjNWPgIwX26Rrg0uPJonFUrE6d/view?usp=drive_link" TargetMode="External"/><Relationship Id="rId23" Type="http://schemas.openxmlformats.org/officeDocument/2006/relationships/hyperlink" Target="https://drive.google.com/file/d/1i8hSid8caeC_NCkE97y7G470d3co4uwr/view?usp=drive_link" TargetMode="External"/><Relationship Id="rId26" Type="http://schemas.openxmlformats.org/officeDocument/2006/relationships/hyperlink" Target="https://drive.google.com/file/d/1mMs0-cw-WQvdwsNQZdoHd4bOfOKCPpMA/view?usp=drive_link" TargetMode="External"/><Relationship Id="rId25" Type="http://schemas.openxmlformats.org/officeDocument/2006/relationships/hyperlink" Target="https://drive.google.com/file/d/19ZaU9hTF60LbmaczYEnuhQxepXUh6jpe/view?usp=drive_link" TargetMode="External"/><Relationship Id="rId28" Type="http://schemas.openxmlformats.org/officeDocument/2006/relationships/hyperlink" Target="https://drive.google.com/file/d/1Gkc10AULYatbWqTa2KvuzdmM5iY4hEzc/view?usp=drive_link" TargetMode="External"/><Relationship Id="rId27" Type="http://schemas.openxmlformats.org/officeDocument/2006/relationships/hyperlink" Target="https://drive.google.com/file/d/1Qisbxdvk81OL7Ya6xS0mhZ8kbaISgV4v/view?usp=drive_link" TargetMode="External"/><Relationship Id="rId29" Type="http://schemas.openxmlformats.org/officeDocument/2006/relationships/hyperlink" Target="https://drive.google.com/file/d/1D9r_OQXmDBJ7IXWx-TQLcdc6jCWG6lLm/view?usp=drive_link" TargetMode="External"/><Relationship Id="rId11" Type="http://schemas.openxmlformats.org/officeDocument/2006/relationships/hyperlink" Target="https://drive.google.com/file/d/1XVZKloKJBEug8L9W2j9dYGZ25Tq8Dror/view?usp=drive_link" TargetMode="External"/><Relationship Id="rId10" Type="http://schemas.openxmlformats.org/officeDocument/2006/relationships/hyperlink" Target="https://drive.google.com/file/d/1XMhwHooAGnAzEuNCMMNXPquBOdKVUhff/view?usp=drive_link" TargetMode="External"/><Relationship Id="rId13" Type="http://schemas.openxmlformats.org/officeDocument/2006/relationships/hyperlink" Target="https://drive.google.com/file/d/1M0EbJejvaQNdrTcfbESyH-FkIFjNa9Kn/view?usp=drive_link" TargetMode="External"/><Relationship Id="rId12" Type="http://schemas.openxmlformats.org/officeDocument/2006/relationships/hyperlink" Target="https://drive.google.com/file/d/1Peitml3wMjTFau6sYYm2tyBBCDCBZ_n4/view?usp=drive_link" TargetMode="External"/><Relationship Id="rId15" Type="http://schemas.openxmlformats.org/officeDocument/2006/relationships/hyperlink" Target="https://drive.google.com/file/d/1FT5VyjS_ENMyn3zPrQNcl8oH3rEOb8CO/view?usp=drive_link" TargetMode="External"/><Relationship Id="rId14" Type="http://schemas.openxmlformats.org/officeDocument/2006/relationships/hyperlink" Target="https://drive.google.com/file/d/1RMPIF5h4DL2e2dKaDomx9P6Q94_fjJ4C/view?usp=drive_link" TargetMode="External"/><Relationship Id="rId17" Type="http://schemas.openxmlformats.org/officeDocument/2006/relationships/hyperlink" Target="https://drive.google.com/file/d/17GdEvRAQMnlttvZcctYgEVRkYq_H4Um3/view?usp=drive_link" TargetMode="External"/><Relationship Id="rId16" Type="http://schemas.openxmlformats.org/officeDocument/2006/relationships/hyperlink" Target="https://drive.google.com/file/d/1pZp6WADw_yE2g3v7SnGuxlRECnMBJvht/view?usp=drive_link" TargetMode="External"/><Relationship Id="rId19" Type="http://schemas.openxmlformats.org/officeDocument/2006/relationships/hyperlink" Target="https://drive.google.com/file/d/1_gMdQSg8jDtOR8qw3zn8bvjIDDRhzcOu/view?usp=drive_link" TargetMode="External"/><Relationship Id="rId18" Type="http://schemas.openxmlformats.org/officeDocument/2006/relationships/hyperlink" Target="https://drive.google.com/file/d/1CFYitTsvNQ7eYnk1bJMMIglDACy8f4vv/view?usp=drive_link" TargetMode="External"/><Relationship Id="rId84" Type="http://schemas.openxmlformats.org/officeDocument/2006/relationships/hyperlink" Target="https://drive.google.com/file/d/1BZA5-AyZU2Qmoojgt23fnZXvjlLvyDc6/view?usp=drive_link" TargetMode="External"/><Relationship Id="rId83" Type="http://schemas.openxmlformats.org/officeDocument/2006/relationships/hyperlink" Target="https://drive.google.com/file/d/1s5_uvKRj6KWs4ZFSbhwrFYcd-rRGmzb-/view?usp=drive_link" TargetMode="External"/><Relationship Id="rId86" Type="http://schemas.openxmlformats.org/officeDocument/2006/relationships/hyperlink" Target="https://drive.google.com/file/d/13amkvIt0YFvDCNu_F6sTHwZHnFhmx9sJ/view?usp=drive_link" TargetMode="External"/><Relationship Id="rId85" Type="http://schemas.openxmlformats.org/officeDocument/2006/relationships/hyperlink" Target="https://drive.google.com/file/d/13-5QWGPhc0NApGn2FAJc4E6FuuSBYfn8/view?usp=drive_link" TargetMode="External"/><Relationship Id="rId88" Type="http://schemas.openxmlformats.org/officeDocument/2006/relationships/hyperlink" Target="https://drive.google.com/file/d/1l2_MvHMJNHlvTODeo_FhTZpV7E6aTnM1/view?usp=drive_link" TargetMode="External"/><Relationship Id="rId87" Type="http://schemas.openxmlformats.org/officeDocument/2006/relationships/hyperlink" Target="https://drive.google.com/file/d/1nbmyIszodEUMBhSkJZtPsVRFJXKGJDHH/view?usp=drive_link" TargetMode="External"/><Relationship Id="rId89" Type="http://schemas.openxmlformats.org/officeDocument/2006/relationships/hyperlink" Target="https://drive.google.com/file/d/1j2Xtp0RHlMTRRaxSfSQd6QMxqM1mVpyp/view?usp=drive_link" TargetMode="External"/><Relationship Id="rId80" Type="http://schemas.openxmlformats.org/officeDocument/2006/relationships/hyperlink" Target="https://drive.google.com/file/d/1mcNQyCvjv9AvaIvwQsvNSb1ca-niP82x/view?usp=drive_link" TargetMode="External"/><Relationship Id="rId82" Type="http://schemas.openxmlformats.org/officeDocument/2006/relationships/hyperlink" Target="https://drive.google.com/file/d/1f9yBGpAlYUHaQgCpBhgcysubLe6r6AtO/view?usp=drive_link" TargetMode="External"/><Relationship Id="rId81" Type="http://schemas.openxmlformats.org/officeDocument/2006/relationships/hyperlink" Target="https://drive.google.com/file/d/1BrGI3Kkok56yhrDTcgdqOR2ByeHpnQSy/view?usp=drive_link" TargetMode="External"/><Relationship Id="rId73" Type="http://schemas.openxmlformats.org/officeDocument/2006/relationships/hyperlink" Target="https://drive.google.com/file/d/1kNM78mFOogrMzQDEsxoBIMPqh36Fjv6c/view?usp=drive_link" TargetMode="External"/><Relationship Id="rId72" Type="http://schemas.openxmlformats.org/officeDocument/2006/relationships/hyperlink" Target="https://drive.google.com/file/d/1IV5jYfhf8WHDAHi9nDB6Xh65A0DgzLtK/view?usp=drive_link" TargetMode="External"/><Relationship Id="rId75" Type="http://schemas.openxmlformats.org/officeDocument/2006/relationships/hyperlink" Target="https://drive.google.com/file/d/1ZdWYr_5aJsE7Zz8Ygg72d7RiAPkPClSU/view?usp=drive_link" TargetMode="External"/><Relationship Id="rId74" Type="http://schemas.openxmlformats.org/officeDocument/2006/relationships/hyperlink" Target="https://drive.google.com/file/d/1pUwc9jDKOYF5JjTGFa5fkiRjXIeYzxom/view?usp=drive_link" TargetMode="External"/><Relationship Id="rId77" Type="http://schemas.openxmlformats.org/officeDocument/2006/relationships/hyperlink" Target="https://drive.google.com/file/d/1zgMDXEHnH1d-y3C-vLYFlZxdrdRlobeo/view?usp=drive_link" TargetMode="External"/><Relationship Id="rId76" Type="http://schemas.openxmlformats.org/officeDocument/2006/relationships/hyperlink" Target="https://drive.google.com/file/d/1qhOtAl9CpkrqZ0qq4WeITOcmww_Kk9ET/view?usp=drive_link" TargetMode="External"/><Relationship Id="rId79" Type="http://schemas.openxmlformats.org/officeDocument/2006/relationships/hyperlink" Target="https://drive.google.com/file/d/1dbPO3cGxeLMn75xzw3b25vmAkmf5xYK9/view?usp=drive_link" TargetMode="External"/><Relationship Id="rId78" Type="http://schemas.openxmlformats.org/officeDocument/2006/relationships/hyperlink" Target="https://drive.google.com/file/d/1NtLqHF2u06I1MkcZTv9xam1C3SFei9L_/view?usp=drive_link" TargetMode="External"/><Relationship Id="rId71" Type="http://schemas.openxmlformats.org/officeDocument/2006/relationships/hyperlink" Target="https://drive.google.com/file/d/1xZaARWVJ3cMl_1vbPoPYux20DbrLEdc_/view?usp=drive_link" TargetMode="External"/><Relationship Id="rId70" Type="http://schemas.openxmlformats.org/officeDocument/2006/relationships/hyperlink" Target="https://drive.google.com/file/d/1y9PTDAEYcQ5Ix16HNBaqK2o2KhObOLAB/view?usp=drive_link" TargetMode="External"/><Relationship Id="rId62" Type="http://schemas.openxmlformats.org/officeDocument/2006/relationships/hyperlink" Target="https://docs.google.com/spreadsheets/d/1GIcnApQ0lcmR89C5mOFAaTubjL70yVzD/edit?gid=2023340776" TargetMode="External"/><Relationship Id="rId61" Type="http://schemas.openxmlformats.org/officeDocument/2006/relationships/hyperlink" Target="https://drive.google.com/file/d/1HowEL-30JXmvOc4zYpUInt232N_HHfvG/view?usp=drive_link" TargetMode="External"/><Relationship Id="rId64" Type="http://schemas.openxmlformats.org/officeDocument/2006/relationships/hyperlink" Target="https://drive.google.com/file/d/1CS6XTot81m6j6B6XdZKrkRI8A903Yxnj/view?usp=drive_link" TargetMode="External"/><Relationship Id="rId63" Type="http://schemas.openxmlformats.org/officeDocument/2006/relationships/hyperlink" Target="https://drive.google.com/file/d/1V0C1q-mBVqCXLypxei4ng6XGQjkQ5Ls0/view?usp=drive_link" TargetMode="External"/><Relationship Id="rId66" Type="http://schemas.openxmlformats.org/officeDocument/2006/relationships/hyperlink" Target="https://drive.google.com/file/d/1z3I-9K0bdNdVaZaASN-JT3Ff9pyldboV/view?usp=drive_link" TargetMode="External"/><Relationship Id="rId65" Type="http://schemas.openxmlformats.org/officeDocument/2006/relationships/hyperlink" Target="https://drive.google.com/file/d/1wOLK5dSyp1JrPM1SFIL1bpp-otS6iX_B/view?usp=drive_link" TargetMode="External"/><Relationship Id="rId68" Type="http://schemas.openxmlformats.org/officeDocument/2006/relationships/hyperlink" Target="https://drive.google.com/file/d/1eMFYXGDZYzn7PtV-dDesLOlPCNOlEv1o/view?usp=sharing" TargetMode="External"/><Relationship Id="rId67" Type="http://schemas.openxmlformats.org/officeDocument/2006/relationships/hyperlink" Target="https://drive.google.com/file/d/1K7iBrXturbOwauWV1-irAUiwliPKREh-/view?usp=drive_link" TargetMode="External"/><Relationship Id="rId60" Type="http://schemas.openxmlformats.org/officeDocument/2006/relationships/hyperlink" Target="https://drive.google.com/file/d/1HEH5CfIjG9g8NHJSYeEbuZpUBu_KR2h-/view?usp=drive_link" TargetMode="External"/><Relationship Id="rId69" Type="http://schemas.openxmlformats.org/officeDocument/2006/relationships/hyperlink" Target="https://drive.google.com/file/d/1n3XBTkXwxd1qJDYiJzVh9bSk7OaUNSOl/view?usp=drive_link" TargetMode="External"/><Relationship Id="rId51" Type="http://schemas.openxmlformats.org/officeDocument/2006/relationships/hyperlink" Target="https://drive.google.com/file/d/1lxLBU37Jw3eC_rrgUBrCdPPDrIRuFKir/view?usp=drive_link" TargetMode="External"/><Relationship Id="rId50" Type="http://schemas.openxmlformats.org/officeDocument/2006/relationships/hyperlink" Target="https://drive.google.com/file/d/1rU0dAfixFIrInrNsXQ4jQJVTsyvwihMk/view?usp=drive_link" TargetMode="External"/><Relationship Id="rId53" Type="http://schemas.openxmlformats.org/officeDocument/2006/relationships/hyperlink" Target="https://drive.google.com/file/d/1hT-E1V-Qi_ue6fE71yXqOtCyRTcbav2D/view?usp=drive_link" TargetMode="External"/><Relationship Id="rId52" Type="http://schemas.openxmlformats.org/officeDocument/2006/relationships/hyperlink" Target="https://drive.google.com/file/d/1dMihTLQAy-UoIfw4hFXBDigWZEiYiM1d/view?usp=drive_link" TargetMode="External"/><Relationship Id="rId55" Type="http://schemas.openxmlformats.org/officeDocument/2006/relationships/hyperlink" Target="https://drive.google.com/file/d/1vV_TU97gjuyPHiRdm9_Yf9352Tw7tWNV/view?usp=drive_link" TargetMode="External"/><Relationship Id="rId54" Type="http://schemas.openxmlformats.org/officeDocument/2006/relationships/hyperlink" Target="https://drive.google.com/file/d/11YhCPLubMT4FNYuUmD4jm86fFH1Bn_Dw/view?usp=drive_link" TargetMode="External"/><Relationship Id="rId57" Type="http://schemas.openxmlformats.org/officeDocument/2006/relationships/hyperlink" Target="https://drive.google.com/file/d/1Srh61gXImj1Hw7nXd3WCjNX1ki25j8x3/view?usp=drive_link" TargetMode="External"/><Relationship Id="rId56" Type="http://schemas.openxmlformats.org/officeDocument/2006/relationships/hyperlink" Target="https://drive.google.com/file/d/1K2OMh9BIgk-KSbffVXg2iZ34GNOPOEKy/view?usp=drive_link" TargetMode="External"/><Relationship Id="rId59" Type="http://schemas.openxmlformats.org/officeDocument/2006/relationships/hyperlink" Target="https://drive.google.com/file/d/1jKHAx8YlI713T2StTjzaMKopxiXZ4be8/view?usp=drive_link" TargetMode="External"/><Relationship Id="rId58" Type="http://schemas.openxmlformats.org/officeDocument/2006/relationships/hyperlink" Target="https://drive.google.com/file/d/17hczhHV0KRFItV4GHcDP-K4VrOBQWOmC/view?usp=drive_link" TargetMode="External"/><Relationship Id="rId107" Type="http://schemas.openxmlformats.org/officeDocument/2006/relationships/hyperlink" Target="https://drive.google.com/file/d/1oEPO0RkgzROKpjeuwYRsOfC5u1tBF98A/view?usp=drive_link" TargetMode="External"/><Relationship Id="rId228" Type="http://schemas.openxmlformats.org/officeDocument/2006/relationships/hyperlink" Target="https://drive.google.com/drive/folders/1Tndyar7AFOqX4jGtd1ubymX6GdNYua0J?usp=drive_link" TargetMode="External"/><Relationship Id="rId349" Type="http://schemas.openxmlformats.org/officeDocument/2006/relationships/hyperlink" Target="https://drive.google.com/drive/folders/14v19WL_KoGf06JNLwKUUQP1SJKbVzmuR?usp=drive_link" TargetMode="External"/><Relationship Id="rId106" Type="http://schemas.openxmlformats.org/officeDocument/2006/relationships/hyperlink" Target="https://docs.google.com/spreadsheets/d/1Z6z3dSTRX-v9YBjgXOzLEspH2c-1ut6W/edit?gid=1961465236" TargetMode="External"/><Relationship Id="rId227" Type="http://schemas.openxmlformats.org/officeDocument/2006/relationships/hyperlink" Target="https://drive.google.com/file/d/1qGUvzOMxRHJLP1RnIks7xdRi0s-zT8MD/view?usp=drive_link" TargetMode="External"/><Relationship Id="rId348" Type="http://schemas.openxmlformats.org/officeDocument/2006/relationships/hyperlink" Target="https://drive.google.com/open?id=1URXlSY02ofO1dKv2H14J6iADWs1im8Sn&amp;usp=drive_copy" TargetMode="External"/><Relationship Id="rId105" Type="http://schemas.openxmlformats.org/officeDocument/2006/relationships/hyperlink" Target="https://drive.google.com/file/d/1fXs-viINuT776alKA9oDdUu_YSVbb27x/view?usp=drive_link" TargetMode="External"/><Relationship Id="rId226" Type="http://schemas.openxmlformats.org/officeDocument/2006/relationships/hyperlink" Target="https://drive.google.com/drive/folders/1N8xJn06nnADUpr_BxmjPVwChABtXM_uZ?usp=drive_link" TargetMode="External"/><Relationship Id="rId347" Type="http://schemas.openxmlformats.org/officeDocument/2006/relationships/hyperlink" Target="https://drive.google.com/drive/folders/1hDG3mYM5BhwAsrXVnXQ92tsVuebuCxTP?usp=drive_link" TargetMode="External"/><Relationship Id="rId104" Type="http://schemas.openxmlformats.org/officeDocument/2006/relationships/hyperlink" Target="https://drive.google.com/file/d/1pu-PjeJjMJLH_noPES-1rqrPssYr6oik/view?usp=drive_link" TargetMode="External"/><Relationship Id="rId225" Type="http://schemas.openxmlformats.org/officeDocument/2006/relationships/hyperlink" Target="https://drive.google.com/file/d/1tpmsP4EdOcBqp4bupdlsF_AKfYL7WysK/view?usp=drive_link" TargetMode="External"/><Relationship Id="rId346" Type="http://schemas.openxmlformats.org/officeDocument/2006/relationships/hyperlink" Target="https://drive.google.com/open?id=1FLWjrbpjhHymcTERrZTKYRT3HfItWPmT&amp;usp=drive_copy" TargetMode="External"/><Relationship Id="rId109" Type="http://schemas.openxmlformats.org/officeDocument/2006/relationships/hyperlink" Target="https://drive.google.com/file/d/1SDUlSXUIVSWAqvKss1svDdEdQIAl1yH6/view?usp=drive_link" TargetMode="External"/><Relationship Id="rId108" Type="http://schemas.openxmlformats.org/officeDocument/2006/relationships/hyperlink" Target="https://drive.google.com/file/d/1zfuk7keGquvKAslPaEJ5Pxn1hEOONPVu/view?usp=drive_link" TargetMode="External"/><Relationship Id="rId229" Type="http://schemas.openxmlformats.org/officeDocument/2006/relationships/hyperlink" Target="https://drive.google.com/file/d/1DyPxucsIY0zcyC-NpwJrBeZC9VgvHCJp/view?usp=drive_link" TargetMode="External"/><Relationship Id="rId220" Type="http://schemas.openxmlformats.org/officeDocument/2006/relationships/hyperlink" Target="https://drive.google.com/file/d/1AboWqD-UujoAvPmB1HdzN9r-MBxNZBaa/view?usp=drive_link" TargetMode="External"/><Relationship Id="rId341" Type="http://schemas.openxmlformats.org/officeDocument/2006/relationships/hyperlink" Target="https://drive.google.com/drive/folders/1hL-qsa8ssWN9XKaRNheeJntal6yYY9xk?usp=drive_link" TargetMode="External"/><Relationship Id="rId340" Type="http://schemas.openxmlformats.org/officeDocument/2006/relationships/hyperlink" Target="https://drive.google.com/open?id=1W0ww38y4gpf9GnEJZxZRH6s6qQhQiC3S&amp;usp=drive_copy" TargetMode="External"/><Relationship Id="rId103" Type="http://schemas.openxmlformats.org/officeDocument/2006/relationships/hyperlink" Target="https://drive.google.com/file/d/1XZsyDg8eFJPg8eiFVIn_uChhTWswnNFN/view?usp=drive_link" TargetMode="External"/><Relationship Id="rId224" Type="http://schemas.openxmlformats.org/officeDocument/2006/relationships/hyperlink" Target="https://drive.google.com/file/d/1qHE_Z98PFfb7T2LA6tz_HGiv8WEYElHj/view?usp=drive_link" TargetMode="External"/><Relationship Id="rId345" Type="http://schemas.openxmlformats.org/officeDocument/2006/relationships/hyperlink" Target="https://drive.google.com/drive/folders/1QdWaZY4fyLlDjVDGqiSwrSRlzPBb7Ahq?usp=drive_link" TargetMode="External"/><Relationship Id="rId102" Type="http://schemas.openxmlformats.org/officeDocument/2006/relationships/hyperlink" Target="https://drive.google.com/file/d/15iMHRrHqYVBx629Wh-Afa24hUykRZ2uY/view?usp=drive_link" TargetMode="External"/><Relationship Id="rId223" Type="http://schemas.openxmlformats.org/officeDocument/2006/relationships/hyperlink" Target="https://drive.google.com/drive/folders/1ubgUp_QcTvZYUBMapPfoMUlWyExDuZg6?usp=drive_link" TargetMode="External"/><Relationship Id="rId344" Type="http://schemas.openxmlformats.org/officeDocument/2006/relationships/hyperlink" Target="https://drive.google.com/file/d/1SFH5PIaRhUrXroJtBIsqzrfLF8CQG5lV/view?usp=drive_link" TargetMode="External"/><Relationship Id="rId101" Type="http://schemas.openxmlformats.org/officeDocument/2006/relationships/hyperlink" Target="https://drive.google.com/file/d/1NrbQOBEvGAypJIYmLHtUBJbLRTBmgFya/view?usp=drive_link" TargetMode="External"/><Relationship Id="rId222" Type="http://schemas.openxmlformats.org/officeDocument/2006/relationships/hyperlink" Target="https://drive.google.com/file/d/1712cvb3dC6_xYTWGgV5_pCXwuos5w5TZ/view?usp=drive_link" TargetMode="External"/><Relationship Id="rId343" Type="http://schemas.openxmlformats.org/officeDocument/2006/relationships/hyperlink" Target="https://drive.google.com/drive/folders/1uHQe9cr6dXaVpIsMqOs_m183CORkE3Yt?usp=drive_link" TargetMode="External"/><Relationship Id="rId100" Type="http://schemas.openxmlformats.org/officeDocument/2006/relationships/hyperlink" Target="https://drive.google.com/file/d/1WVpxg5B9pIr19Clbdgaa__M6KW2iTqym/view?usp=drive_link" TargetMode="External"/><Relationship Id="rId221" Type="http://schemas.openxmlformats.org/officeDocument/2006/relationships/hyperlink" Target="https://drive.google.com/drive/folders/1As5YDdHg-HymBkE-qLAndVjNN99B2fHc?usp=drive_link" TargetMode="External"/><Relationship Id="rId342" Type="http://schemas.openxmlformats.org/officeDocument/2006/relationships/hyperlink" Target="https://drive.google.com/file/d/1gKMyPrAEebQHAx9meg5pnbJeYqewDFzS/view?usp=drive_link" TargetMode="External"/><Relationship Id="rId217" Type="http://schemas.openxmlformats.org/officeDocument/2006/relationships/hyperlink" Target="https://drive.google.com/drive/folders/1ZNwrxFdUgb8Ck3rGcSUHW_AzBW9ZXsZK" TargetMode="External"/><Relationship Id="rId338" Type="http://schemas.openxmlformats.org/officeDocument/2006/relationships/hyperlink" Target="https://drive.google.com/open?id=1pGDGnfzzCAKDox-MTPJDuE19fqcx5P5Z&amp;usp=drive_copy" TargetMode="External"/><Relationship Id="rId216" Type="http://schemas.openxmlformats.org/officeDocument/2006/relationships/hyperlink" Target="https://drive.google.com/file/d/1TAVPwaFdu-1I8FurtCVl0ICVfk8wb4c1/view?usp=drive_link" TargetMode="External"/><Relationship Id="rId337" Type="http://schemas.openxmlformats.org/officeDocument/2006/relationships/hyperlink" Target="https://drive.google.com/drive/folders/1YNQreLw0oH-cAoNQrYYJl_4dRaSndzA-" TargetMode="External"/><Relationship Id="rId215" Type="http://schemas.openxmlformats.org/officeDocument/2006/relationships/hyperlink" Target="https://drive.google.com/drive/folders/14w9qkuyE8xewOB5vjCv6Gt5BaPRK28IX?usp=drive_link" TargetMode="External"/><Relationship Id="rId336" Type="http://schemas.openxmlformats.org/officeDocument/2006/relationships/hyperlink" Target="https://drive.google.com/open?id=171OZ82CgYfPO5GbEAUQ6VN-ZLMjYQYLi&amp;usp=drive_copy" TargetMode="External"/><Relationship Id="rId214" Type="http://schemas.openxmlformats.org/officeDocument/2006/relationships/hyperlink" Target="https://drive.google.com/file/d/1hfEa1acPSiWNPBzx1ZfXF_p_jD6or-Fx/view?usp=drive_link" TargetMode="External"/><Relationship Id="rId335" Type="http://schemas.openxmlformats.org/officeDocument/2006/relationships/hyperlink" Target="https://drive.google.com/drive/folders/1dChXxRAgGD6YgWZXsq4Gz390xutYHZwx" TargetMode="External"/><Relationship Id="rId219" Type="http://schemas.openxmlformats.org/officeDocument/2006/relationships/hyperlink" Target="https://drive.google.com/file/d/1mLUJ4J-PNPSwTRIw_7SCwzhxRdeDxB00/view?usp=drive_link" TargetMode="External"/><Relationship Id="rId218" Type="http://schemas.openxmlformats.org/officeDocument/2006/relationships/hyperlink" Target="https://drive.google.com/drive/folders/1UmsqMvw-Dxe7npWY19e9xSFIl-C_5lku?usp=drive_link" TargetMode="External"/><Relationship Id="rId339" Type="http://schemas.openxmlformats.org/officeDocument/2006/relationships/hyperlink" Target="https://drive.google.com/drive/folders/1sTTX0XxeEcX-nFd8rx9XQMS7DLvhyAn-?usp=drive_link" TargetMode="External"/><Relationship Id="rId330" Type="http://schemas.openxmlformats.org/officeDocument/2006/relationships/hyperlink" Target="https://drive.google.com/open?id=1k6n32xXzetAhHC1OA9NRFe6dG8l06lqP&amp;usp=drive_copy" TargetMode="External"/><Relationship Id="rId213" Type="http://schemas.openxmlformats.org/officeDocument/2006/relationships/hyperlink" Target="https://drive.google.com/drive/folders/13z8AraaC973vbqsF8EU29xMm2Y0sffu5?usp=drive_link" TargetMode="External"/><Relationship Id="rId334" Type="http://schemas.openxmlformats.org/officeDocument/2006/relationships/hyperlink" Target="https://drive.google.com/open?id=1ZlL8yVcl3x4o58ssCOp5xsyUud2BQaxe&amp;usp=drive_copy" TargetMode="External"/><Relationship Id="rId212" Type="http://schemas.openxmlformats.org/officeDocument/2006/relationships/hyperlink" Target="https://drive.google.com/file/d/1ruKyRivVDW6QV74yc_wBGsgCyzgZW-c-/view?usp=drive_link" TargetMode="External"/><Relationship Id="rId333" Type="http://schemas.openxmlformats.org/officeDocument/2006/relationships/hyperlink" Target="https://drive.google.com/drive/folders/1xMEBCuStXUVHP9PAv5EnC7E75cWMwtBI" TargetMode="External"/><Relationship Id="rId211" Type="http://schemas.openxmlformats.org/officeDocument/2006/relationships/hyperlink" Target="https://drive.google.com/drive/folders/1aPBqQ8F6Y_mWjmgENh72DVG-SBfGpJ3-?usp=drive_link" TargetMode="External"/><Relationship Id="rId332" Type="http://schemas.openxmlformats.org/officeDocument/2006/relationships/hyperlink" Target="https://drive.google.com/open?id=1P51MX1eT0Tr6zIlFXP7jC0Ls3dZZi84l&amp;usp=drive_copy" TargetMode="External"/><Relationship Id="rId210" Type="http://schemas.openxmlformats.org/officeDocument/2006/relationships/hyperlink" Target="https://drive.google.com/file/d/15ucJxXsYP3V7WI-ppL7phOzFXwRTTDLQ/view?usp=drive_link" TargetMode="External"/><Relationship Id="rId331" Type="http://schemas.openxmlformats.org/officeDocument/2006/relationships/hyperlink" Target="https://drive.google.com/drive/folders/18fq5p6JOg2zxmWqnR4fOlj7mhUpo7nFp" TargetMode="External"/><Relationship Id="rId370" Type="http://schemas.openxmlformats.org/officeDocument/2006/relationships/hyperlink" Target="https://drive.google.com/file/d/1Y331pKfHZPKh070PMfMcU-9ARg4qyIZb/view?usp=drive_link" TargetMode="External"/><Relationship Id="rId129" Type="http://schemas.openxmlformats.org/officeDocument/2006/relationships/hyperlink" Target="https://drive.google.com/file/d/12lsaBoSY1ztinmFqs_vkMoZXMQsBP4Kd/view?usp=drive_link" TargetMode="External"/><Relationship Id="rId128" Type="http://schemas.openxmlformats.org/officeDocument/2006/relationships/hyperlink" Target="https://drive.google.com/file/d/18444soi6udorAWvualV4-1wP57VgANL5/view?usp=drive_link" TargetMode="External"/><Relationship Id="rId249" Type="http://schemas.openxmlformats.org/officeDocument/2006/relationships/hyperlink" Target="https://drive.google.com/file/d/1AampccqLxE4YWMXrX_fvI60AA2ZRJfiX/view?usp=drive_link" TargetMode="External"/><Relationship Id="rId127" Type="http://schemas.openxmlformats.org/officeDocument/2006/relationships/hyperlink" Target="https://drive.google.com/file/d/1PwvZoJ7vo8Rhp7yqqZK-vqyAFsPWYRzs/view?usp=drive_link" TargetMode="External"/><Relationship Id="rId248" Type="http://schemas.openxmlformats.org/officeDocument/2006/relationships/hyperlink" Target="https://drive.google.com/file/d/1DiL8y9-FR7y-wXy-HaDKvs1YM9yK3FLx/view?usp=drive_link" TargetMode="External"/><Relationship Id="rId369" Type="http://schemas.openxmlformats.org/officeDocument/2006/relationships/hyperlink" Target="https://drive.google.com/drive/folders/1r_yRjUbEO5eCAGwqc6vU9PYLX7apM90c?usp=drive_link" TargetMode="External"/><Relationship Id="rId126" Type="http://schemas.openxmlformats.org/officeDocument/2006/relationships/hyperlink" Target="https://drive.google.com/file/d/14J10nIU5roFPu5WZVcOa9D7c9A4-wjGW/view?usp=drive_link" TargetMode="External"/><Relationship Id="rId247" Type="http://schemas.openxmlformats.org/officeDocument/2006/relationships/hyperlink" Target="https://drive.google.com/file/d/1GOS6fJQmy-jjzMbd0UYHwn8vOhLmmmIj/view?usp=drive_link" TargetMode="External"/><Relationship Id="rId368" Type="http://schemas.openxmlformats.org/officeDocument/2006/relationships/hyperlink" Target="https://drive.google.com/file/d/14A0Eq2RMd8DjYUOgzqthrJkuldMRFKez/view?usp=drive_link" TargetMode="External"/><Relationship Id="rId121" Type="http://schemas.openxmlformats.org/officeDocument/2006/relationships/hyperlink" Target="https://drive.google.com/file/d/1ydtFtMLGX1io90I6GYS3gX1l09TY8nBa/view?usp=drive_link" TargetMode="External"/><Relationship Id="rId242" Type="http://schemas.openxmlformats.org/officeDocument/2006/relationships/hyperlink" Target="https://docs.google.com/spreadsheets/d/1q2RNtc-S1AQ_pqdZ_UYbr4uBayiPLzgW/edit?usp=sharing&amp;ouid=111364874390903532156&amp;rtpof=true&amp;sd=true" TargetMode="External"/><Relationship Id="rId363" Type="http://schemas.openxmlformats.org/officeDocument/2006/relationships/hyperlink" Target="https://drive.google.com/drive/folders/1DGGaGDImhByObt_awRgETlKQdQMUGVR7?usp=drive_link" TargetMode="External"/><Relationship Id="rId120" Type="http://schemas.openxmlformats.org/officeDocument/2006/relationships/hyperlink" Target="https://drive.google.com/file/d/1VO_MnZi4Sf8iwz94OKmDr6pseEmEwmwk/view?usp=drive_link" TargetMode="External"/><Relationship Id="rId241" Type="http://schemas.openxmlformats.org/officeDocument/2006/relationships/hyperlink" Target="https://drive.google.com/file/d/1HWvgnsASjUqMPVSw843CCFDXe50gY-Tr/view?usp=drive_link" TargetMode="External"/><Relationship Id="rId362" Type="http://schemas.openxmlformats.org/officeDocument/2006/relationships/hyperlink" Target="https://drive.google.com/file/d/1KM5rEUZkO1R6iONs42OkSXUuE-Qv5HKL/view?usp=drive_link" TargetMode="External"/><Relationship Id="rId240" Type="http://schemas.openxmlformats.org/officeDocument/2006/relationships/hyperlink" Target="https://drive.google.com/drive/folders/1xsH_7XuAaQa4zPlVvKleiAHguHTR3ce7?usp=drive_link" TargetMode="External"/><Relationship Id="rId361" Type="http://schemas.openxmlformats.org/officeDocument/2006/relationships/hyperlink" Target="https://drive.google.com/drive/folders/1uRe5NKdlkQE8spAop0NUH8MJNET_RHIj?usp=drive_link" TargetMode="External"/><Relationship Id="rId360" Type="http://schemas.openxmlformats.org/officeDocument/2006/relationships/hyperlink" Target="https://drive.google.com/file/d/1sHPe9RnlO4rU1Sx9bHkI1ATTG-P0ArrY/view?usp=drive_link" TargetMode="External"/><Relationship Id="rId125" Type="http://schemas.openxmlformats.org/officeDocument/2006/relationships/hyperlink" Target="https://drive.google.com/file/d/1EAEVxSARrIqG9K9Owv6smJMLq0yxQvbX/view?usp=drive_link" TargetMode="External"/><Relationship Id="rId246" Type="http://schemas.openxmlformats.org/officeDocument/2006/relationships/hyperlink" Target="https://drive.google.com/file/d/19CbFfkh8E3axQqDMTL-wvCYv7CBIuwIJ/view?usp=drive_link" TargetMode="External"/><Relationship Id="rId367" Type="http://schemas.openxmlformats.org/officeDocument/2006/relationships/hyperlink" Target="https://drive.google.com/drive/folders/14jQVFfo-ildc6VLjvbdexAkyHlqIR2uy?usp=drive_link" TargetMode="External"/><Relationship Id="rId124" Type="http://schemas.openxmlformats.org/officeDocument/2006/relationships/hyperlink" Target="https://drive.google.com/file/d/1wx9TXspQOWq1YU3vc_WoYlbNdM6myJc5/view?usp=drive_link" TargetMode="External"/><Relationship Id="rId245" Type="http://schemas.openxmlformats.org/officeDocument/2006/relationships/hyperlink" Target="https://drive.google.com/file/d/1frLYFKu3BsAhBmCbGPbfr6jbFv_0BYyr/view?usp=drive_link" TargetMode="External"/><Relationship Id="rId366" Type="http://schemas.openxmlformats.org/officeDocument/2006/relationships/hyperlink" Target="https://drive.google.com/file/d/1JuUsw533TBUlT0lJJ41TilWvNYAfOf9z/view?usp=drive_link" TargetMode="External"/><Relationship Id="rId123" Type="http://schemas.openxmlformats.org/officeDocument/2006/relationships/hyperlink" Target="https://drive.google.com/file/d/1F68uc8Jw3yIgC4aQWetb470njdUzarz6/view?usp=drive_link" TargetMode="External"/><Relationship Id="rId244" Type="http://schemas.openxmlformats.org/officeDocument/2006/relationships/hyperlink" Target="https://drive.google.com/file/d/1MmEq1qoCBPwH7AHP3YzbT9r330kWAA-p/view?usp=drive_link" TargetMode="External"/><Relationship Id="rId365" Type="http://schemas.openxmlformats.org/officeDocument/2006/relationships/hyperlink" Target="https://drive.google.com/drive/folders/13vlUKhSZMPu5AD4fpLoTY2WkyJh9ugc2?usp=drive_link" TargetMode="External"/><Relationship Id="rId122" Type="http://schemas.openxmlformats.org/officeDocument/2006/relationships/hyperlink" Target="https://drive.google.com/file/d/1rZmPoh2-zT-eRr_yVtZV4QriOB8Q6M1j/view?usp=drive_link" TargetMode="External"/><Relationship Id="rId243" Type="http://schemas.openxmlformats.org/officeDocument/2006/relationships/hyperlink" Target="https://drive.google.com/file/d/1jZ4XxAtv_MxCHpIY636v02_d2hUeQJvH/view?usp=drive_link" TargetMode="External"/><Relationship Id="rId364" Type="http://schemas.openxmlformats.org/officeDocument/2006/relationships/hyperlink" Target="https://drive.google.com/file/d/1UVMDr6b1SRxGcmzXFPtc0gmNynLvqgDU/view?usp=drive_link" TargetMode="External"/><Relationship Id="rId95" Type="http://schemas.openxmlformats.org/officeDocument/2006/relationships/hyperlink" Target="https://drive.google.com/file/d/1Q8jLhD6Pq7FKEbsAnPXlf9jStdhvr2c4/view?usp=drive_link" TargetMode="External"/><Relationship Id="rId94" Type="http://schemas.openxmlformats.org/officeDocument/2006/relationships/hyperlink" Target="https://drive.google.com/file/d/13jdhY7QCIpkfi7xSCu5Th1kMhttCLhsV/view?usp=drive_link" TargetMode="External"/><Relationship Id="rId97" Type="http://schemas.openxmlformats.org/officeDocument/2006/relationships/hyperlink" Target="https://drive.google.com/file/d/1h5-LojARskn0y67zDwU-1XVB7K8nusyE/view?usp=drive_link" TargetMode="External"/><Relationship Id="rId96" Type="http://schemas.openxmlformats.org/officeDocument/2006/relationships/hyperlink" Target="https://drive.google.com/file/d/1zHttNP6Ui07mmfaXdfLVHPXqptcA2jOk/view?usp=drive_link" TargetMode="External"/><Relationship Id="rId99" Type="http://schemas.openxmlformats.org/officeDocument/2006/relationships/hyperlink" Target="https://drive.google.com/file/d/1WKQVY4G3CtrgzQctTvbTTguvbK0jKhF_/view?usp=drive_link" TargetMode="External"/><Relationship Id="rId98" Type="http://schemas.openxmlformats.org/officeDocument/2006/relationships/hyperlink" Target="https://drive.google.com/file/d/1jflULJOxPS6ZX0LuSLGm4dNebdbFsUtD/view?usp=drive_link" TargetMode="External"/><Relationship Id="rId91" Type="http://schemas.openxmlformats.org/officeDocument/2006/relationships/hyperlink" Target="https://drive.google.com/file/d/140l1L8X5kO1SPpXXRfr0Rul7k4oTBbtn/view?usp=drive_link" TargetMode="External"/><Relationship Id="rId90" Type="http://schemas.openxmlformats.org/officeDocument/2006/relationships/hyperlink" Target="https://drive.google.com/file/d/17eIQVQLv9pWnS9oPnBqni-EN5c-Qa0jZ/view?usp=drive_link" TargetMode="External"/><Relationship Id="rId93" Type="http://schemas.openxmlformats.org/officeDocument/2006/relationships/hyperlink" Target="https://drive.google.com/file/d/1K20PYPw7fw4kIbh3gIVU_rC2OlsOpn8k/view?usp=drive_link" TargetMode="External"/><Relationship Id="rId92" Type="http://schemas.openxmlformats.org/officeDocument/2006/relationships/hyperlink" Target="https://drive.google.com/file/d/18v7LvT9_EOjTapgqZiXuQC09BLomBSYO/view?usp=drive_link" TargetMode="External"/><Relationship Id="rId118" Type="http://schemas.openxmlformats.org/officeDocument/2006/relationships/hyperlink" Target="https://drive.google.com/file/d/1PIc5WhtyHjkA6fPgYrNGN7FdJYkMWOK7/view?usp=drive_link" TargetMode="External"/><Relationship Id="rId239" Type="http://schemas.openxmlformats.org/officeDocument/2006/relationships/hyperlink" Target="https://drive.google.com/file/d/1r53fo_s_iijSbA_cdqv7pWzKxvtFOgks/view?usp=drive_link" TargetMode="External"/><Relationship Id="rId117" Type="http://schemas.openxmlformats.org/officeDocument/2006/relationships/hyperlink" Target="https://drive.google.com/file/d/1n5HJehAlSaJqkLEweukbLiZwdns9cyUB/view?usp=drive_link" TargetMode="External"/><Relationship Id="rId238" Type="http://schemas.openxmlformats.org/officeDocument/2006/relationships/hyperlink" Target="https://drive.google.com/drive/folders/1xrn2WmIZcDYdy0xwfSvO7wxWNULCedrc?usp=drive_link" TargetMode="External"/><Relationship Id="rId359" Type="http://schemas.openxmlformats.org/officeDocument/2006/relationships/hyperlink" Target="https://drive.google.com/drive/folders/1Q8K7YW6VH1CWloRhji1F74tHlEcJTntl?usp=drive_link" TargetMode="External"/><Relationship Id="rId116" Type="http://schemas.openxmlformats.org/officeDocument/2006/relationships/hyperlink" Target="https://drive.google.com/file/d/1VtNKQ150yDoGvvnVUKin68TIF_asznVW/view?usp=drive_link" TargetMode="External"/><Relationship Id="rId237" Type="http://schemas.openxmlformats.org/officeDocument/2006/relationships/hyperlink" Target="https://drive.google.com/file/d/1W7-WMmEOW6gKmOTxsFn6_r_gEzc9a1D6/view?usp=drive_link" TargetMode="External"/><Relationship Id="rId358" Type="http://schemas.openxmlformats.org/officeDocument/2006/relationships/hyperlink" Target="https://drive.google.com/file/d/1Zkh_ZjZf565mMIBjk9ovDfkmfdzmTcie/view?usp=drive_link" TargetMode="External"/><Relationship Id="rId115" Type="http://schemas.openxmlformats.org/officeDocument/2006/relationships/hyperlink" Target="https://drive.google.com/file/d/19UTiuXqqiPgA0M8qL2syPor5i9wCuj8e/view?usp=drive_link" TargetMode="External"/><Relationship Id="rId236" Type="http://schemas.openxmlformats.org/officeDocument/2006/relationships/hyperlink" Target="https://drive.google.com/drive/folders/1qYSd5JagY4KH-VGRC4BeksP3KPLjWm_Q?usp=drive_link" TargetMode="External"/><Relationship Id="rId357" Type="http://schemas.openxmlformats.org/officeDocument/2006/relationships/hyperlink" Target="https://drive.google.com/drive/folders/1epSq-EYfR6LHHx7PH2ciLwgdX1zNVql3?usp=drive_link" TargetMode="External"/><Relationship Id="rId119" Type="http://schemas.openxmlformats.org/officeDocument/2006/relationships/hyperlink" Target="https://drive.google.com/file/d/1HUHdL5JZt-fiuDT_MGEjZgoHhJrwKaVe/view?usp=drive_link" TargetMode="External"/><Relationship Id="rId110" Type="http://schemas.openxmlformats.org/officeDocument/2006/relationships/hyperlink" Target="https://drive.google.com/file/d/1987L9xE6p9MUX_7HC65W-VRPc9C0HaEe/view?usp=drive_link" TargetMode="External"/><Relationship Id="rId231" Type="http://schemas.openxmlformats.org/officeDocument/2006/relationships/hyperlink" Target="https://drive.google.com/file/d/1buHfISC54o2L7T779-HPsvPn2yNa1VSO/view?usp=drive_link" TargetMode="External"/><Relationship Id="rId352" Type="http://schemas.openxmlformats.org/officeDocument/2006/relationships/hyperlink" Target="https://drive.google.com/file/d/1QVYO7YPsOZCU8LTMQkHcpG6SmSi1xxOB/view?usp=drive_link" TargetMode="External"/><Relationship Id="rId230" Type="http://schemas.openxmlformats.org/officeDocument/2006/relationships/hyperlink" Target="https://drive.google.com/drive/folders/1tlS63BHybC0dQRRIsxPdCpLjSrZAnE5v?usp=drive_link" TargetMode="External"/><Relationship Id="rId351" Type="http://schemas.openxmlformats.org/officeDocument/2006/relationships/hyperlink" Target="https://drive.google.com/drive/folders/1f0ry6uRzvuOM6BJoXmo5R7sJZKgHHTho?usp=drive_link" TargetMode="External"/><Relationship Id="rId350" Type="http://schemas.openxmlformats.org/officeDocument/2006/relationships/hyperlink" Target="https://drive.google.com/open?id=1Y9vkKSyMUqrpM1_bU7rFavUApMuey_rI&amp;usp=drive_copy" TargetMode="External"/><Relationship Id="rId114" Type="http://schemas.openxmlformats.org/officeDocument/2006/relationships/hyperlink" Target="https://drive.google.com/file/d/1SJAZ6jQkXrkQ3-rJZB1FwXlvQ0FsQH6w/view?usp=drive_link" TargetMode="External"/><Relationship Id="rId235" Type="http://schemas.openxmlformats.org/officeDocument/2006/relationships/hyperlink" Target="https://drive.google.com/file/d/1YjpkLSaq2mtU6Et36Alq_QEMnTliAxm2/view?usp=drive_link" TargetMode="External"/><Relationship Id="rId356" Type="http://schemas.openxmlformats.org/officeDocument/2006/relationships/hyperlink" Target="https://drive.google.com/file/d/1dfmqumIpDMJ7DjkIM70gX7axauXJZT2B/view?usp=drive_link" TargetMode="External"/><Relationship Id="rId113" Type="http://schemas.openxmlformats.org/officeDocument/2006/relationships/hyperlink" Target="https://drive.google.com/file/d/1YP3EHF0hBzJUW3IDLW6aWes2MWkqOSHO/view?usp=drive_link" TargetMode="External"/><Relationship Id="rId234" Type="http://schemas.openxmlformats.org/officeDocument/2006/relationships/hyperlink" Target="https://drive.google.com/drive/folders/1XZB7czz-5X1kP-Nc44PdA2mOgQ9HoQk0?usp=drive_link" TargetMode="External"/><Relationship Id="rId355" Type="http://schemas.openxmlformats.org/officeDocument/2006/relationships/hyperlink" Target="https://drive.google.com/drive/folders/12H1iLOVDWtNTdh9V-IokvMmypNeeqzPi?usp=drive_link" TargetMode="External"/><Relationship Id="rId112" Type="http://schemas.openxmlformats.org/officeDocument/2006/relationships/hyperlink" Target="https://drive.google.com/file/d/13AlUkg79f2ok6O2tGNOEVkHKRvXJTBm7/view?usp=drive_link" TargetMode="External"/><Relationship Id="rId233" Type="http://schemas.openxmlformats.org/officeDocument/2006/relationships/hyperlink" Target="https://drive.google.com/file/d/1CkO1225db3UE7aNINHA8PZzDWMHUuBjH/view?usp=drive_link" TargetMode="External"/><Relationship Id="rId354" Type="http://schemas.openxmlformats.org/officeDocument/2006/relationships/hyperlink" Target="https://drive.google.com/file/d/1klLT0M82A6fSa49vgBDoWp10kIR8xLKx/view?usp=drive_link" TargetMode="External"/><Relationship Id="rId111" Type="http://schemas.openxmlformats.org/officeDocument/2006/relationships/hyperlink" Target="https://drive.google.com/file/d/1saIFcoF7-VZoKSA9X1LMdp7u3zRY2oMl/view?usp=drive_link" TargetMode="External"/><Relationship Id="rId232" Type="http://schemas.openxmlformats.org/officeDocument/2006/relationships/hyperlink" Target="https://drive.google.com/drive/folders/1EUFRKWXvopkos8bfPqCsFFLtXo-PbWx4?usp=drive_link" TargetMode="External"/><Relationship Id="rId353" Type="http://schemas.openxmlformats.org/officeDocument/2006/relationships/hyperlink" Target="https://drive.google.com/drive/folders/1dp1FSlVznNwDDy-14PafxBi9DDYcVzHF?usp=drive_link" TargetMode="External"/><Relationship Id="rId305" Type="http://schemas.openxmlformats.org/officeDocument/2006/relationships/hyperlink" Target="https://drive.google.com/drive/folders/1J1Ckkh8Q0iKcsZX-gSsaeOEUT1RmCNEz" TargetMode="External"/><Relationship Id="rId304" Type="http://schemas.openxmlformats.org/officeDocument/2006/relationships/hyperlink" Target="https://drive.google.com/drive/folders/1eIKK2eTwHcAW88_qPuyR6WGp1yVBugrX" TargetMode="External"/><Relationship Id="rId303" Type="http://schemas.openxmlformats.org/officeDocument/2006/relationships/hyperlink" Target="https://drive.google.com/open?id=1h0fJgVLONSWkrm--zDn6YRq7eMYvscWQ&amp;usp=drive_copy" TargetMode="External"/><Relationship Id="rId302" Type="http://schemas.openxmlformats.org/officeDocument/2006/relationships/hyperlink" Target="https://drive.google.com/drive/folders/1TTFAd-wYis-wgghlGhSFwUlUqhUekOAQ?usp=drive_link" TargetMode="External"/><Relationship Id="rId309" Type="http://schemas.openxmlformats.org/officeDocument/2006/relationships/hyperlink" Target="https://drive.google.com/drive/folders/1yigS_uBtqY8oDl-lNtjpGcajv08NTX3G?usp=drive_link" TargetMode="External"/><Relationship Id="rId308" Type="http://schemas.openxmlformats.org/officeDocument/2006/relationships/hyperlink" Target="https://drive.google.com/open?id=1XoJerhQ74aJb1b0ny5mLGP18pIoiL-wv&amp;usp=drive_copy" TargetMode="External"/><Relationship Id="rId307" Type="http://schemas.openxmlformats.org/officeDocument/2006/relationships/hyperlink" Target="https://drive.google.com/drive/folders/1wYgxiIWcDE1YMbMW9JtpUeWbzypkuBlx" TargetMode="External"/><Relationship Id="rId306" Type="http://schemas.openxmlformats.org/officeDocument/2006/relationships/hyperlink" Target="https://drive.google.com/file/d/1AzNaCl6ZZ9_lRAQDUlJ9pGxts42Vhpp_/view?usp=drive_link" TargetMode="External"/><Relationship Id="rId301" Type="http://schemas.openxmlformats.org/officeDocument/2006/relationships/hyperlink" Target="https://drive.google.com/drive/folders/1lZEL9jhVwvRIdaiqbs9TPv3VumOtq303" TargetMode="External"/><Relationship Id="rId300" Type="http://schemas.openxmlformats.org/officeDocument/2006/relationships/hyperlink" Target="https://drive.google.com/file/d/1oeFTeNFM_2kiu_bYhPJC9EUQcWuoQm7N/view?usp=drive_link" TargetMode="External"/><Relationship Id="rId206" Type="http://schemas.openxmlformats.org/officeDocument/2006/relationships/hyperlink" Target="https://drive.google.com/file/d/1GdLVT3cRbYR9P0xeX2AJfnrJ0O4XzhcE/view?usp=drive_link" TargetMode="External"/><Relationship Id="rId327" Type="http://schemas.openxmlformats.org/officeDocument/2006/relationships/hyperlink" Target="https://drive.google.com/drive/folders/1rmSO8z-_F6WvdOg6fAEGdP5cz07lzWjK" TargetMode="External"/><Relationship Id="rId205" Type="http://schemas.openxmlformats.org/officeDocument/2006/relationships/hyperlink" Target="https://drive.google.com/drive/folders/1PoIaQvcJwgKrxPQ2WJL6SABXgLBSSByH?usp=drive_link" TargetMode="External"/><Relationship Id="rId326" Type="http://schemas.openxmlformats.org/officeDocument/2006/relationships/hyperlink" Target="https://drive.google.com/open?id=1BzliSi4yorHn9z4tBpawRh0QnW0iC9kz&amp;usp=drive_copy" TargetMode="External"/><Relationship Id="rId204" Type="http://schemas.openxmlformats.org/officeDocument/2006/relationships/hyperlink" Target="https://drive.google.com/file/d/1Sh2XEI6IFcLuD0MJfILFeaLXPdypRLd9/view?usp=drive_link" TargetMode="External"/><Relationship Id="rId325" Type="http://schemas.openxmlformats.org/officeDocument/2006/relationships/hyperlink" Target="https://drive.google.com/drive/folders/15BoO6mi8DD3t5hKpZVQFA-zMZyuDTHLE" TargetMode="External"/><Relationship Id="rId203" Type="http://schemas.openxmlformats.org/officeDocument/2006/relationships/hyperlink" Target="https://drive.google.com/drive/folders/1PN_fixfFEkbgPW-COMPbItWwC5KeHp10?usp=drive_link" TargetMode="External"/><Relationship Id="rId324" Type="http://schemas.openxmlformats.org/officeDocument/2006/relationships/hyperlink" Target="https://drive.google.com/open?id=1W-2Xz6A_LhSHNI1Lcsi_LfumtPs2IM40&amp;usp=drive_copy" TargetMode="External"/><Relationship Id="rId209" Type="http://schemas.openxmlformats.org/officeDocument/2006/relationships/hyperlink" Target="https://drive.google.com/drive/folders/1lnvgpBtrxmeVMZAHgtG1LkMfsB0N0qfe?usp=drive_link" TargetMode="External"/><Relationship Id="rId208" Type="http://schemas.openxmlformats.org/officeDocument/2006/relationships/hyperlink" Target="https://drive.google.com/file/d/1bpve-4KH6YgkQy3pmtJJ7cZEG6bCYknb/view?usp=drive_link" TargetMode="External"/><Relationship Id="rId329" Type="http://schemas.openxmlformats.org/officeDocument/2006/relationships/hyperlink" Target="https://drive.google.com/drive/folders/1Yh6YkD8vQqKm5tITpYCGlnjL0WHsWTlu" TargetMode="External"/><Relationship Id="rId207" Type="http://schemas.openxmlformats.org/officeDocument/2006/relationships/hyperlink" Target="https://drive.google.com/drive/folders/1FTkTehBLAPjxkN0HdVHuNpe5orwFGaPK?usp=drive_link" TargetMode="External"/><Relationship Id="rId328" Type="http://schemas.openxmlformats.org/officeDocument/2006/relationships/hyperlink" Target="https://drive.google.com/open?id=1d1qgpE2cQyyh8th-F-WfLYhtO3NZtWIX&amp;usp=drive_copy" TargetMode="External"/><Relationship Id="rId202" Type="http://schemas.openxmlformats.org/officeDocument/2006/relationships/hyperlink" Target="https://drive.google.com/file/d/1BIDFO-3HA9L4tjAk2AK_uRcxn8iPvdR6/view?usp=drive_link" TargetMode="External"/><Relationship Id="rId323" Type="http://schemas.openxmlformats.org/officeDocument/2006/relationships/hyperlink" Target="https://drive.google.com/drive/folders/1wxUGufRjsrUsaEw0eczMYivqv7NioHwF" TargetMode="External"/><Relationship Id="rId201" Type="http://schemas.openxmlformats.org/officeDocument/2006/relationships/hyperlink" Target="https://drive.google.com/file/d/1gPefdyEPpqPxJJHUCuq3cBjhTSDqk1Uo/view?usp=drive_link" TargetMode="External"/><Relationship Id="rId322" Type="http://schemas.openxmlformats.org/officeDocument/2006/relationships/hyperlink" Target="https://drive.google.com/open?id=1VLKHVlJS0ZLeO24dkO-GSLwVRJk8XQLw&amp;usp=drive_copy" TargetMode="External"/><Relationship Id="rId200" Type="http://schemas.openxmlformats.org/officeDocument/2006/relationships/hyperlink" Target="https://drive.google.com/file/d/1XV0k-IZ-kYLOzRm59YWmJLxQf6H1n6AS/view?usp=drive_link" TargetMode="External"/><Relationship Id="rId321" Type="http://schemas.openxmlformats.org/officeDocument/2006/relationships/hyperlink" Target="https://drive.google.com/drive/folders/1zEjF-XSRtHdiRymBakfdb9YT2S1lhr-z" TargetMode="External"/><Relationship Id="rId320" Type="http://schemas.openxmlformats.org/officeDocument/2006/relationships/hyperlink" Target="https://drive.google.com/open?id=1QF3ybQ1aUaZtGqYlcUAG2ULeZ8bjbYNO&amp;usp=drive_copy" TargetMode="External"/><Relationship Id="rId316" Type="http://schemas.openxmlformats.org/officeDocument/2006/relationships/hyperlink" Target="https://drive.google.com/drive/folders/12YMZkeBv78g2qIyw100ANAkKsoHYZAO_" TargetMode="External"/><Relationship Id="rId315" Type="http://schemas.openxmlformats.org/officeDocument/2006/relationships/hyperlink" Target="https://drive.google.com/drive/folders/1Zw0GWrp4S022qkxj5iPD0QfzI2NvvobL" TargetMode="External"/><Relationship Id="rId314" Type="http://schemas.openxmlformats.org/officeDocument/2006/relationships/hyperlink" Target="https://drive.google.com/drive/folders/1YSpQUrTMzZAK01RGYQbsyve1-kGRjDLn?usp=drive_link" TargetMode="External"/><Relationship Id="rId313" Type="http://schemas.openxmlformats.org/officeDocument/2006/relationships/hyperlink" Target="https://drive.google.com/drive/folders/1-c0LqYcnATouddPabWx5_Dneuoke9A8u?usp=drive_link" TargetMode="External"/><Relationship Id="rId319" Type="http://schemas.openxmlformats.org/officeDocument/2006/relationships/hyperlink" Target="https://drive.google.com/drive/folders/1ylgNYhhQ7Bpter2Somjxdt7-H7CbSrdV" TargetMode="External"/><Relationship Id="rId318" Type="http://schemas.openxmlformats.org/officeDocument/2006/relationships/hyperlink" Target="https://drive.google.com/drive/folders/1dfztZ9NSXbTIdrV8zxc1zY0akgNzFPX0?usp=drive_link" TargetMode="External"/><Relationship Id="rId317" Type="http://schemas.openxmlformats.org/officeDocument/2006/relationships/hyperlink" Target="https://drive.google.com/open?id=1VAKgo6QKZ2aZYKSX84rfUcKTtReeiKby&amp;usp=drive_copy" TargetMode="External"/><Relationship Id="rId312" Type="http://schemas.openxmlformats.org/officeDocument/2006/relationships/hyperlink" Target="https://drive.google.com/drive/folders/1rzqVr4rQkSS9J9DMtrxHs4i8tFjWhbCz" TargetMode="External"/><Relationship Id="rId311" Type="http://schemas.openxmlformats.org/officeDocument/2006/relationships/hyperlink" Target="https://drive.google.com/drive/folders/1yi_0X5sHOR8dYm_U9Zo9KsW5dpAuOz7R?usp=drive_link" TargetMode="External"/><Relationship Id="rId310" Type="http://schemas.openxmlformats.org/officeDocument/2006/relationships/hyperlink" Target="https://drive.google.com/drive/folders/1YiWd0wSKfpGevI6fylxwRwXURZMO1tbN?usp=drive_link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j0hr-cN1mP4c1Q-tixv0UwdhBcyUBDLA/view?usp=drive_link" TargetMode="External"/><Relationship Id="rId2" Type="http://schemas.openxmlformats.org/officeDocument/2006/relationships/hyperlink" Target="https://drive.google.com/drive/folders/1AL1tfJVJJ9ZZWQFwPh8Z0DZeASVOsAS5?usp=drive_link" TargetMode="External"/><Relationship Id="rId3" Type="http://schemas.openxmlformats.org/officeDocument/2006/relationships/hyperlink" Target="https://drive.google.com/file/d/1VUms6MwfOXm1nRyxtU_YtIpUd9EGYEOI/view?usp=drive_link" TargetMode="External"/><Relationship Id="rId4" Type="http://schemas.openxmlformats.org/officeDocument/2006/relationships/hyperlink" Target="https://drive.google.com/file/d/1FhqEpkakf3YKydMlW9PwzUtAnHSSvPWc/view?usp=drive_link" TargetMode="External"/><Relationship Id="rId9" Type="http://schemas.openxmlformats.org/officeDocument/2006/relationships/hyperlink" Target="https://drive.google.com/drive/folders/1ixLYDpV-gIbcyp8B1bVQ6D_FrCfYSe_j?usp=drive_link" TargetMode="External"/><Relationship Id="rId5" Type="http://schemas.openxmlformats.org/officeDocument/2006/relationships/hyperlink" Target="https://drive.google.com/file/d/1Xjjcnv7FQDs3jhwBMBtqS51inEiztJIB/view?usp=drive_link" TargetMode="External"/><Relationship Id="rId6" Type="http://schemas.openxmlformats.org/officeDocument/2006/relationships/hyperlink" Target="https://drive.google.com/drive/folders/1aIUTx3I2x92fVMYy3A2kg3tGdbhfUYNK?usp=drive_link" TargetMode="External"/><Relationship Id="rId7" Type="http://schemas.openxmlformats.org/officeDocument/2006/relationships/hyperlink" Target="https://drive.google.com/drive/folders/1boNRp9PW_GOOPcQX3ZH3XRAxXllH-C4Y?usp=drive_link" TargetMode="External"/><Relationship Id="rId8" Type="http://schemas.openxmlformats.org/officeDocument/2006/relationships/hyperlink" Target="https://drive.google.com/drive/folders/1nubioNRz9t8kP6d40QxsoVZh_v2Zquz0?usp=drive_link" TargetMode="External"/><Relationship Id="rId31" Type="http://schemas.openxmlformats.org/officeDocument/2006/relationships/hyperlink" Target="https://drive.google.com/file/d/1Ko82AwUonDa7f6YvEGI_7DkjKP_eS84P/view?usp=drive_link" TargetMode="External"/><Relationship Id="rId30" Type="http://schemas.openxmlformats.org/officeDocument/2006/relationships/hyperlink" Target="https://drive.google.com/drive/folders/189Qc-yacr0QktMZ-kIGs1ybNVSuB40va?usp=drive_link" TargetMode="External"/><Relationship Id="rId33" Type="http://schemas.openxmlformats.org/officeDocument/2006/relationships/hyperlink" Target="https://drive.google.com/file/d/1mw42zQPhfZ8EsXMuPSsXToLFI3DkzK6K/view?usp=drive_link" TargetMode="External"/><Relationship Id="rId32" Type="http://schemas.openxmlformats.org/officeDocument/2006/relationships/hyperlink" Target="https://drive.google.com/drive/folders/1fAA4vMdK74hBhUSCYPgGNDFiqsMqJhxk?usp=drive_link" TargetMode="External"/><Relationship Id="rId34" Type="http://schemas.openxmlformats.org/officeDocument/2006/relationships/drawing" Target="../drawings/drawing9.xml"/><Relationship Id="rId20" Type="http://schemas.openxmlformats.org/officeDocument/2006/relationships/hyperlink" Target="https://drive.google.com/file/d/1WUfOPyqwdCuGlCRLF37UpBcySFX6gr6v/view?usp=drive_link" TargetMode="External"/><Relationship Id="rId22" Type="http://schemas.openxmlformats.org/officeDocument/2006/relationships/hyperlink" Target="https://drive.google.com/drive/folders/1oRmrprPH8yqzTiirWcJjXuuNPSZZfim-?usp=drive_link" TargetMode="External"/><Relationship Id="rId21" Type="http://schemas.openxmlformats.org/officeDocument/2006/relationships/hyperlink" Target="https://drive.google.com/file/d/1wg23DIB17Gasg5MZrvv-gdMMPA6k1f3k/view?usp=drive_link" TargetMode="External"/><Relationship Id="rId24" Type="http://schemas.openxmlformats.org/officeDocument/2006/relationships/hyperlink" Target="https://drive.google.com/file/d/1mw42zQPhfZ8EsXMuPSsXToLFI3DkzK6K/view?usp=drive_link" TargetMode="External"/><Relationship Id="rId23" Type="http://schemas.openxmlformats.org/officeDocument/2006/relationships/hyperlink" Target="https://drive.google.com/file/d/1fwUx2fsGYY4ln4zE062o15sc0_ECOboY/view?usp=drive_link" TargetMode="External"/><Relationship Id="rId26" Type="http://schemas.openxmlformats.org/officeDocument/2006/relationships/hyperlink" Target="https://drive.google.com/file/d/1f5FXSfqIaXgsDB6Z1653T7gsdIfLZ0_t/view?usp=drive_link" TargetMode="External"/><Relationship Id="rId25" Type="http://schemas.openxmlformats.org/officeDocument/2006/relationships/hyperlink" Target="https://drive.google.com/drive/folders/14vQqNszmNoEsZ5UCCqrUlIHvv2XjgbGN?usp=drive_link" TargetMode="External"/><Relationship Id="rId28" Type="http://schemas.openxmlformats.org/officeDocument/2006/relationships/hyperlink" Target="https://drive.google.com/drive/folders/1L_vF9XvDT1QroCBWisLGen3xXrSC5dP1?usp=drive_link" TargetMode="External"/><Relationship Id="rId27" Type="http://schemas.openxmlformats.org/officeDocument/2006/relationships/hyperlink" Target="https://drive.google.com/file/d/1ZyGcxE8yfrdghevHVrbAen1cALy9uj8o/view?usp=drive_link" TargetMode="External"/><Relationship Id="rId29" Type="http://schemas.openxmlformats.org/officeDocument/2006/relationships/hyperlink" Target="https://drive.google.com/file/d/1VE179WuLfl-lLeydmBpeJpG2_qn13N5H/view?usp=drive_link" TargetMode="External"/><Relationship Id="rId11" Type="http://schemas.openxmlformats.org/officeDocument/2006/relationships/hyperlink" Target="https://drive.google.com/drive/folders/1FFwM9m4tmIgYOoHHtn1d7EjoB6UDLJC3?usp=drive_link" TargetMode="External"/><Relationship Id="rId10" Type="http://schemas.openxmlformats.org/officeDocument/2006/relationships/hyperlink" Target="https://drive.google.com/file/d/18ytjNWc20jOXMJnHJNLACUPEKIoGLmie/view?usp=drive_link" TargetMode="External"/><Relationship Id="rId13" Type="http://schemas.openxmlformats.org/officeDocument/2006/relationships/hyperlink" Target="https://drive.google.com/drive/folders/16NGhTAczIUuV7lgKznrFmusYZqjJxPqc?usp=drive_link" TargetMode="External"/><Relationship Id="rId12" Type="http://schemas.openxmlformats.org/officeDocument/2006/relationships/hyperlink" Target="https://drive.google.com/file/d/1oTMAOop3Aa4EODxqC51fWtsF422KEC9o/view?usp=drive_link" TargetMode="External"/><Relationship Id="rId15" Type="http://schemas.openxmlformats.org/officeDocument/2006/relationships/hyperlink" Target="https://drive.google.com/drive/folders/1Voy1MxwXko5pb09sv_tD3USpWl5vOx51?usp=drive_link" TargetMode="External"/><Relationship Id="rId14" Type="http://schemas.openxmlformats.org/officeDocument/2006/relationships/hyperlink" Target="https://drive.google.com/file/d/1ckRILBwIVoz5HEYx-zp2i6rBvkSsakvS/view?usp=drive_link" TargetMode="External"/><Relationship Id="rId17" Type="http://schemas.openxmlformats.org/officeDocument/2006/relationships/hyperlink" Target="https://drive.google.com/drive/folders/1orhsc3yGkMqywZEPSqXPJzLpXzbR2iU6?usp=drive_link" TargetMode="External"/><Relationship Id="rId16" Type="http://schemas.openxmlformats.org/officeDocument/2006/relationships/hyperlink" Target="https://drive.google.com/file/d/1xveVe65A-x3SZaY1d4kL6ofpQzclg-CA/view?usp=drive_link" TargetMode="External"/><Relationship Id="rId19" Type="http://schemas.openxmlformats.org/officeDocument/2006/relationships/hyperlink" Target="https://drive.google.com/drive/folders/1JotDsfp2gDQ1KKsozIcksx2PK7Z8NcFC?usp=drive_link" TargetMode="External"/><Relationship Id="rId18" Type="http://schemas.openxmlformats.org/officeDocument/2006/relationships/hyperlink" Target="https://drive.google.com/file/d/1SQcI0ppFhZjMV9FnMQrOpy6zB3x4ic7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63"/>
    <col customWidth="1" min="2" max="2" width="8.0"/>
    <col customWidth="1" min="3" max="3" width="8.88"/>
    <col customWidth="1" min="4" max="4" width="8.0"/>
    <col customWidth="1" min="5" max="5" width="13.75"/>
    <col customWidth="1" min="6" max="6" width="11.5"/>
    <col customWidth="1" min="7" max="7" width="11.75"/>
    <col customWidth="1" min="8" max="8" width="11.0"/>
    <col customWidth="1" hidden="1" min="9" max="9" width="19.38"/>
    <col customWidth="1" hidden="1" min="10" max="11" width="16.75"/>
    <col customWidth="1" min="12" max="12" width="19.75"/>
    <col customWidth="1" hidden="1" min="13" max="16" width="17.75"/>
    <col customWidth="1" hidden="1" min="17" max="17" width="15.25"/>
    <col customWidth="1" hidden="1" min="18" max="18" width="15.63"/>
    <col customWidth="1" min="19" max="19" width="11.63"/>
    <col customWidth="1" min="20" max="20" width="23.38"/>
    <col customWidth="1" min="21" max="21" width="24.38"/>
    <col customWidth="1" min="22" max="22" width="17.5"/>
    <col customWidth="1" min="23" max="23" width="22.13"/>
    <col customWidth="1" min="24" max="24" width="15.88"/>
    <col customWidth="1" min="25" max="25" width="56.0"/>
    <col customWidth="1" min="26" max="26" width="25.0"/>
  </cols>
  <sheetData>
    <row r="1" ht="23.25" customHeight="1">
      <c r="A1" s="1"/>
      <c r="B1" s="2" t="s">
        <v>0</v>
      </c>
      <c r="C1" s="3"/>
      <c r="D1" s="3"/>
      <c r="E1" s="4"/>
      <c r="F1" s="5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8"/>
      <c r="Z1" s="9"/>
      <c r="AA1" s="9"/>
      <c r="AB1" s="9"/>
      <c r="AC1" s="9"/>
      <c r="AD1" s="9"/>
      <c r="AE1" s="9"/>
      <c r="AF1" s="9"/>
      <c r="AG1" s="9"/>
      <c r="AH1" s="9"/>
    </row>
    <row r="2" ht="23.25" customHeight="1">
      <c r="A2" s="10"/>
      <c r="B2" s="11" t="s">
        <v>2</v>
      </c>
      <c r="C2" s="3"/>
      <c r="D2" s="3"/>
      <c r="E2" s="4"/>
      <c r="F2" s="12"/>
      <c r="W2" s="7"/>
      <c r="X2" s="7"/>
      <c r="Y2" s="8"/>
      <c r="Z2" s="9"/>
      <c r="AA2" s="9"/>
      <c r="AB2" s="9"/>
      <c r="AC2" s="9"/>
      <c r="AD2" s="9"/>
      <c r="AE2" s="9"/>
      <c r="AF2" s="9"/>
      <c r="AG2" s="9"/>
      <c r="AH2" s="9"/>
    </row>
    <row r="3" ht="23.25" customHeight="1">
      <c r="A3" s="13"/>
      <c r="B3" s="14" t="s">
        <v>3</v>
      </c>
      <c r="C3" s="3"/>
      <c r="D3" s="3"/>
      <c r="E3" s="4"/>
      <c r="F3" s="12"/>
      <c r="W3" s="7"/>
      <c r="X3" s="7"/>
      <c r="Y3" s="8"/>
      <c r="Z3" s="9"/>
      <c r="AA3" s="9"/>
      <c r="AB3" s="9"/>
      <c r="AC3" s="9"/>
      <c r="AD3" s="9"/>
      <c r="AE3" s="9"/>
      <c r="AF3" s="9"/>
      <c r="AG3" s="9"/>
      <c r="AH3" s="9"/>
    </row>
    <row r="4" ht="23.25" customHeight="1">
      <c r="A4" s="15"/>
      <c r="B4" s="2" t="s">
        <v>4</v>
      </c>
      <c r="C4" s="3"/>
      <c r="D4" s="3"/>
      <c r="E4" s="4"/>
      <c r="F4" s="12"/>
      <c r="W4" s="7"/>
      <c r="X4" s="7"/>
      <c r="Y4" s="8"/>
      <c r="Z4" s="9"/>
      <c r="AA4" s="9"/>
      <c r="AB4" s="9"/>
      <c r="AC4" s="9"/>
      <c r="AD4" s="9"/>
      <c r="AE4" s="9"/>
      <c r="AF4" s="9"/>
      <c r="AG4" s="9"/>
      <c r="AH4" s="9"/>
    </row>
    <row r="5" ht="23.25" customHeight="1">
      <c r="A5" s="16"/>
      <c r="B5" s="2" t="s">
        <v>5</v>
      </c>
      <c r="C5" s="3"/>
      <c r="D5" s="3"/>
      <c r="E5" s="4"/>
      <c r="F5" s="12"/>
      <c r="W5" s="7"/>
      <c r="X5" s="7"/>
      <c r="Y5" s="8"/>
      <c r="Z5" s="9"/>
      <c r="AA5" s="9"/>
      <c r="AB5" s="9"/>
      <c r="AC5" s="9"/>
      <c r="AD5" s="9"/>
      <c r="AE5" s="9"/>
      <c r="AF5" s="9"/>
      <c r="AG5" s="9"/>
      <c r="AH5" s="9"/>
    </row>
    <row r="6" ht="39.0" customHeight="1">
      <c r="A6" s="17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18"/>
      <c r="AA6" s="18"/>
      <c r="AB6" s="18"/>
      <c r="AC6" s="18"/>
      <c r="AD6" s="18"/>
      <c r="AE6" s="18"/>
      <c r="AF6" s="18"/>
      <c r="AG6" s="18"/>
      <c r="AH6" s="18"/>
    </row>
    <row r="7" ht="54.0" customHeight="1">
      <c r="A7" s="19" t="s">
        <v>7</v>
      </c>
      <c r="B7" s="20" t="s">
        <v>8</v>
      </c>
      <c r="C7" s="20" t="s">
        <v>9</v>
      </c>
      <c r="D7" s="20" t="s">
        <v>10</v>
      </c>
      <c r="E7" s="21" t="s">
        <v>11</v>
      </c>
      <c r="F7" s="22" t="s">
        <v>12</v>
      </c>
      <c r="G7" s="23" t="s">
        <v>13</v>
      </c>
      <c r="H7" s="23" t="s">
        <v>14</v>
      </c>
      <c r="I7" s="22" t="s">
        <v>15</v>
      </c>
      <c r="J7" s="22" t="s">
        <v>16</v>
      </c>
      <c r="K7" s="22" t="s">
        <v>17</v>
      </c>
      <c r="L7" s="22" t="s">
        <v>18</v>
      </c>
      <c r="M7" s="24" t="s">
        <v>19</v>
      </c>
      <c r="N7" s="24" t="s">
        <v>20</v>
      </c>
      <c r="O7" s="24"/>
      <c r="P7" s="24" t="s">
        <v>21</v>
      </c>
      <c r="Q7" s="24" t="s">
        <v>22</v>
      </c>
      <c r="R7" s="24" t="s">
        <v>23</v>
      </c>
      <c r="S7" s="25" t="s">
        <v>24</v>
      </c>
      <c r="T7" s="25" t="s">
        <v>25</v>
      </c>
      <c r="U7" s="25" t="s">
        <v>26</v>
      </c>
      <c r="V7" s="25" t="s">
        <v>27</v>
      </c>
      <c r="W7" s="25" t="s">
        <v>28</v>
      </c>
      <c r="X7" s="25" t="s">
        <v>29</v>
      </c>
      <c r="Y7" s="25" t="s">
        <v>30</v>
      </c>
      <c r="Z7" s="9"/>
      <c r="AA7" s="26"/>
      <c r="AB7" s="9"/>
      <c r="AC7" s="9"/>
      <c r="AD7" s="9"/>
      <c r="AE7" s="9"/>
      <c r="AF7" s="9"/>
      <c r="AG7" s="9"/>
      <c r="AH7" s="9"/>
    </row>
    <row r="8" ht="22.5" customHeight="1">
      <c r="A8" s="27">
        <f t="shared" ref="A8:A11" si="1">ROW()-7</f>
        <v>1</v>
      </c>
      <c r="B8" s="28" t="str">
        <f t="shared" ref="B8:B11" si="2">LEFT(E8,2)</f>
        <v>A2</v>
      </c>
      <c r="C8" s="29" t="str">
        <f t="shared" ref="C8:C11" si="3">MID(E8,3,2)</f>
        <v>07</v>
      </c>
      <c r="D8" s="29" t="str">
        <f t="shared" ref="D8:D11" si="4">RIGHT(E8,2)</f>
        <v>06</v>
      </c>
      <c r="E8" s="30" t="s">
        <v>31</v>
      </c>
      <c r="F8" s="31" t="s">
        <v>32</v>
      </c>
      <c r="G8" s="32" t="s">
        <v>33</v>
      </c>
      <c r="H8" s="33"/>
      <c r="I8" s="34"/>
      <c r="J8" s="35"/>
      <c r="K8" s="35"/>
      <c r="L8" s="36" t="s">
        <v>34</v>
      </c>
      <c r="M8" s="37"/>
      <c r="N8" s="38"/>
      <c r="O8" s="39"/>
      <c r="P8" s="39"/>
      <c r="Q8" s="40"/>
      <c r="R8" s="40"/>
      <c r="S8" s="41"/>
      <c r="T8" s="42">
        <f t="shared" ref="T8:T11" si="5">IF(F8="2BR",150000000,IF(F8="Studio",50000000,100000000))</f>
        <v>150000000</v>
      </c>
      <c r="U8" s="43" t="s">
        <v>0</v>
      </c>
      <c r="V8" s="44"/>
      <c r="W8" s="45"/>
      <c r="X8" s="46">
        <v>46134.0</v>
      </c>
      <c r="Y8" s="47" t="s">
        <v>35</v>
      </c>
      <c r="Z8" s="48"/>
      <c r="AA8" s="48"/>
      <c r="AB8" s="48"/>
      <c r="AC8" s="48"/>
      <c r="AD8" s="48"/>
      <c r="AE8" s="48"/>
      <c r="AF8" s="48"/>
      <c r="AG8" s="48"/>
      <c r="AH8" s="49"/>
    </row>
    <row r="9" ht="22.5" customHeight="1">
      <c r="A9" s="27">
        <f t="shared" si="1"/>
        <v>2</v>
      </c>
      <c r="B9" s="28" t="str">
        <f t="shared" si="2"/>
        <v>A3</v>
      </c>
      <c r="C9" s="29" t="str">
        <f t="shared" si="3"/>
        <v>02</v>
      </c>
      <c r="D9" s="29" t="str">
        <f t="shared" si="4"/>
        <v>19</v>
      </c>
      <c r="E9" s="50" t="s">
        <v>36</v>
      </c>
      <c r="F9" s="51" t="s">
        <v>37</v>
      </c>
      <c r="G9" s="32" t="s">
        <v>38</v>
      </c>
      <c r="H9" s="33">
        <v>48.2</v>
      </c>
      <c r="I9" s="52"/>
      <c r="J9" s="53"/>
      <c r="K9" s="53"/>
      <c r="L9" s="54">
        <v>1.735381674E9</v>
      </c>
      <c r="M9" s="55"/>
      <c r="N9" s="56"/>
      <c r="O9" s="57"/>
      <c r="P9" s="57"/>
      <c r="Q9" s="58"/>
      <c r="R9" s="58"/>
      <c r="S9" s="41"/>
      <c r="T9" s="42">
        <f t="shared" si="5"/>
        <v>50000000</v>
      </c>
      <c r="U9" s="43" t="s">
        <v>0</v>
      </c>
      <c r="V9" s="59" t="s">
        <v>36</v>
      </c>
      <c r="W9" s="60" t="s">
        <v>39</v>
      </c>
      <c r="X9" s="41"/>
      <c r="Y9" s="47"/>
      <c r="Z9" s="48"/>
      <c r="AA9" s="48"/>
      <c r="AB9" s="48"/>
      <c r="AC9" s="48"/>
      <c r="AD9" s="48"/>
      <c r="AE9" s="48"/>
      <c r="AF9" s="48"/>
      <c r="AG9" s="48"/>
      <c r="AH9" s="49"/>
    </row>
    <row r="10" ht="22.5" customHeight="1">
      <c r="A10" s="27">
        <f t="shared" si="1"/>
        <v>3</v>
      </c>
      <c r="B10" s="28" t="str">
        <f t="shared" si="2"/>
        <v>A8</v>
      </c>
      <c r="C10" s="29" t="str">
        <f t="shared" si="3"/>
        <v>03</v>
      </c>
      <c r="D10" s="29" t="str">
        <f t="shared" si="4"/>
        <v>2B</v>
      </c>
      <c r="E10" s="50" t="s">
        <v>40</v>
      </c>
      <c r="F10" s="51" t="s">
        <v>37</v>
      </c>
      <c r="G10" s="61">
        <v>46051.0</v>
      </c>
      <c r="H10" s="33">
        <v>44.3</v>
      </c>
      <c r="I10" s="52"/>
      <c r="J10" s="53"/>
      <c r="K10" s="53"/>
      <c r="L10" s="54">
        <v>1.775103091E9</v>
      </c>
      <c r="M10" s="55"/>
      <c r="N10" s="56"/>
      <c r="O10" s="57"/>
      <c r="P10" s="57"/>
      <c r="Q10" s="58"/>
      <c r="R10" s="58"/>
      <c r="S10" s="41"/>
      <c r="T10" s="42">
        <f t="shared" si="5"/>
        <v>50000000</v>
      </c>
      <c r="U10" s="43" t="s">
        <v>0</v>
      </c>
      <c r="V10" s="62" t="s">
        <v>40</v>
      </c>
      <c r="W10" s="60" t="s">
        <v>41</v>
      </c>
      <c r="X10" s="41"/>
      <c r="Y10" s="47"/>
      <c r="Z10" s="48"/>
      <c r="AA10" s="48"/>
      <c r="AB10" s="48"/>
      <c r="AC10" s="48"/>
      <c r="AD10" s="48"/>
      <c r="AE10" s="48"/>
      <c r="AF10" s="48"/>
      <c r="AG10" s="48"/>
      <c r="AH10" s="49"/>
    </row>
    <row r="11" ht="22.5" customHeight="1">
      <c r="A11" s="27">
        <f t="shared" si="1"/>
        <v>4</v>
      </c>
      <c r="B11" s="63" t="str">
        <f t="shared" si="2"/>
        <v>A7</v>
      </c>
      <c r="C11" s="64" t="str">
        <f t="shared" si="3"/>
        <v>03</v>
      </c>
      <c r="D11" s="64" t="str">
        <f t="shared" si="4"/>
        <v>29</v>
      </c>
      <c r="E11" s="65" t="s">
        <v>42</v>
      </c>
      <c r="F11" s="66" t="s">
        <v>43</v>
      </c>
      <c r="G11" s="67" t="s">
        <v>44</v>
      </c>
      <c r="H11" s="68">
        <v>68.3</v>
      </c>
      <c r="I11" s="69"/>
      <c r="J11" s="70"/>
      <c r="K11" s="70"/>
      <c r="L11" s="69">
        <v>2.550884009E9</v>
      </c>
      <c r="M11" s="71"/>
      <c r="N11" s="72"/>
      <c r="O11" s="73"/>
      <c r="P11" s="73"/>
      <c r="Q11" s="74"/>
      <c r="R11" s="74"/>
      <c r="S11" s="75"/>
      <c r="T11" s="76">
        <f t="shared" si="5"/>
        <v>100000000</v>
      </c>
      <c r="U11" s="63" t="s">
        <v>0</v>
      </c>
      <c r="V11" s="77" t="s">
        <v>45</v>
      </c>
      <c r="W11" s="78" t="s">
        <v>46</v>
      </c>
      <c r="X11" s="46">
        <v>45806.0</v>
      </c>
      <c r="Y11" s="47"/>
      <c r="Z11" s="48"/>
      <c r="AA11" s="48"/>
      <c r="AB11" s="48"/>
      <c r="AC11" s="48"/>
      <c r="AD11" s="48"/>
      <c r="AE11" s="48"/>
      <c r="AF11" s="48"/>
      <c r="AG11" s="48"/>
      <c r="AH11" s="49"/>
    </row>
    <row r="12" ht="42.0" hidden="1" customHeight="1">
      <c r="A12" s="79" t="s">
        <v>47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18"/>
      <c r="AA12" s="18"/>
      <c r="AB12" s="18"/>
      <c r="AC12" s="18"/>
      <c r="AD12" s="18"/>
      <c r="AE12" s="18"/>
      <c r="AF12" s="18"/>
      <c r="AG12" s="18"/>
      <c r="AH12" s="18"/>
    </row>
    <row r="13" ht="56.25" hidden="1" customHeight="1">
      <c r="A13" s="19" t="s">
        <v>7</v>
      </c>
      <c r="B13" s="20" t="s">
        <v>8</v>
      </c>
      <c r="C13" s="20" t="s">
        <v>9</v>
      </c>
      <c r="D13" s="20" t="s">
        <v>10</v>
      </c>
      <c r="E13" s="21" t="s">
        <v>11</v>
      </c>
      <c r="F13" s="22" t="s">
        <v>12</v>
      </c>
      <c r="G13" s="23" t="s">
        <v>13</v>
      </c>
      <c r="H13" s="23" t="s">
        <v>14</v>
      </c>
      <c r="I13" s="22" t="s">
        <v>15</v>
      </c>
      <c r="J13" s="22" t="s">
        <v>16</v>
      </c>
      <c r="K13" s="22" t="s">
        <v>17</v>
      </c>
      <c r="L13" s="80" t="s">
        <v>18</v>
      </c>
      <c r="M13" s="24" t="s">
        <v>19</v>
      </c>
      <c r="N13" s="24" t="s">
        <v>20</v>
      </c>
      <c r="O13" s="24"/>
      <c r="P13" s="24" t="s">
        <v>21</v>
      </c>
      <c r="Q13" s="24" t="s">
        <v>22</v>
      </c>
      <c r="R13" s="24" t="s">
        <v>23</v>
      </c>
      <c r="S13" s="25" t="s">
        <v>24</v>
      </c>
      <c r="T13" s="25" t="s">
        <v>25</v>
      </c>
      <c r="U13" s="25" t="s">
        <v>26</v>
      </c>
      <c r="V13" s="81" t="s">
        <v>27</v>
      </c>
      <c r="W13" s="25" t="s">
        <v>28</v>
      </c>
      <c r="X13" s="25" t="s">
        <v>29</v>
      </c>
      <c r="Y13" s="25" t="s">
        <v>30</v>
      </c>
      <c r="Z13" s="82"/>
      <c r="AA13" s="82"/>
      <c r="AB13" s="82"/>
      <c r="AC13" s="82"/>
      <c r="AD13" s="82"/>
      <c r="AE13" s="82"/>
      <c r="AF13" s="82"/>
      <c r="AG13" s="82"/>
      <c r="AH13" s="82"/>
    </row>
    <row r="14" ht="22.5" hidden="1" customHeight="1">
      <c r="A14" s="27">
        <v>1.0</v>
      </c>
      <c r="B14" s="28" t="str">
        <f t="shared" ref="B14:B16" si="6">LEFT(E14,2)</f>
        <v>A8</v>
      </c>
      <c r="C14" s="29" t="str">
        <f t="shared" ref="C14:C16" si="7">MID(E14,3,2)</f>
        <v>03</v>
      </c>
      <c r="D14" s="29" t="str">
        <f t="shared" ref="D14:D16" si="8">RIGHT(E14,2)</f>
        <v>11</v>
      </c>
      <c r="E14" s="50" t="s">
        <v>48</v>
      </c>
      <c r="F14" s="51" t="s">
        <v>37</v>
      </c>
      <c r="G14" s="32">
        <v>327.0</v>
      </c>
      <c r="H14" s="33">
        <v>48.2</v>
      </c>
      <c r="I14" s="53"/>
      <c r="J14" s="53"/>
      <c r="K14" s="53"/>
      <c r="L14" s="83">
        <v>2.014499543E9</v>
      </c>
      <c r="M14" s="55"/>
      <c r="N14" s="56"/>
      <c r="O14" s="57"/>
      <c r="P14" s="57"/>
      <c r="Q14" s="58"/>
      <c r="R14" s="58"/>
      <c r="S14" s="41"/>
      <c r="T14" s="42">
        <f t="shared" ref="T14:T16" si="9">IF(F14="2BR",150000000,IF(F14="Studio",50000000,100000000))</f>
        <v>50000000</v>
      </c>
      <c r="U14" s="43" t="s">
        <v>0</v>
      </c>
      <c r="V14" s="84"/>
      <c r="W14" s="58"/>
      <c r="X14" s="41"/>
      <c r="Y14" s="85"/>
      <c r="Z14" s="86"/>
      <c r="AA14" s="86"/>
      <c r="AB14" s="86"/>
      <c r="AC14" s="86"/>
      <c r="AD14" s="86"/>
      <c r="AE14" s="86"/>
      <c r="AF14" s="86"/>
      <c r="AG14" s="86"/>
      <c r="AH14" s="82"/>
    </row>
    <row r="15" ht="22.5" hidden="1" customHeight="1">
      <c r="A15" s="27">
        <v>2.0</v>
      </c>
      <c r="B15" s="28" t="str">
        <f t="shared" si="6"/>
        <v>A6</v>
      </c>
      <c r="C15" s="29" t="str">
        <f t="shared" si="7"/>
        <v>09</v>
      </c>
      <c r="D15" s="29" t="str">
        <f t="shared" si="8"/>
        <v>01</v>
      </c>
      <c r="E15" s="50" t="s">
        <v>49</v>
      </c>
      <c r="F15" s="51" t="s">
        <v>37</v>
      </c>
      <c r="G15" s="32">
        <v>327.0</v>
      </c>
      <c r="H15" s="33">
        <v>48.2</v>
      </c>
      <c r="I15" s="53"/>
      <c r="J15" s="53"/>
      <c r="K15" s="53"/>
      <c r="L15" s="83">
        <v>1.83741101E9</v>
      </c>
      <c r="M15" s="55"/>
      <c r="N15" s="56"/>
      <c r="O15" s="57"/>
      <c r="P15" s="57"/>
      <c r="Q15" s="58"/>
      <c r="R15" s="58"/>
      <c r="S15" s="41"/>
      <c r="T15" s="42">
        <f t="shared" si="9"/>
        <v>50000000</v>
      </c>
      <c r="U15" s="43" t="s">
        <v>0</v>
      </c>
      <c r="V15" s="84"/>
      <c r="W15" s="58"/>
      <c r="X15" s="41"/>
      <c r="Y15" s="85"/>
      <c r="Z15" s="86"/>
      <c r="AA15" s="86"/>
      <c r="AB15" s="86"/>
      <c r="AC15" s="86"/>
      <c r="AD15" s="86"/>
      <c r="AE15" s="86"/>
      <c r="AF15" s="86"/>
      <c r="AG15" s="86"/>
      <c r="AH15" s="82"/>
    </row>
    <row r="16" ht="22.5" hidden="1" customHeight="1">
      <c r="A16" s="87">
        <v>3.0</v>
      </c>
      <c r="B16" s="63" t="str">
        <f t="shared" si="6"/>
        <v>A7</v>
      </c>
      <c r="C16" s="64" t="str">
        <f t="shared" si="7"/>
        <v>05</v>
      </c>
      <c r="D16" s="64" t="str">
        <f t="shared" si="8"/>
        <v>28</v>
      </c>
      <c r="E16" s="65" t="s">
        <v>50</v>
      </c>
      <c r="F16" s="66" t="s">
        <v>43</v>
      </c>
      <c r="G16" s="67">
        <v>451.0</v>
      </c>
      <c r="H16" s="68">
        <v>68.3</v>
      </c>
      <c r="I16" s="70"/>
      <c r="J16" s="70"/>
      <c r="K16" s="70"/>
      <c r="L16" s="88">
        <v>3.156526943E9</v>
      </c>
      <c r="M16" s="71"/>
      <c r="N16" s="72"/>
      <c r="O16" s="73"/>
      <c r="P16" s="73"/>
      <c r="Q16" s="74"/>
      <c r="R16" s="74"/>
      <c r="S16" s="75"/>
      <c r="T16" s="76">
        <f t="shared" si="9"/>
        <v>100000000</v>
      </c>
      <c r="U16" s="63" t="s">
        <v>0</v>
      </c>
      <c r="V16" s="84"/>
      <c r="W16" s="89"/>
      <c r="X16" s="90"/>
      <c r="Y16" s="85"/>
      <c r="Z16" s="86"/>
      <c r="AA16" s="86"/>
      <c r="AB16" s="86"/>
      <c r="AC16" s="86"/>
      <c r="AD16" s="86"/>
      <c r="AE16" s="86"/>
      <c r="AF16" s="86"/>
      <c r="AG16" s="86"/>
      <c r="AH16" s="82"/>
    </row>
    <row r="17" ht="22.5" hidden="1" customHeight="1">
      <c r="A17" s="27"/>
      <c r="B17" s="28"/>
      <c r="C17" s="29"/>
      <c r="D17" s="29"/>
      <c r="E17" s="50"/>
      <c r="F17" s="51"/>
      <c r="G17" s="33"/>
      <c r="H17" s="33"/>
      <c r="I17" s="53"/>
      <c r="J17" s="53"/>
      <c r="K17" s="53"/>
      <c r="L17" s="83"/>
      <c r="M17" s="55"/>
      <c r="N17" s="56"/>
      <c r="O17" s="57"/>
      <c r="P17" s="57"/>
      <c r="Q17" s="58"/>
      <c r="R17" s="58"/>
      <c r="S17" s="41"/>
      <c r="T17" s="41"/>
      <c r="U17" s="91"/>
      <c r="V17" s="84"/>
      <c r="W17" s="58"/>
      <c r="X17" s="41"/>
      <c r="Y17" s="85"/>
      <c r="Z17" s="86"/>
      <c r="AA17" s="86"/>
      <c r="AB17" s="86"/>
      <c r="AC17" s="86"/>
      <c r="AD17" s="86"/>
      <c r="AE17" s="86"/>
      <c r="AF17" s="86"/>
      <c r="AG17" s="86"/>
      <c r="AH17" s="82"/>
    </row>
    <row r="18" ht="22.5" hidden="1" customHeight="1">
      <c r="A18" s="27"/>
      <c r="B18" s="28"/>
      <c r="C18" s="29"/>
      <c r="D18" s="29"/>
      <c r="E18" s="50"/>
      <c r="F18" s="51"/>
      <c r="G18" s="33"/>
      <c r="H18" s="33"/>
      <c r="I18" s="53"/>
      <c r="J18" s="53"/>
      <c r="K18" s="53"/>
      <c r="L18" s="83"/>
      <c r="M18" s="55"/>
      <c r="N18" s="56"/>
      <c r="O18" s="57"/>
      <c r="P18" s="57"/>
      <c r="Q18" s="58"/>
      <c r="R18" s="58"/>
      <c r="S18" s="41"/>
      <c r="T18" s="41"/>
      <c r="U18" s="91"/>
      <c r="V18" s="84"/>
      <c r="W18" s="58"/>
      <c r="X18" s="41"/>
      <c r="Y18" s="85"/>
      <c r="Z18" s="86"/>
      <c r="AA18" s="86"/>
      <c r="AB18" s="86"/>
      <c r="AC18" s="86"/>
      <c r="AD18" s="86"/>
      <c r="AE18" s="86"/>
      <c r="AF18" s="86"/>
      <c r="AG18" s="86"/>
      <c r="AH18" s="82"/>
    </row>
    <row r="19" ht="22.5" hidden="1" customHeight="1">
      <c r="A19" s="27"/>
      <c r="B19" s="28"/>
      <c r="C19" s="29"/>
      <c r="D19" s="29"/>
      <c r="E19" s="50"/>
      <c r="F19" s="51"/>
      <c r="G19" s="33"/>
      <c r="H19" s="33"/>
      <c r="I19" s="53"/>
      <c r="J19" s="53"/>
      <c r="K19" s="53"/>
      <c r="L19" s="83"/>
      <c r="M19" s="55"/>
      <c r="N19" s="56"/>
      <c r="O19" s="57"/>
      <c r="P19" s="57"/>
      <c r="Q19" s="58"/>
      <c r="R19" s="58"/>
      <c r="S19" s="41"/>
      <c r="T19" s="41"/>
      <c r="U19" s="91"/>
      <c r="V19" s="84"/>
      <c r="W19" s="58"/>
      <c r="X19" s="41"/>
      <c r="Y19" s="85"/>
      <c r="Z19" s="86"/>
      <c r="AA19" s="86"/>
      <c r="AB19" s="86"/>
      <c r="AC19" s="86"/>
      <c r="AD19" s="86"/>
      <c r="AE19" s="86"/>
      <c r="AF19" s="86"/>
      <c r="AG19" s="86"/>
      <c r="AH19" s="82"/>
    </row>
    <row r="20" ht="22.5" hidden="1" customHeight="1">
      <c r="A20" s="27"/>
      <c r="B20" s="28"/>
      <c r="C20" s="29"/>
      <c r="D20" s="29"/>
      <c r="E20" s="50"/>
      <c r="F20" s="51"/>
      <c r="G20" s="33"/>
      <c r="H20" s="33"/>
      <c r="I20" s="53"/>
      <c r="J20" s="53"/>
      <c r="K20" s="53"/>
      <c r="L20" s="83"/>
      <c r="M20" s="55"/>
      <c r="N20" s="56"/>
      <c r="O20" s="57"/>
      <c r="P20" s="57"/>
      <c r="Q20" s="58"/>
      <c r="R20" s="58"/>
      <c r="S20" s="41"/>
      <c r="T20" s="41"/>
      <c r="U20" s="91"/>
      <c r="V20" s="84"/>
      <c r="W20" s="58"/>
      <c r="X20" s="41"/>
      <c r="Y20" s="85"/>
      <c r="Z20" s="86"/>
      <c r="AA20" s="86"/>
      <c r="AB20" s="86"/>
      <c r="AC20" s="86"/>
      <c r="AD20" s="86"/>
      <c r="AE20" s="86"/>
      <c r="AF20" s="86"/>
      <c r="AG20" s="86"/>
      <c r="AH20" s="82"/>
    </row>
    <row r="21" ht="22.5" hidden="1" customHeight="1">
      <c r="A21" s="27"/>
      <c r="B21" s="28"/>
      <c r="C21" s="29"/>
      <c r="D21" s="29"/>
      <c r="E21" s="50"/>
      <c r="F21" s="51"/>
      <c r="G21" s="33"/>
      <c r="H21" s="33"/>
      <c r="I21" s="53"/>
      <c r="J21" s="53"/>
      <c r="K21" s="53"/>
      <c r="L21" s="83"/>
      <c r="M21" s="55"/>
      <c r="N21" s="56"/>
      <c r="O21" s="57"/>
      <c r="P21" s="57"/>
      <c r="Q21" s="58"/>
      <c r="R21" s="58"/>
      <c r="S21" s="41"/>
      <c r="T21" s="41"/>
      <c r="U21" s="91"/>
      <c r="V21" s="84"/>
      <c r="W21" s="58"/>
      <c r="X21" s="41"/>
      <c r="Y21" s="85"/>
      <c r="Z21" s="86"/>
      <c r="AA21" s="86"/>
      <c r="AB21" s="86"/>
      <c r="AC21" s="86"/>
      <c r="AD21" s="86"/>
      <c r="AE21" s="86"/>
      <c r="AF21" s="86"/>
      <c r="AG21" s="86"/>
      <c r="AH21" s="82"/>
    </row>
    <row r="22" ht="27.0" hidden="1" customHeight="1">
      <c r="A22" s="87">
        <v>1.0</v>
      </c>
      <c r="B22" s="63" t="str">
        <f t="shared" ref="B22:B185" si="10">LEFT(E22,2)</f>
        <v>A2</v>
      </c>
      <c r="C22" s="64" t="str">
        <f t="shared" ref="C22:C80" si="11">MID(E22,3,2)</f>
        <v>06</v>
      </c>
      <c r="D22" s="64" t="str">
        <f t="shared" ref="D22:D156" si="12">RIGHT(E22,2)</f>
        <v>05</v>
      </c>
      <c r="E22" s="92" t="s">
        <v>51</v>
      </c>
      <c r="F22" s="93" t="s">
        <v>32</v>
      </c>
      <c r="G22" s="94" t="s">
        <v>33</v>
      </c>
      <c r="H22" s="95">
        <v>92.0</v>
      </c>
      <c r="I22" s="69">
        <v>3.157410441E9</v>
      </c>
      <c r="J22" s="69">
        <v>3.15741044E8</v>
      </c>
      <c r="K22" s="69">
        <v>6.3148209E7</v>
      </c>
      <c r="L22" s="69">
        <v>3.536299694E9</v>
      </c>
      <c r="M22" s="70"/>
      <c r="N22" s="70"/>
      <c r="O22" s="95" t="s">
        <v>52</v>
      </c>
      <c r="P22" s="95"/>
      <c r="Q22" s="95"/>
      <c r="R22" s="95"/>
      <c r="S22" s="95" t="s">
        <v>52</v>
      </c>
      <c r="T22" s="42">
        <f t="shared" ref="T22:T25" si="13">IF(F22="2BR",150000000,IF(F22="Studio",50000000,100000000))</f>
        <v>150000000</v>
      </c>
      <c r="U22" s="87" t="s">
        <v>0</v>
      </c>
      <c r="V22" s="96"/>
      <c r="W22" s="97"/>
      <c r="X22" s="98"/>
      <c r="Y22" s="47" t="s">
        <v>53</v>
      </c>
      <c r="Z22" s="99"/>
      <c r="AA22" s="99"/>
      <c r="AB22" s="99"/>
      <c r="AC22" s="99"/>
      <c r="AD22" s="99"/>
      <c r="AE22" s="99"/>
      <c r="AF22" s="99"/>
      <c r="AG22" s="99"/>
      <c r="AH22" s="99"/>
    </row>
    <row r="23" ht="27.0" hidden="1" customHeight="1">
      <c r="A23" s="87">
        <v>2.0</v>
      </c>
      <c r="B23" s="63" t="str">
        <f t="shared" si="10"/>
        <v>A4</v>
      </c>
      <c r="C23" s="64" t="str">
        <f t="shared" si="11"/>
        <v>05</v>
      </c>
      <c r="D23" s="64" t="str">
        <f t="shared" si="12"/>
        <v>30</v>
      </c>
      <c r="E23" s="100" t="s">
        <v>54</v>
      </c>
      <c r="F23" s="101" t="s">
        <v>32</v>
      </c>
      <c r="G23" s="102" t="s">
        <v>55</v>
      </c>
      <c r="H23" s="102" t="s">
        <v>56</v>
      </c>
      <c r="I23" s="71">
        <v>3.55527851E9</v>
      </c>
      <c r="J23" s="71">
        <v>3.55527851E8</v>
      </c>
      <c r="K23" s="71">
        <v>7.110557E7</v>
      </c>
      <c r="L23" s="71">
        <v>3.981911931E9</v>
      </c>
      <c r="M23" s="72"/>
      <c r="N23" s="72"/>
      <c r="O23" s="102" t="s">
        <v>52</v>
      </c>
      <c r="P23" s="95"/>
      <c r="Q23" s="95"/>
      <c r="R23" s="95"/>
      <c r="S23" s="102" t="s">
        <v>52</v>
      </c>
      <c r="T23" s="42">
        <f t="shared" si="13"/>
        <v>150000000</v>
      </c>
      <c r="U23" s="87" t="s">
        <v>0</v>
      </c>
      <c r="V23" s="103"/>
      <c r="W23" s="97"/>
      <c r="X23" s="98"/>
      <c r="Y23" s="47" t="s">
        <v>53</v>
      </c>
      <c r="Z23" s="104"/>
      <c r="AA23" s="99"/>
      <c r="AB23" s="99"/>
      <c r="AC23" s="99"/>
      <c r="AD23" s="99"/>
      <c r="AE23" s="99"/>
      <c r="AF23" s="99"/>
      <c r="AG23" s="99"/>
      <c r="AH23" s="99"/>
    </row>
    <row r="24" ht="22.5" hidden="1" customHeight="1">
      <c r="A24" s="87">
        <v>3.0</v>
      </c>
      <c r="B24" s="63" t="str">
        <f t="shared" si="10"/>
        <v>A4</v>
      </c>
      <c r="C24" s="64" t="str">
        <f t="shared" si="11"/>
        <v>06</v>
      </c>
      <c r="D24" s="64" t="str">
        <f t="shared" si="12"/>
        <v>11</v>
      </c>
      <c r="E24" s="105" t="s">
        <v>57</v>
      </c>
      <c r="F24" s="93" t="s">
        <v>37</v>
      </c>
      <c r="G24" s="94">
        <v>327.0</v>
      </c>
      <c r="H24" s="95">
        <v>48.2</v>
      </c>
      <c r="I24" s="69"/>
      <c r="J24" s="70"/>
      <c r="K24" s="70"/>
      <c r="L24" s="69">
        <v>1.786396342E9</v>
      </c>
      <c r="M24" s="71"/>
      <c r="N24" s="72"/>
      <c r="O24" s="73"/>
      <c r="P24" s="73"/>
      <c r="Q24" s="74"/>
      <c r="R24" s="74"/>
      <c r="S24" s="75"/>
      <c r="T24" s="42">
        <f t="shared" si="13"/>
        <v>50000000</v>
      </c>
      <c r="U24" s="63" t="s">
        <v>0</v>
      </c>
      <c r="V24" s="106" t="s">
        <v>58</v>
      </c>
      <c r="W24" s="107"/>
      <c r="X24" s="108">
        <v>45806.0</v>
      </c>
      <c r="Y24" s="47" t="s">
        <v>53</v>
      </c>
      <c r="Z24" s="48"/>
      <c r="AA24" s="48"/>
      <c r="AB24" s="48"/>
      <c r="AC24" s="48"/>
      <c r="AD24" s="48"/>
      <c r="AE24" s="48"/>
      <c r="AF24" s="48"/>
      <c r="AG24" s="48"/>
      <c r="AH24" s="49"/>
    </row>
    <row r="25" ht="22.5" hidden="1" customHeight="1">
      <c r="A25" s="87">
        <v>4.0</v>
      </c>
      <c r="B25" s="63" t="str">
        <f t="shared" si="10"/>
        <v>A7</v>
      </c>
      <c r="C25" s="64" t="str">
        <f t="shared" si="11"/>
        <v>03</v>
      </c>
      <c r="D25" s="64" t="str">
        <f t="shared" si="12"/>
        <v>05</v>
      </c>
      <c r="E25" s="105" t="s">
        <v>59</v>
      </c>
      <c r="F25" s="93" t="s">
        <v>32</v>
      </c>
      <c r="G25" s="94">
        <v>551.0</v>
      </c>
      <c r="H25" s="95">
        <v>91.8</v>
      </c>
      <c r="I25" s="109">
        <v>2.844304219E9</v>
      </c>
      <c r="J25" s="70"/>
      <c r="K25" s="70"/>
      <c r="L25" s="69">
        <v>3.185620725E9</v>
      </c>
      <c r="M25" s="71"/>
      <c r="N25" s="72"/>
      <c r="O25" s="73"/>
      <c r="P25" s="73"/>
      <c r="Q25" s="74"/>
      <c r="R25" s="74"/>
      <c r="S25" s="75"/>
      <c r="T25" s="42">
        <f t="shared" si="13"/>
        <v>150000000</v>
      </c>
      <c r="U25" s="63" t="s">
        <v>0</v>
      </c>
      <c r="V25" s="106" t="s">
        <v>60</v>
      </c>
      <c r="W25" s="89"/>
      <c r="X25" s="110"/>
      <c r="Y25" s="47" t="s">
        <v>53</v>
      </c>
      <c r="Z25" s="48"/>
      <c r="AA25" s="48"/>
      <c r="AB25" s="48"/>
      <c r="AC25" s="48"/>
      <c r="AD25" s="48"/>
      <c r="AE25" s="48"/>
      <c r="AF25" s="48"/>
      <c r="AG25" s="48"/>
      <c r="AH25" s="49"/>
    </row>
    <row r="26" ht="22.5" hidden="1" customHeight="1">
      <c r="A26" s="87">
        <v>5.0</v>
      </c>
      <c r="B26" s="63" t="str">
        <f t="shared" si="10"/>
        <v>A6</v>
      </c>
      <c r="C26" s="64" t="str">
        <f t="shared" si="11"/>
        <v>06</v>
      </c>
      <c r="D26" s="64" t="str">
        <f t="shared" si="12"/>
        <v>05</v>
      </c>
      <c r="E26" s="105" t="s">
        <v>61</v>
      </c>
      <c r="F26" s="93" t="s">
        <v>32</v>
      </c>
      <c r="G26" s="94">
        <v>553.0</v>
      </c>
      <c r="H26" s="95">
        <v>92.0</v>
      </c>
      <c r="I26" s="70"/>
      <c r="J26" s="70"/>
      <c r="K26" s="70"/>
      <c r="L26" s="69">
        <v>4.027656102E9</v>
      </c>
      <c r="M26" s="71"/>
      <c r="N26" s="72"/>
      <c r="O26" s="73"/>
      <c r="P26" s="73"/>
      <c r="Q26" s="74"/>
      <c r="R26" s="74"/>
      <c r="S26" s="75"/>
      <c r="T26" s="90"/>
      <c r="U26" s="63" t="s">
        <v>0</v>
      </c>
      <c r="V26" s="111"/>
      <c r="W26" s="89"/>
      <c r="X26" s="110"/>
      <c r="Y26" s="112"/>
      <c r="Z26" s="86"/>
      <c r="AA26" s="86"/>
      <c r="AB26" s="86"/>
      <c r="AC26" s="86"/>
      <c r="AD26" s="86"/>
      <c r="AE26" s="86"/>
      <c r="AF26" s="86"/>
      <c r="AG26" s="86"/>
      <c r="AH26" s="82"/>
    </row>
    <row r="27" ht="22.5" hidden="1" customHeight="1">
      <c r="A27" s="87">
        <v>6.0</v>
      </c>
      <c r="B27" s="63" t="str">
        <f t="shared" si="10"/>
        <v>A7</v>
      </c>
      <c r="C27" s="64" t="str">
        <f t="shared" si="11"/>
        <v>05</v>
      </c>
      <c r="D27" s="64" t="str">
        <f t="shared" si="12"/>
        <v>26</v>
      </c>
      <c r="E27" s="105" t="s">
        <v>62</v>
      </c>
      <c r="F27" s="93" t="s">
        <v>43</v>
      </c>
      <c r="G27" s="94">
        <v>451.0</v>
      </c>
      <c r="H27" s="95">
        <v>68.3</v>
      </c>
      <c r="I27" s="70"/>
      <c r="J27" s="70"/>
      <c r="K27" s="70"/>
      <c r="L27" s="69">
        <v>3.156526943E9</v>
      </c>
      <c r="M27" s="71"/>
      <c r="N27" s="72"/>
      <c r="O27" s="73"/>
      <c r="P27" s="73"/>
      <c r="Q27" s="74"/>
      <c r="R27" s="74"/>
      <c r="S27" s="75"/>
      <c r="T27" s="90"/>
      <c r="U27" s="63" t="s">
        <v>0</v>
      </c>
      <c r="V27" s="111"/>
      <c r="W27" s="89"/>
      <c r="X27" s="110"/>
      <c r="Y27" s="112"/>
      <c r="Z27" s="86"/>
      <c r="AA27" s="86"/>
      <c r="AB27" s="86"/>
      <c r="AC27" s="86"/>
      <c r="AD27" s="86"/>
      <c r="AE27" s="86"/>
      <c r="AF27" s="86"/>
      <c r="AG27" s="86"/>
      <c r="AH27" s="82"/>
    </row>
    <row r="28" ht="22.5" hidden="1" customHeight="1">
      <c r="A28" s="87">
        <v>7.0</v>
      </c>
      <c r="B28" s="63" t="str">
        <f t="shared" si="10"/>
        <v>A7</v>
      </c>
      <c r="C28" s="64" t="str">
        <f t="shared" si="11"/>
        <v>06</v>
      </c>
      <c r="D28" s="64" t="str">
        <f t="shared" si="12"/>
        <v>03</v>
      </c>
      <c r="E28" s="105" t="s">
        <v>63</v>
      </c>
      <c r="F28" s="93" t="s">
        <v>43</v>
      </c>
      <c r="G28" s="94">
        <v>452.0</v>
      </c>
      <c r="H28" s="95">
        <v>68.4</v>
      </c>
      <c r="I28" s="70"/>
      <c r="J28" s="70"/>
      <c r="K28" s="70"/>
      <c r="L28" s="69">
        <v>3.194068003E9</v>
      </c>
      <c r="M28" s="71"/>
      <c r="N28" s="72"/>
      <c r="O28" s="73"/>
      <c r="P28" s="73"/>
      <c r="Q28" s="74"/>
      <c r="R28" s="74"/>
      <c r="S28" s="75"/>
      <c r="T28" s="90"/>
      <c r="U28" s="63" t="s">
        <v>0</v>
      </c>
      <c r="V28" s="111"/>
      <c r="W28" s="89"/>
      <c r="X28" s="110"/>
      <c r="Y28" s="112"/>
      <c r="Z28" s="86"/>
      <c r="AA28" s="86"/>
      <c r="AB28" s="86"/>
      <c r="AC28" s="86"/>
      <c r="AD28" s="86"/>
      <c r="AE28" s="86"/>
      <c r="AF28" s="86"/>
      <c r="AG28" s="86"/>
      <c r="AH28" s="82"/>
    </row>
    <row r="29" ht="22.5" hidden="1" customHeight="1">
      <c r="A29" s="87">
        <v>8.0</v>
      </c>
      <c r="B29" s="63" t="str">
        <f t="shared" si="10"/>
        <v>A7</v>
      </c>
      <c r="C29" s="64" t="str">
        <f t="shared" si="11"/>
        <v>06</v>
      </c>
      <c r="D29" s="64" t="str">
        <f t="shared" si="12"/>
        <v>24</v>
      </c>
      <c r="E29" s="105" t="s">
        <v>64</v>
      </c>
      <c r="F29" s="93" t="s">
        <v>37</v>
      </c>
      <c r="G29" s="94">
        <v>327.0</v>
      </c>
      <c r="H29" s="95">
        <v>48.2</v>
      </c>
      <c r="I29" s="70"/>
      <c r="J29" s="70"/>
      <c r="K29" s="70"/>
      <c r="L29" s="69">
        <v>2.517649101E9</v>
      </c>
      <c r="M29" s="71"/>
      <c r="N29" s="72"/>
      <c r="O29" s="73"/>
      <c r="P29" s="73"/>
      <c r="Q29" s="74"/>
      <c r="R29" s="74"/>
      <c r="S29" s="75"/>
      <c r="T29" s="90"/>
      <c r="U29" s="63" t="s">
        <v>0</v>
      </c>
      <c r="V29" s="111"/>
      <c r="W29" s="89"/>
      <c r="X29" s="110"/>
      <c r="Y29" s="112"/>
      <c r="Z29" s="86"/>
      <c r="AA29" s="86"/>
      <c r="AB29" s="86"/>
      <c r="AC29" s="86"/>
      <c r="AD29" s="86"/>
      <c r="AE29" s="86"/>
      <c r="AF29" s="86"/>
      <c r="AG29" s="86"/>
      <c r="AH29" s="82"/>
    </row>
    <row r="30" ht="22.5" hidden="1" customHeight="1">
      <c r="A30" s="87">
        <v>9.0</v>
      </c>
      <c r="B30" s="63" t="str">
        <f t="shared" si="10"/>
        <v>A8</v>
      </c>
      <c r="C30" s="64" t="str">
        <f t="shared" si="11"/>
        <v>03</v>
      </c>
      <c r="D30" s="64" t="str">
        <f t="shared" si="12"/>
        <v>02</v>
      </c>
      <c r="E30" s="105" t="s">
        <v>65</v>
      </c>
      <c r="F30" s="93" t="s">
        <v>37</v>
      </c>
      <c r="G30" s="94">
        <v>327.0</v>
      </c>
      <c r="H30" s="95">
        <v>48.2</v>
      </c>
      <c r="I30" s="70"/>
      <c r="J30" s="70"/>
      <c r="K30" s="70"/>
      <c r="L30" s="69">
        <v>2.014499543E9</v>
      </c>
      <c r="M30" s="71"/>
      <c r="N30" s="72"/>
      <c r="O30" s="73"/>
      <c r="P30" s="73"/>
      <c r="Q30" s="74"/>
      <c r="R30" s="74"/>
      <c r="S30" s="75"/>
      <c r="T30" s="90"/>
      <c r="U30" s="63" t="s">
        <v>0</v>
      </c>
      <c r="V30" s="111"/>
      <c r="W30" s="89"/>
      <c r="X30" s="110"/>
      <c r="Y30" s="112"/>
      <c r="Z30" s="86"/>
      <c r="AA30" s="86"/>
      <c r="AB30" s="86"/>
      <c r="AC30" s="86"/>
      <c r="AD30" s="86"/>
      <c r="AE30" s="86"/>
      <c r="AF30" s="86"/>
      <c r="AG30" s="86"/>
      <c r="AH30" s="82"/>
    </row>
    <row r="31" ht="22.5" hidden="1" customHeight="1">
      <c r="A31" s="87">
        <v>10.0</v>
      </c>
      <c r="B31" s="63" t="str">
        <f t="shared" si="10"/>
        <v>A8</v>
      </c>
      <c r="C31" s="64" t="str">
        <f t="shared" si="11"/>
        <v>05</v>
      </c>
      <c r="D31" s="64" t="str">
        <f t="shared" si="12"/>
        <v>10</v>
      </c>
      <c r="E31" s="105" t="s">
        <v>66</v>
      </c>
      <c r="F31" s="93" t="s">
        <v>43</v>
      </c>
      <c r="G31" s="94">
        <v>451.0</v>
      </c>
      <c r="H31" s="95">
        <v>68.3</v>
      </c>
      <c r="I31" s="70"/>
      <c r="J31" s="70"/>
      <c r="K31" s="70"/>
      <c r="L31" s="69">
        <v>3.156526943E9</v>
      </c>
      <c r="M31" s="71"/>
      <c r="N31" s="72"/>
      <c r="O31" s="73"/>
      <c r="P31" s="73"/>
      <c r="Q31" s="74"/>
      <c r="R31" s="74"/>
      <c r="S31" s="75"/>
      <c r="T31" s="90"/>
      <c r="U31" s="63" t="s">
        <v>0</v>
      </c>
      <c r="V31" s="111"/>
      <c r="W31" s="89"/>
      <c r="X31" s="110"/>
      <c r="Y31" s="112"/>
      <c r="Z31" s="86"/>
      <c r="AA31" s="86"/>
      <c r="AB31" s="86"/>
      <c r="AC31" s="86"/>
      <c r="AD31" s="86"/>
      <c r="AE31" s="86"/>
      <c r="AF31" s="86"/>
      <c r="AG31" s="86"/>
      <c r="AH31" s="82"/>
    </row>
    <row r="32" ht="22.5" hidden="1" customHeight="1">
      <c r="A32" s="87">
        <v>11.0</v>
      </c>
      <c r="B32" s="63" t="str">
        <f t="shared" si="10"/>
        <v>A8</v>
      </c>
      <c r="C32" s="64" t="str">
        <f t="shared" si="11"/>
        <v>05</v>
      </c>
      <c r="D32" s="64" t="str">
        <f t="shared" si="12"/>
        <v>11</v>
      </c>
      <c r="E32" s="105" t="s">
        <v>67</v>
      </c>
      <c r="F32" s="93" t="s">
        <v>37</v>
      </c>
      <c r="G32" s="94">
        <v>327.0</v>
      </c>
      <c r="H32" s="95">
        <v>48.2</v>
      </c>
      <c r="I32" s="70"/>
      <c r="J32" s="70"/>
      <c r="K32" s="70"/>
      <c r="L32" s="69">
        <v>2.493544669E9</v>
      </c>
      <c r="M32" s="71"/>
      <c r="N32" s="72"/>
      <c r="O32" s="73"/>
      <c r="P32" s="73"/>
      <c r="Q32" s="74"/>
      <c r="R32" s="74"/>
      <c r="S32" s="75"/>
      <c r="T32" s="90"/>
      <c r="U32" s="63" t="s">
        <v>0</v>
      </c>
      <c r="V32" s="111"/>
      <c r="W32" s="89"/>
      <c r="X32" s="110"/>
      <c r="Y32" s="112"/>
      <c r="Z32" s="86"/>
      <c r="AA32" s="86"/>
      <c r="AB32" s="86"/>
      <c r="AC32" s="86"/>
      <c r="AD32" s="86"/>
      <c r="AE32" s="86"/>
      <c r="AF32" s="86"/>
      <c r="AG32" s="86"/>
      <c r="AH32" s="82"/>
    </row>
    <row r="33" ht="27.0" hidden="1" customHeight="1">
      <c r="A33" s="87">
        <v>12.0</v>
      </c>
      <c r="B33" s="63" t="str">
        <f t="shared" si="10"/>
        <v>A8</v>
      </c>
      <c r="C33" s="64" t="str">
        <f t="shared" si="11"/>
        <v>06</v>
      </c>
      <c r="D33" s="64" t="str">
        <f t="shared" si="12"/>
        <v>3A</v>
      </c>
      <c r="E33" s="113" t="s">
        <v>68</v>
      </c>
      <c r="F33" s="63" t="s">
        <v>69</v>
      </c>
      <c r="G33" s="102" t="s">
        <v>70</v>
      </c>
      <c r="H33" s="114" t="s">
        <v>71</v>
      </c>
      <c r="I33" s="71"/>
      <c r="J33" s="71"/>
      <c r="K33" s="71"/>
      <c r="L33" s="71">
        <v>3.155612708E9</v>
      </c>
      <c r="M33" s="72"/>
      <c r="N33" s="72"/>
      <c r="O33" s="102"/>
      <c r="P33" s="95"/>
      <c r="Q33" s="95"/>
      <c r="R33" s="95"/>
      <c r="S33" s="102"/>
      <c r="T33" s="42"/>
      <c r="U33" s="87" t="s">
        <v>0</v>
      </c>
      <c r="V33" s="103"/>
      <c r="W33" s="97"/>
      <c r="X33" s="98"/>
      <c r="Y33" s="47"/>
      <c r="Z33" s="115"/>
      <c r="AA33" s="116"/>
      <c r="AB33" s="116"/>
      <c r="AC33" s="116"/>
      <c r="AD33" s="116"/>
      <c r="AE33" s="116"/>
      <c r="AF33" s="116"/>
      <c r="AG33" s="116"/>
      <c r="AH33" s="116"/>
    </row>
    <row r="34" ht="22.5" hidden="1" customHeight="1">
      <c r="A34" s="87">
        <v>13.0</v>
      </c>
      <c r="B34" s="63" t="str">
        <f t="shared" si="10"/>
        <v>A8</v>
      </c>
      <c r="C34" s="64" t="str">
        <f t="shared" si="11"/>
        <v>09</v>
      </c>
      <c r="D34" s="64" t="str">
        <f t="shared" si="12"/>
        <v>01</v>
      </c>
      <c r="E34" s="105" t="s">
        <v>72</v>
      </c>
      <c r="F34" s="93" t="s">
        <v>37</v>
      </c>
      <c r="G34" s="94">
        <v>327.0</v>
      </c>
      <c r="H34" s="95">
        <v>48.2</v>
      </c>
      <c r="I34" s="70"/>
      <c r="J34" s="70"/>
      <c r="K34" s="70"/>
      <c r="L34" s="69">
        <v>2.538860999E9</v>
      </c>
      <c r="M34" s="71"/>
      <c r="N34" s="72"/>
      <c r="O34" s="73"/>
      <c r="P34" s="73"/>
      <c r="Q34" s="74"/>
      <c r="R34" s="74"/>
      <c r="S34" s="75"/>
      <c r="T34" s="90"/>
      <c r="U34" s="63" t="s">
        <v>0</v>
      </c>
      <c r="V34" s="111"/>
      <c r="W34" s="89"/>
      <c r="X34" s="110"/>
      <c r="Y34" s="112"/>
      <c r="Z34" s="86"/>
      <c r="AA34" s="86"/>
      <c r="AB34" s="86"/>
      <c r="AC34" s="86"/>
      <c r="AD34" s="86"/>
      <c r="AE34" s="86"/>
      <c r="AF34" s="86"/>
      <c r="AG34" s="86"/>
      <c r="AH34" s="82"/>
    </row>
    <row r="35" ht="22.5" hidden="1" customHeight="1">
      <c r="A35" s="87">
        <v>14.0</v>
      </c>
      <c r="B35" s="63" t="str">
        <f t="shared" si="10"/>
        <v>A2</v>
      </c>
      <c r="C35" s="64" t="str">
        <f t="shared" si="11"/>
        <v>05</v>
      </c>
      <c r="D35" s="64" t="str">
        <f t="shared" si="12"/>
        <v>01</v>
      </c>
      <c r="E35" s="105" t="s">
        <v>73</v>
      </c>
      <c r="F35" s="93" t="s">
        <v>37</v>
      </c>
      <c r="G35" s="94">
        <v>327.0</v>
      </c>
      <c r="H35" s="95">
        <v>48.2</v>
      </c>
      <c r="I35" s="70"/>
      <c r="J35" s="70"/>
      <c r="K35" s="70"/>
      <c r="L35" s="69">
        <v>1.7618828E9</v>
      </c>
      <c r="M35" s="71"/>
      <c r="N35" s="72"/>
      <c r="O35" s="73"/>
      <c r="P35" s="73"/>
      <c r="Q35" s="74"/>
      <c r="R35" s="74"/>
      <c r="S35" s="75"/>
      <c r="T35" s="90"/>
      <c r="U35" s="63" t="s">
        <v>0</v>
      </c>
      <c r="V35" s="111"/>
      <c r="W35" s="89"/>
      <c r="X35" s="110"/>
      <c r="Y35" s="112"/>
      <c r="Z35" s="86"/>
      <c r="AA35" s="86"/>
      <c r="AB35" s="86"/>
      <c r="AC35" s="86"/>
      <c r="AD35" s="86"/>
      <c r="AE35" s="86"/>
      <c r="AF35" s="86"/>
      <c r="AG35" s="86"/>
      <c r="AH35" s="82"/>
    </row>
    <row r="36" ht="22.5" hidden="1" customHeight="1">
      <c r="A36" s="87">
        <v>15.0</v>
      </c>
      <c r="B36" s="63" t="str">
        <f t="shared" si="10"/>
        <v>A2</v>
      </c>
      <c r="C36" s="64" t="str">
        <f t="shared" si="11"/>
        <v>08</v>
      </c>
      <c r="D36" s="64" t="str">
        <f t="shared" si="12"/>
        <v>02</v>
      </c>
      <c r="E36" s="105" t="s">
        <v>74</v>
      </c>
      <c r="F36" s="93" t="s">
        <v>37</v>
      </c>
      <c r="G36" s="94">
        <v>327.0</v>
      </c>
      <c r="H36" s="95">
        <v>48.2</v>
      </c>
      <c r="I36" s="70"/>
      <c r="J36" s="70"/>
      <c r="K36" s="70"/>
      <c r="L36" s="69">
        <v>1.777120948E9</v>
      </c>
      <c r="M36" s="71"/>
      <c r="N36" s="72"/>
      <c r="O36" s="73"/>
      <c r="P36" s="73"/>
      <c r="Q36" s="74"/>
      <c r="R36" s="74"/>
      <c r="S36" s="75"/>
      <c r="T36" s="90"/>
      <c r="U36" s="63" t="s">
        <v>0</v>
      </c>
      <c r="V36" s="111"/>
      <c r="W36" s="89"/>
      <c r="X36" s="110"/>
      <c r="Y36" s="112"/>
      <c r="Z36" s="86"/>
      <c r="AA36" s="86"/>
      <c r="AB36" s="86"/>
      <c r="AC36" s="86"/>
      <c r="AD36" s="86"/>
      <c r="AE36" s="86"/>
      <c r="AF36" s="86"/>
      <c r="AG36" s="86"/>
      <c r="AH36" s="82"/>
    </row>
    <row r="37" ht="22.5" hidden="1" customHeight="1">
      <c r="A37" s="87">
        <v>16.0</v>
      </c>
      <c r="B37" s="63" t="str">
        <f t="shared" si="10"/>
        <v>A2</v>
      </c>
      <c r="C37" s="64" t="str">
        <f t="shared" si="11"/>
        <v>09</v>
      </c>
      <c r="D37" s="64" t="str">
        <f t="shared" si="12"/>
        <v>05</v>
      </c>
      <c r="E37" s="105" t="s">
        <v>75</v>
      </c>
      <c r="F37" s="93" t="s">
        <v>32</v>
      </c>
      <c r="G37" s="94">
        <v>553.0</v>
      </c>
      <c r="H37" s="95">
        <v>92.0</v>
      </c>
      <c r="I37" s="70"/>
      <c r="J37" s="70"/>
      <c r="K37" s="70"/>
      <c r="L37" s="69">
        <v>3.637580029E9</v>
      </c>
      <c r="M37" s="71"/>
      <c r="N37" s="72"/>
      <c r="O37" s="73"/>
      <c r="P37" s="73"/>
      <c r="Q37" s="74"/>
      <c r="R37" s="74"/>
      <c r="S37" s="75"/>
      <c r="T37" s="90"/>
      <c r="U37" s="63" t="s">
        <v>0</v>
      </c>
      <c r="V37" s="111"/>
      <c r="W37" s="89"/>
      <c r="X37" s="110"/>
      <c r="Y37" s="112"/>
      <c r="Z37" s="86"/>
      <c r="AA37" s="86"/>
      <c r="AB37" s="86"/>
      <c r="AC37" s="86"/>
      <c r="AD37" s="86"/>
      <c r="AE37" s="86"/>
      <c r="AF37" s="86"/>
      <c r="AG37" s="86"/>
      <c r="AH37" s="82"/>
    </row>
    <row r="38" ht="22.5" hidden="1" customHeight="1">
      <c r="A38" s="87">
        <v>17.0</v>
      </c>
      <c r="B38" s="63" t="str">
        <f t="shared" si="10"/>
        <v>A4</v>
      </c>
      <c r="C38" s="64" t="str">
        <f t="shared" si="11"/>
        <v>08</v>
      </c>
      <c r="D38" s="64" t="str">
        <f t="shared" si="12"/>
        <v>02</v>
      </c>
      <c r="E38" s="105" t="s">
        <v>76</v>
      </c>
      <c r="F38" s="93" t="s">
        <v>37</v>
      </c>
      <c r="G38" s="94">
        <v>327.0</v>
      </c>
      <c r="H38" s="95">
        <v>48.2</v>
      </c>
      <c r="I38" s="70"/>
      <c r="J38" s="70"/>
      <c r="K38" s="70"/>
      <c r="L38" s="69">
        <v>1.820406122E9</v>
      </c>
      <c r="M38" s="71"/>
      <c r="N38" s="72"/>
      <c r="O38" s="73"/>
      <c r="P38" s="73"/>
      <c r="Q38" s="74"/>
      <c r="R38" s="74"/>
      <c r="S38" s="75"/>
      <c r="T38" s="90"/>
      <c r="U38" s="63" t="s">
        <v>0</v>
      </c>
      <c r="V38" s="111"/>
      <c r="W38" s="89"/>
      <c r="X38" s="110"/>
      <c r="Y38" s="112"/>
      <c r="Z38" s="86"/>
      <c r="AA38" s="86"/>
      <c r="AB38" s="86"/>
      <c r="AC38" s="86"/>
      <c r="AD38" s="86"/>
      <c r="AE38" s="86"/>
      <c r="AF38" s="86"/>
      <c r="AG38" s="86"/>
      <c r="AH38" s="82"/>
    </row>
    <row r="39" ht="22.5" hidden="1" customHeight="1">
      <c r="A39" s="87">
        <v>18.0</v>
      </c>
      <c r="B39" s="63" t="str">
        <f t="shared" si="10"/>
        <v>A7</v>
      </c>
      <c r="C39" s="64" t="str">
        <f t="shared" si="11"/>
        <v>03</v>
      </c>
      <c r="D39" s="64" t="str">
        <f t="shared" si="12"/>
        <v>28</v>
      </c>
      <c r="E39" s="105" t="s">
        <v>77</v>
      </c>
      <c r="F39" s="93" t="s">
        <v>43</v>
      </c>
      <c r="G39" s="94">
        <v>451.0</v>
      </c>
      <c r="H39" s="95">
        <v>68.3</v>
      </c>
      <c r="I39" s="70"/>
      <c r="J39" s="70"/>
      <c r="K39" s="70"/>
      <c r="L39" s="69">
        <v>2.550884009E9</v>
      </c>
      <c r="M39" s="71"/>
      <c r="N39" s="72"/>
      <c r="O39" s="73"/>
      <c r="P39" s="73"/>
      <c r="Q39" s="74"/>
      <c r="R39" s="74"/>
      <c r="S39" s="75"/>
      <c r="T39" s="90"/>
      <c r="U39" s="63" t="s">
        <v>0</v>
      </c>
      <c r="V39" s="111"/>
      <c r="W39" s="89"/>
      <c r="X39" s="110"/>
      <c r="Y39" s="112"/>
      <c r="Z39" s="86"/>
      <c r="AA39" s="86"/>
      <c r="AB39" s="86"/>
      <c r="AC39" s="86"/>
      <c r="AD39" s="86"/>
      <c r="AE39" s="86"/>
      <c r="AF39" s="86"/>
      <c r="AG39" s="86"/>
      <c r="AH39" s="82"/>
    </row>
    <row r="40" ht="22.5" hidden="1" customHeight="1">
      <c r="A40" s="87">
        <v>19.0</v>
      </c>
      <c r="B40" s="63" t="str">
        <f t="shared" si="10"/>
        <v>A7</v>
      </c>
      <c r="C40" s="64" t="str">
        <f t="shared" si="11"/>
        <v>03</v>
      </c>
      <c r="D40" s="64" t="str">
        <f t="shared" si="12"/>
        <v>30</v>
      </c>
      <c r="E40" s="105" t="s">
        <v>78</v>
      </c>
      <c r="F40" s="93" t="s">
        <v>43</v>
      </c>
      <c r="G40" s="94">
        <v>451.0</v>
      </c>
      <c r="H40" s="95">
        <v>68.3</v>
      </c>
      <c r="I40" s="70"/>
      <c r="J40" s="70"/>
      <c r="K40" s="70"/>
      <c r="L40" s="69">
        <v>2.550884009E9</v>
      </c>
      <c r="M40" s="71"/>
      <c r="N40" s="72"/>
      <c r="O40" s="73"/>
      <c r="P40" s="73"/>
      <c r="Q40" s="74"/>
      <c r="R40" s="74"/>
      <c r="S40" s="75"/>
      <c r="T40" s="90"/>
      <c r="U40" s="63" t="s">
        <v>0</v>
      </c>
      <c r="V40" s="111"/>
      <c r="W40" s="89"/>
      <c r="X40" s="110"/>
      <c r="Y40" s="112"/>
      <c r="Z40" s="86"/>
      <c r="AA40" s="86"/>
      <c r="AB40" s="86"/>
      <c r="AC40" s="86"/>
      <c r="AD40" s="86"/>
      <c r="AE40" s="86"/>
      <c r="AF40" s="86"/>
      <c r="AG40" s="86"/>
      <c r="AH40" s="82"/>
    </row>
    <row r="41" ht="22.5" hidden="1" customHeight="1">
      <c r="A41" s="87">
        <v>20.0</v>
      </c>
      <c r="B41" s="63" t="str">
        <f t="shared" si="10"/>
        <v>A7</v>
      </c>
      <c r="C41" s="64" t="str">
        <f t="shared" si="11"/>
        <v>03</v>
      </c>
      <c r="D41" s="64" t="str">
        <f t="shared" si="12"/>
        <v>31</v>
      </c>
      <c r="E41" s="105" t="s">
        <v>79</v>
      </c>
      <c r="F41" s="93" t="s">
        <v>43</v>
      </c>
      <c r="G41" s="94">
        <v>451.0</v>
      </c>
      <c r="H41" s="95">
        <v>68.3</v>
      </c>
      <c r="I41" s="70"/>
      <c r="J41" s="70"/>
      <c r="K41" s="70"/>
      <c r="L41" s="69">
        <v>2.550884009E9</v>
      </c>
      <c r="M41" s="71"/>
      <c r="N41" s="72"/>
      <c r="O41" s="73"/>
      <c r="P41" s="73"/>
      <c r="Q41" s="74"/>
      <c r="R41" s="74"/>
      <c r="S41" s="75"/>
      <c r="T41" s="90"/>
      <c r="U41" s="63" t="s">
        <v>0</v>
      </c>
      <c r="V41" s="111"/>
      <c r="W41" s="89"/>
      <c r="X41" s="110"/>
      <c r="Y41" s="112"/>
      <c r="Z41" s="86"/>
      <c r="AA41" s="86"/>
      <c r="AB41" s="86"/>
      <c r="AC41" s="86"/>
      <c r="AD41" s="86"/>
      <c r="AE41" s="86"/>
      <c r="AF41" s="86"/>
      <c r="AG41" s="86"/>
      <c r="AH41" s="82"/>
    </row>
    <row r="42" ht="22.5" hidden="1" customHeight="1">
      <c r="A42" s="87">
        <v>21.0</v>
      </c>
      <c r="B42" s="63" t="str">
        <f t="shared" si="10"/>
        <v>A7</v>
      </c>
      <c r="C42" s="64" t="str">
        <f t="shared" si="11"/>
        <v>03</v>
      </c>
      <c r="D42" s="64" t="str">
        <f t="shared" si="12"/>
        <v>32</v>
      </c>
      <c r="E42" s="105" t="s">
        <v>80</v>
      </c>
      <c r="F42" s="93" t="s">
        <v>43</v>
      </c>
      <c r="G42" s="94">
        <v>451.0</v>
      </c>
      <c r="H42" s="95">
        <v>68.3</v>
      </c>
      <c r="I42" s="70"/>
      <c r="J42" s="70"/>
      <c r="K42" s="70"/>
      <c r="L42" s="69">
        <v>2.550884009E9</v>
      </c>
      <c r="M42" s="71"/>
      <c r="N42" s="72"/>
      <c r="O42" s="73"/>
      <c r="P42" s="73"/>
      <c r="Q42" s="74"/>
      <c r="R42" s="74"/>
      <c r="S42" s="75"/>
      <c r="T42" s="90"/>
      <c r="U42" s="63" t="s">
        <v>0</v>
      </c>
      <c r="V42" s="111"/>
      <c r="W42" s="89"/>
      <c r="X42" s="110"/>
      <c r="Y42" s="112"/>
      <c r="Z42" s="86"/>
      <c r="AA42" s="86"/>
      <c r="AB42" s="86"/>
      <c r="AC42" s="86"/>
      <c r="AD42" s="86"/>
      <c r="AE42" s="86"/>
      <c r="AF42" s="86"/>
      <c r="AG42" s="86"/>
      <c r="AH42" s="82"/>
    </row>
    <row r="43" ht="22.5" hidden="1" customHeight="1">
      <c r="A43" s="87">
        <v>22.0</v>
      </c>
      <c r="B43" s="63" t="str">
        <f t="shared" si="10"/>
        <v>A7</v>
      </c>
      <c r="C43" s="64" t="str">
        <f t="shared" si="11"/>
        <v>08</v>
      </c>
      <c r="D43" s="64" t="str">
        <f t="shared" si="12"/>
        <v>20</v>
      </c>
      <c r="E43" s="105" t="s">
        <v>81</v>
      </c>
      <c r="F43" s="93" t="s">
        <v>32</v>
      </c>
      <c r="G43" s="94">
        <v>573.0</v>
      </c>
      <c r="H43" s="95">
        <v>89.6</v>
      </c>
      <c r="I43" s="70"/>
      <c r="J43" s="70"/>
      <c r="K43" s="70"/>
      <c r="L43" s="69">
        <v>4.05430014E9</v>
      </c>
      <c r="M43" s="71"/>
      <c r="N43" s="72"/>
      <c r="O43" s="73"/>
      <c r="P43" s="73"/>
      <c r="Q43" s="74"/>
      <c r="R43" s="74"/>
      <c r="S43" s="75"/>
      <c r="T43" s="90"/>
      <c r="U43" s="63" t="s">
        <v>0</v>
      </c>
      <c r="V43" s="111"/>
      <c r="W43" s="89"/>
      <c r="X43" s="110"/>
      <c r="Y43" s="112"/>
      <c r="Z43" s="86"/>
      <c r="AA43" s="86"/>
      <c r="AB43" s="86"/>
      <c r="AC43" s="86"/>
      <c r="AD43" s="86"/>
      <c r="AE43" s="86"/>
      <c r="AF43" s="86"/>
      <c r="AG43" s="86"/>
      <c r="AH43" s="82"/>
    </row>
    <row r="44" ht="22.5" hidden="1" customHeight="1">
      <c r="A44" s="87">
        <v>23.0</v>
      </c>
      <c r="B44" s="63" t="str">
        <f t="shared" si="10"/>
        <v>A1</v>
      </c>
      <c r="C44" s="64" t="str">
        <f t="shared" si="11"/>
        <v>09</v>
      </c>
      <c r="D44" s="64" t="str">
        <f t="shared" si="12"/>
        <v>11</v>
      </c>
      <c r="E44" s="100" t="s">
        <v>82</v>
      </c>
      <c r="F44" s="101" t="s">
        <v>37</v>
      </c>
      <c r="G44" s="102" t="s">
        <v>38</v>
      </c>
      <c r="H44" s="102" t="s">
        <v>83</v>
      </c>
      <c r="I44" s="71">
        <v>1.633578483E9</v>
      </c>
      <c r="J44" s="71">
        <v>1.63357848E8</v>
      </c>
      <c r="K44" s="71">
        <v>3.267157E7</v>
      </c>
      <c r="L44" s="71">
        <v>1.829607901E9</v>
      </c>
      <c r="M44" s="72"/>
      <c r="N44" s="73"/>
      <c r="O44" s="73"/>
      <c r="P44" s="74"/>
      <c r="Q44" s="74"/>
      <c r="R44" s="74"/>
      <c r="S44" s="75"/>
      <c r="T44" s="90"/>
      <c r="U44" s="63" t="s">
        <v>0</v>
      </c>
      <c r="V44" s="111"/>
      <c r="W44" s="89"/>
      <c r="X44" s="110"/>
      <c r="Y44" s="112"/>
      <c r="Z44" s="117"/>
      <c r="AA44" s="117"/>
      <c r="AB44" s="117"/>
      <c r="AC44" s="117"/>
      <c r="AD44" s="117"/>
      <c r="AE44" s="117"/>
      <c r="AF44" s="117"/>
      <c r="AG44" s="82"/>
      <c r="AH44" s="82"/>
    </row>
    <row r="45" ht="22.5" hidden="1" customHeight="1">
      <c r="A45" s="87">
        <v>24.0</v>
      </c>
      <c r="B45" s="63" t="str">
        <f t="shared" si="10"/>
        <v>A6</v>
      </c>
      <c r="C45" s="64" t="str">
        <f t="shared" si="11"/>
        <v>06</v>
      </c>
      <c r="D45" s="64" t="str">
        <f t="shared" si="12"/>
        <v>05</v>
      </c>
      <c r="E45" s="100" t="s">
        <v>61</v>
      </c>
      <c r="F45" s="101" t="s">
        <v>32</v>
      </c>
      <c r="G45" s="102" t="s">
        <v>33</v>
      </c>
      <c r="H45" s="102">
        <v>92.0</v>
      </c>
      <c r="I45" s="71">
        <v>3.59612152E9</v>
      </c>
      <c r="J45" s="71">
        <v>3.59612152E8</v>
      </c>
      <c r="K45" s="71">
        <v>7.192243E7</v>
      </c>
      <c r="L45" s="118">
        <v>4.027656102E9</v>
      </c>
      <c r="M45" s="72"/>
      <c r="N45" s="72"/>
      <c r="O45" s="73"/>
      <c r="P45" s="73"/>
      <c r="Q45" s="74"/>
      <c r="R45" s="74"/>
      <c r="S45" s="75"/>
      <c r="T45" s="90"/>
      <c r="U45" s="63" t="s">
        <v>0</v>
      </c>
      <c r="V45" s="111"/>
      <c r="W45" s="89"/>
      <c r="X45" s="110"/>
      <c r="Y45" s="112"/>
      <c r="Z45" s="117"/>
      <c r="AA45" s="117"/>
      <c r="AB45" s="117"/>
      <c r="AC45" s="117"/>
      <c r="AD45" s="117"/>
      <c r="AE45" s="117"/>
      <c r="AF45" s="117"/>
      <c r="AG45" s="117"/>
      <c r="AH45" s="82"/>
    </row>
    <row r="46" ht="22.5" hidden="1" customHeight="1">
      <c r="A46" s="87">
        <v>25.0</v>
      </c>
      <c r="B46" s="63" t="str">
        <f t="shared" si="10"/>
        <v>A7</v>
      </c>
      <c r="C46" s="64" t="str">
        <f t="shared" si="11"/>
        <v>05</v>
      </c>
      <c r="D46" s="64" t="str">
        <f t="shared" si="12"/>
        <v>25</v>
      </c>
      <c r="E46" s="100" t="s">
        <v>84</v>
      </c>
      <c r="F46" s="101" t="s">
        <v>43</v>
      </c>
      <c r="G46" s="102" t="s">
        <v>44</v>
      </c>
      <c r="H46" s="102" t="s">
        <v>85</v>
      </c>
      <c r="I46" s="71">
        <v>2.818327628E9</v>
      </c>
      <c r="J46" s="71">
        <v>2.81832763E8</v>
      </c>
      <c r="K46" s="71">
        <v>5.6366553E7</v>
      </c>
      <c r="L46" s="118">
        <v>3.156526943E9</v>
      </c>
      <c r="M46" s="71">
        <v>3.156526943E9</v>
      </c>
      <c r="N46" s="72"/>
      <c r="O46" s="73"/>
      <c r="P46" s="73"/>
      <c r="Q46" s="74"/>
      <c r="R46" s="74"/>
      <c r="S46" s="75"/>
      <c r="T46" s="90"/>
      <c r="U46" s="63" t="s">
        <v>0</v>
      </c>
      <c r="V46" s="111"/>
      <c r="W46" s="89"/>
      <c r="X46" s="110"/>
      <c r="Y46" s="112"/>
      <c r="Z46" s="117"/>
      <c r="AA46" s="117"/>
      <c r="AB46" s="117"/>
      <c r="AC46" s="117"/>
      <c r="AD46" s="117"/>
      <c r="AE46" s="117"/>
      <c r="AF46" s="117"/>
      <c r="AG46" s="117"/>
      <c r="AH46" s="82"/>
    </row>
    <row r="47" ht="22.5" hidden="1" customHeight="1">
      <c r="A47" s="87">
        <v>26.0</v>
      </c>
      <c r="B47" s="63" t="str">
        <f t="shared" si="10"/>
        <v>A7</v>
      </c>
      <c r="C47" s="64" t="str">
        <f t="shared" si="11"/>
        <v>07</v>
      </c>
      <c r="D47" s="64" t="str">
        <f t="shared" si="12"/>
        <v>23</v>
      </c>
      <c r="E47" s="100" t="s">
        <v>86</v>
      </c>
      <c r="F47" s="101" t="s">
        <v>37</v>
      </c>
      <c r="G47" s="102" t="s">
        <v>38</v>
      </c>
      <c r="H47" s="102" t="s">
        <v>83</v>
      </c>
      <c r="I47" s="71">
        <v>2.224657424E9</v>
      </c>
      <c r="J47" s="71">
        <v>2.22465742E8</v>
      </c>
      <c r="K47" s="71">
        <v>4.4493148E7</v>
      </c>
      <c r="L47" s="118">
        <v>2.491616315E9</v>
      </c>
      <c r="M47" s="71">
        <v>2.491616315E9</v>
      </c>
      <c r="N47" s="72"/>
      <c r="O47" s="73"/>
      <c r="P47" s="73"/>
      <c r="Q47" s="74"/>
      <c r="R47" s="74"/>
      <c r="S47" s="75"/>
      <c r="T47" s="90"/>
      <c r="U47" s="63" t="s">
        <v>0</v>
      </c>
      <c r="V47" s="111"/>
      <c r="W47" s="89"/>
      <c r="X47" s="110"/>
      <c r="Y47" s="112"/>
      <c r="Z47" s="117"/>
      <c r="AA47" s="117"/>
      <c r="AB47" s="117"/>
      <c r="AC47" s="117"/>
      <c r="AD47" s="117"/>
      <c r="AE47" s="117"/>
      <c r="AF47" s="117"/>
      <c r="AG47" s="117"/>
      <c r="AH47" s="82"/>
    </row>
    <row r="48" ht="22.5" hidden="1" customHeight="1">
      <c r="A48" s="87">
        <v>27.0</v>
      </c>
      <c r="B48" s="63" t="str">
        <f t="shared" si="10"/>
        <v>A8</v>
      </c>
      <c r="C48" s="64" t="str">
        <f t="shared" si="11"/>
        <v>06</v>
      </c>
      <c r="D48" s="64" t="str">
        <f t="shared" si="12"/>
        <v>11</v>
      </c>
      <c r="E48" s="100" t="s">
        <v>87</v>
      </c>
      <c r="F48" s="101" t="s">
        <v>37</v>
      </c>
      <c r="G48" s="102" t="s">
        <v>38</v>
      </c>
      <c r="H48" s="102" t="s">
        <v>83</v>
      </c>
      <c r="I48" s="71">
        <v>2.247900983E9</v>
      </c>
      <c r="J48" s="71">
        <v>2.24790098E8</v>
      </c>
      <c r="K48" s="71">
        <v>4.495802E7</v>
      </c>
      <c r="L48" s="118">
        <v>2.517649101E9</v>
      </c>
      <c r="M48" s="72"/>
      <c r="N48" s="72"/>
      <c r="O48" s="95"/>
      <c r="P48" s="95"/>
      <c r="Q48" s="95"/>
      <c r="R48" s="95"/>
      <c r="S48" s="95"/>
      <c r="T48" s="97"/>
      <c r="U48" s="87" t="s">
        <v>0</v>
      </c>
      <c r="V48" s="96"/>
      <c r="W48" s="97"/>
      <c r="X48" s="98"/>
      <c r="Y48" s="47"/>
      <c r="Z48" s="82"/>
      <c r="AA48" s="82"/>
      <c r="AB48" s="82"/>
      <c r="AC48" s="82"/>
      <c r="AD48" s="82"/>
      <c r="AE48" s="82"/>
      <c r="AF48" s="82"/>
      <c r="AG48" s="82"/>
      <c r="AH48" s="82"/>
    </row>
    <row r="49" ht="22.5" hidden="1" customHeight="1">
      <c r="A49" s="87">
        <v>28.0</v>
      </c>
      <c r="B49" s="63" t="str">
        <f t="shared" si="10"/>
        <v>A8</v>
      </c>
      <c r="C49" s="64" t="str">
        <f t="shared" si="11"/>
        <v>09</v>
      </c>
      <c r="D49" s="64" t="str">
        <f t="shared" si="12"/>
        <v>03</v>
      </c>
      <c r="E49" s="105" t="s">
        <v>88</v>
      </c>
      <c r="F49" s="93" t="s">
        <v>43</v>
      </c>
      <c r="G49" s="94">
        <v>451.0</v>
      </c>
      <c r="H49" s="94">
        <v>683.0</v>
      </c>
      <c r="I49" s="69">
        <v>2.927165258E9</v>
      </c>
      <c r="J49" s="69">
        <v>2.92716526E8</v>
      </c>
      <c r="K49" s="69">
        <v>5.8543305E7</v>
      </c>
      <c r="L49" s="69">
        <v>3.278425089E9</v>
      </c>
      <c r="M49" s="95"/>
      <c r="N49" s="95"/>
      <c r="O49" s="95"/>
      <c r="P49" s="95"/>
      <c r="Q49" s="95"/>
      <c r="R49" s="95"/>
      <c r="S49" s="95"/>
      <c r="T49" s="97"/>
      <c r="U49" s="87" t="s">
        <v>0</v>
      </c>
      <c r="V49" s="96"/>
      <c r="W49" s="97"/>
      <c r="X49" s="98"/>
      <c r="Y49" s="47"/>
      <c r="Z49" s="82"/>
      <c r="AA49" s="82"/>
      <c r="AB49" s="82"/>
      <c r="AC49" s="82"/>
      <c r="AD49" s="82"/>
      <c r="AE49" s="82"/>
      <c r="AF49" s="82"/>
      <c r="AG49" s="82"/>
      <c r="AH49" s="82"/>
    </row>
    <row r="50" ht="22.5" hidden="1" customHeight="1">
      <c r="A50" s="87">
        <v>29.0</v>
      </c>
      <c r="B50" s="63" t="str">
        <f t="shared" si="10"/>
        <v>A8</v>
      </c>
      <c r="C50" s="64" t="str">
        <f t="shared" si="11"/>
        <v>05</v>
      </c>
      <c r="D50" s="64" t="str">
        <f t="shared" si="12"/>
        <v>11</v>
      </c>
      <c r="E50" s="105" t="s">
        <v>67</v>
      </c>
      <c r="F50" s="93" t="s">
        <v>37</v>
      </c>
      <c r="G50" s="94">
        <v>327.0</v>
      </c>
      <c r="H50" s="94">
        <v>482.0</v>
      </c>
      <c r="I50" s="69">
        <v>2.226379169E9</v>
      </c>
      <c r="J50" s="69">
        <v>2.22637917E8</v>
      </c>
      <c r="K50" s="69">
        <v>4.4527583E7</v>
      </c>
      <c r="L50" s="69">
        <v>2.493544669E9</v>
      </c>
      <c r="M50" s="95"/>
      <c r="N50" s="95"/>
      <c r="O50" s="95"/>
      <c r="P50" s="95"/>
      <c r="Q50" s="95"/>
      <c r="R50" s="95"/>
      <c r="S50" s="95"/>
      <c r="T50" s="97"/>
      <c r="U50" s="87" t="s">
        <v>0</v>
      </c>
      <c r="V50" s="96"/>
      <c r="W50" s="97"/>
      <c r="X50" s="98"/>
      <c r="Y50" s="47"/>
      <c r="Z50" s="82"/>
      <c r="AA50" s="82"/>
      <c r="AB50" s="82"/>
      <c r="AC50" s="82"/>
      <c r="AD50" s="82"/>
      <c r="AE50" s="82"/>
      <c r="AF50" s="82"/>
      <c r="AG50" s="82"/>
      <c r="AH50" s="82"/>
    </row>
    <row r="51" ht="22.5" hidden="1" customHeight="1">
      <c r="A51" s="87">
        <v>30.0</v>
      </c>
      <c r="B51" s="63" t="str">
        <f t="shared" si="10"/>
        <v>A1</v>
      </c>
      <c r="C51" s="64" t="str">
        <f t="shared" si="11"/>
        <v>08</v>
      </c>
      <c r="D51" s="64" t="str">
        <f t="shared" si="12"/>
        <v>29</v>
      </c>
      <c r="E51" s="105" t="s">
        <v>89</v>
      </c>
      <c r="F51" s="93" t="s">
        <v>32</v>
      </c>
      <c r="G51" s="94">
        <v>553.0</v>
      </c>
      <c r="H51" s="95">
        <v>92.0</v>
      </c>
      <c r="I51" s="69">
        <v>2.826886367E9</v>
      </c>
      <c r="J51" s="69">
        <v>2.82688637E8</v>
      </c>
      <c r="K51" s="69">
        <v>5.6537727E7</v>
      </c>
      <c r="L51" s="69">
        <v>3.166112731E9</v>
      </c>
      <c r="M51" s="95"/>
      <c r="N51" s="95"/>
      <c r="O51" s="95"/>
      <c r="P51" s="95"/>
      <c r="Q51" s="95"/>
      <c r="R51" s="95"/>
      <c r="S51" s="95"/>
      <c r="T51" s="97"/>
      <c r="U51" s="87" t="s">
        <v>0</v>
      </c>
      <c r="V51" s="96"/>
      <c r="W51" s="97"/>
      <c r="X51" s="98"/>
      <c r="Y51" s="47"/>
      <c r="Z51" s="82"/>
      <c r="AA51" s="82"/>
      <c r="AB51" s="82"/>
      <c r="AC51" s="82"/>
      <c r="AD51" s="82"/>
      <c r="AE51" s="82"/>
      <c r="AF51" s="82"/>
      <c r="AG51" s="82"/>
      <c r="AH51" s="82"/>
    </row>
    <row r="52" ht="22.5" hidden="1" customHeight="1">
      <c r="A52" s="87">
        <v>31.0</v>
      </c>
      <c r="B52" s="63" t="str">
        <f t="shared" si="10"/>
        <v>A2</v>
      </c>
      <c r="C52" s="64" t="str">
        <f t="shared" si="11"/>
        <v>05</v>
      </c>
      <c r="D52" s="64" t="str">
        <f t="shared" si="12"/>
        <v>24</v>
      </c>
      <c r="E52" s="105" t="s">
        <v>90</v>
      </c>
      <c r="F52" s="93" t="s">
        <v>37</v>
      </c>
      <c r="G52" s="94">
        <v>327.0</v>
      </c>
      <c r="H52" s="94">
        <v>482.0</v>
      </c>
      <c r="I52" s="69">
        <v>1.573109643E9</v>
      </c>
      <c r="J52" s="69">
        <v>1.57310964E8</v>
      </c>
      <c r="K52" s="69">
        <v>3.1462193E7</v>
      </c>
      <c r="L52" s="69">
        <v>1.7618828E9</v>
      </c>
      <c r="M52" s="95"/>
      <c r="N52" s="95"/>
      <c r="O52" s="95"/>
      <c r="P52" s="95"/>
      <c r="Q52" s="95"/>
      <c r="R52" s="95"/>
      <c r="S52" s="95"/>
      <c r="T52" s="97"/>
      <c r="U52" s="87" t="s">
        <v>0</v>
      </c>
      <c r="V52" s="96"/>
      <c r="W52" s="97"/>
      <c r="X52" s="98"/>
      <c r="Y52" s="47"/>
      <c r="Z52" s="82"/>
      <c r="AA52" s="82"/>
      <c r="AB52" s="82"/>
      <c r="AC52" s="82"/>
      <c r="AD52" s="82"/>
      <c r="AE52" s="82"/>
      <c r="AF52" s="82"/>
      <c r="AG52" s="82"/>
      <c r="AH52" s="82"/>
    </row>
    <row r="53" ht="22.5" hidden="1" customHeight="1">
      <c r="A53" s="87">
        <v>32.0</v>
      </c>
      <c r="B53" s="63" t="str">
        <f t="shared" si="10"/>
        <v>A2</v>
      </c>
      <c r="C53" s="64" t="str">
        <f t="shared" si="11"/>
        <v>08</v>
      </c>
      <c r="D53" s="64" t="str">
        <f t="shared" si="12"/>
        <v>05</v>
      </c>
      <c r="E53" s="105" t="s">
        <v>91</v>
      </c>
      <c r="F53" s="93" t="s">
        <v>32</v>
      </c>
      <c r="G53" s="94">
        <v>553.0</v>
      </c>
      <c r="H53" s="95">
        <v>92.0</v>
      </c>
      <c r="I53" s="69">
        <v>3.217696355E9</v>
      </c>
      <c r="J53" s="69">
        <v>3.21769636E8</v>
      </c>
      <c r="K53" s="69">
        <v>6.4353927E7</v>
      </c>
      <c r="L53" s="69">
        <v>3.603819918E9</v>
      </c>
      <c r="M53" s="95"/>
      <c r="N53" s="95"/>
      <c r="O53" s="95"/>
      <c r="P53" s="95"/>
      <c r="Q53" s="95"/>
      <c r="R53" s="95"/>
      <c r="S53" s="95"/>
      <c r="T53" s="97"/>
      <c r="U53" s="87" t="s">
        <v>0</v>
      </c>
      <c r="V53" s="96"/>
      <c r="W53" s="97"/>
      <c r="X53" s="98"/>
      <c r="Y53" s="47"/>
      <c r="Z53" s="82"/>
      <c r="AA53" s="82"/>
      <c r="AB53" s="82"/>
      <c r="AC53" s="82"/>
      <c r="AD53" s="82"/>
      <c r="AE53" s="82"/>
      <c r="AF53" s="82"/>
      <c r="AG53" s="82"/>
      <c r="AH53" s="82"/>
    </row>
    <row r="54" ht="22.5" hidden="1" customHeight="1">
      <c r="A54" s="87">
        <v>33.0</v>
      </c>
      <c r="B54" s="63" t="str">
        <f t="shared" si="10"/>
        <v>A2</v>
      </c>
      <c r="C54" s="64" t="str">
        <f t="shared" si="11"/>
        <v>09</v>
      </c>
      <c r="D54" s="64" t="str">
        <f t="shared" si="12"/>
        <v>01</v>
      </c>
      <c r="E54" s="105" t="s">
        <v>92</v>
      </c>
      <c r="F54" s="93" t="s">
        <v>37</v>
      </c>
      <c r="G54" s="94">
        <v>327.0</v>
      </c>
      <c r="H54" s="94">
        <v>482.0</v>
      </c>
      <c r="I54" s="69">
        <v>1.633578483E9</v>
      </c>
      <c r="J54" s="69">
        <v>1.63357848E8</v>
      </c>
      <c r="K54" s="69">
        <v>3.267157E7</v>
      </c>
      <c r="L54" s="69">
        <v>1.829607901E9</v>
      </c>
      <c r="M54" s="95"/>
      <c r="N54" s="95"/>
      <c r="O54" s="95"/>
      <c r="P54" s="95"/>
      <c r="Q54" s="95"/>
      <c r="R54" s="95"/>
      <c r="S54" s="95"/>
      <c r="T54" s="97"/>
      <c r="U54" s="87" t="s">
        <v>0</v>
      </c>
      <c r="V54" s="96"/>
      <c r="W54" s="97"/>
      <c r="X54" s="98"/>
      <c r="Y54" s="47"/>
      <c r="Z54" s="82"/>
      <c r="AA54" s="82"/>
      <c r="AB54" s="82"/>
      <c r="AC54" s="82"/>
      <c r="AD54" s="82"/>
      <c r="AE54" s="82"/>
      <c r="AF54" s="82"/>
      <c r="AG54" s="82"/>
      <c r="AH54" s="82"/>
    </row>
    <row r="55" ht="22.5" hidden="1" customHeight="1">
      <c r="A55" s="87">
        <v>34.0</v>
      </c>
      <c r="B55" s="63" t="str">
        <f t="shared" si="10"/>
        <v>A2</v>
      </c>
      <c r="C55" s="64" t="str">
        <f t="shared" si="11"/>
        <v>09</v>
      </c>
      <c r="D55" s="64" t="str">
        <f t="shared" si="12"/>
        <v>02</v>
      </c>
      <c r="E55" s="105" t="s">
        <v>93</v>
      </c>
      <c r="F55" s="93" t="s">
        <v>37</v>
      </c>
      <c r="G55" s="94">
        <v>327.0</v>
      </c>
      <c r="H55" s="94">
        <v>482.0</v>
      </c>
      <c r="I55" s="69">
        <v>1.601529998E9</v>
      </c>
      <c r="J55" s="69">
        <v>1.60153E8</v>
      </c>
      <c r="K55" s="69">
        <v>3.20306E7</v>
      </c>
      <c r="L55" s="69">
        <v>1.793713598E9</v>
      </c>
      <c r="M55" s="95"/>
      <c r="N55" s="95"/>
      <c r="O55" s="95"/>
      <c r="P55" s="95"/>
      <c r="Q55" s="95"/>
      <c r="R55" s="95"/>
      <c r="S55" s="95"/>
      <c r="T55" s="97"/>
      <c r="U55" s="87" t="s">
        <v>0</v>
      </c>
      <c r="V55" s="96"/>
      <c r="W55" s="97"/>
      <c r="X55" s="98"/>
      <c r="Y55" s="47"/>
      <c r="Z55" s="82"/>
      <c r="AA55" s="82"/>
      <c r="AB55" s="82"/>
      <c r="AC55" s="82"/>
      <c r="AD55" s="82"/>
      <c r="AE55" s="82"/>
      <c r="AF55" s="82"/>
      <c r="AG55" s="82"/>
      <c r="AH55" s="82"/>
    </row>
    <row r="56" ht="22.5" hidden="1" customHeight="1">
      <c r="A56" s="87">
        <v>35.0</v>
      </c>
      <c r="B56" s="63" t="str">
        <f t="shared" si="10"/>
        <v>A3</v>
      </c>
      <c r="C56" s="64" t="str">
        <f t="shared" si="11"/>
        <v>01</v>
      </c>
      <c r="D56" s="64" t="str">
        <f t="shared" si="12"/>
        <v>2A</v>
      </c>
      <c r="E56" s="105" t="s">
        <v>94</v>
      </c>
      <c r="F56" s="93" t="s">
        <v>95</v>
      </c>
      <c r="G56" s="94">
        <v>815.0</v>
      </c>
      <c r="H56" s="94">
        <v>11871.0</v>
      </c>
      <c r="I56" s="69">
        <v>4.739431143E9</v>
      </c>
      <c r="J56" s="69">
        <v>4.73943114E8</v>
      </c>
      <c r="K56" s="69">
        <v>9.4788623E7</v>
      </c>
      <c r="L56" s="69">
        <v>5.30816288E9</v>
      </c>
      <c r="M56" s="95"/>
      <c r="N56" s="95"/>
      <c r="O56" s="95"/>
      <c r="P56" s="95"/>
      <c r="Q56" s="95"/>
      <c r="R56" s="95"/>
      <c r="S56" s="95"/>
      <c r="T56" s="97"/>
      <c r="U56" s="87" t="s">
        <v>0</v>
      </c>
      <c r="V56" s="96"/>
      <c r="W56" s="97"/>
      <c r="X56" s="98"/>
      <c r="Y56" s="47"/>
      <c r="Z56" s="82"/>
      <c r="AA56" s="82"/>
      <c r="AB56" s="82"/>
      <c r="AC56" s="82"/>
      <c r="AD56" s="82"/>
      <c r="AE56" s="82"/>
      <c r="AF56" s="82"/>
      <c r="AG56" s="82"/>
      <c r="AH56" s="82"/>
    </row>
    <row r="57" ht="22.5" hidden="1" customHeight="1">
      <c r="A57" s="87">
        <v>36.0</v>
      </c>
      <c r="B57" s="63" t="str">
        <f t="shared" si="10"/>
        <v>A3</v>
      </c>
      <c r="C57" s="64" t="str">
        <f t="shared" si="11"/>
        <v>02</v>
      </c>
      <c r="D57" s="64" t="str">
        <f t="shared" si="12"/>
        <v>17</v>
      </c>
      <c r="E57" s="105" t="s">
        <v>96</v>
      </c>
      <c r="F57" s="93" t="s">
        <v>43</v>
      </c>
      <c r="G57" s="95">
        <v>45.0</v>
      </c>
      <c r="H57" s="94">
        <v>682.0</v>
      </c>
      <c r="I57" s="69">
        <v>1.958151534E9</v>
      </c>
      <c r="J57" s="69">
        <v>1.95815153E8</v>
      </c>
      <c r="K57" s="69">
        <v>3.9163031E7</v>
      </c>
      <c r="L57" s="69">
        <v>2.193129718E9</v>
      </c>
      <c r="M57" s="95"/>
      <c r="N57" s="95"/>
      <c r="O57" s="95"/>
      <c r="P57" s="95"/>
      <c r="Q57" s="95"/>
      <c r="R57" s="95"/>
      <c r="S57" s="95"/>
      <c r="T57" s="97"/>
      <c r="U57" s="87" t="s">
        <v>0</v>
      </c>
      <c r="V57" s="96"/>
      <c r="W57" s="97"/>
      <c r="X57" s="98"/>
      <c r="Y57" s="47"/>
      <c r="Z57" s="82"/>
      <c r="AA57" s="82"/>
      <c r="AB57" s="82"/>
      <c r="AC57" s="82"/>
      <c r="AD57" s="82"/>
      <c r="AE57" s="82"/>
      <c r="AF57" s="82"/>
      <c r="AG57" s="82"/>
      <c r="AH57" s="82"/>
    </row>
    <row r="58" ht="22.5" hidden="1" customHeight="1">
      <c r="A58" s="87">
        <v>37.0</v>
      </c>
      <c r="B58" s="63" t="str">
        <f t="shared" si="10"/>
        <v>A3</v>
      </c>
      <c r="C58" s="64" t="str">
        <f t="shared" si="11"/>
        <v>03</v>
      </c>
      <c r="D58" s="64" t="str">
        <f t="shared" si="12"/>
        <v>26</v>
      </c>
      <c r="E58" s="105" t="s">
        <v>97</v>
      </c>
      <c r="F58" s="93" t="s">
        <v>43</v>
      </c>
      <c r="G58" s="95">
        <v>45.0</v>
      </c>
      <c r="H58" s="94">
        <v>682.0</v>
      </c>
      <c r="I58" s="69">
        <v>1.977304322E9</v>
      </c>
      <c r="J58" s="69">
        <v>1.97730432E8</v>
      </c>
      <c r="K58" s="69">
        <v>3.9546086E7</v>
      </c>
      <c r="L58" s="69">
        <v>2.214580841E9</v>
      </c>
      <c r="M58" s="95"/>
      <c r="N58" s="95"/>
      <c r="O58" s="95"/>
      <c r="P58" s="95"/>
      <c r="Q58" s="95"/>
      <c r="R58" s="95"/>
      <c r="S58" s="95"/>
      <c r="T58" s="97"/>
      <c r="U58" s="87" t="s">
        <v>0</v>
      </c>
      <c r="V58" s="96"/>
      <c r="W58" s="97"/>
      <c r="X58" s="98"/>
      <c r="Y58" s="47"/>
      <c r="Z58" s="82"/>
      <c r="AA58" s="82"/>
      <c r="AB58" s="82"/>
      <c r="AC58" s="82"/>
      <c r="AD58" s="82"/>
      <c r="AE58" s="82"/>
      <c r="AF58" s="82"/>
      <c r="AG58" s="82"/>
      <c r="AH58" s="82"/>
    </row>
    <row r="59" ht="22.5" hidden="1" customHeight="1">
      <c r="A59" s="87">
        <v>38.0</v>
      </c>
      <c r="B59" s="63" t="str">
        <f t="shared" si="10"/>
        <v>A3</v>
      </c>
      <c r="C59" s="64" t="str">
        <f t="shared" si="11"/>
        <v>03</v>
      </c>
      <c r="D59" s="64" t="str">
        <f t="shared" si="12"/>
        <v>27</v>
      </c>
      <c r="E59" s="105" t="s">
        <v>98</v>
      </c>
      <c r="F59" s="93" t="s">
        <v>43</v>
      </c>
      <c r="G59" s="95">
        <v>45.0</v>
      </c>
      <c r="H59" s="94">
        <v>682.0</v>
      </c>
      <c r="I59" s="69">
        <v>1.977304322E9</v>
      </c>
      <c r="J59" s="69">
        <v>1.97730432E8</v>
      </c>
      <c r="K59" s="69">
        <v>3.9546086E7</v>
      </c>
      <c r="L59" s="69">
        <v>2.214580841E9</v>
      </c>
      <c r="M59" s="95"/>
      <c r="N59" s="95"/>
      <c r="O59" s="95"/>
      <c r="P59" s="95"/>
      <c r="Q59" s="95"/>
      <c r="R59" s="95"/>
      <c r="S59" s="95"/>
      <c r="T59" s="97"/>
      <c r="U59" s="87" t="s">
        <v>0</v>
      </c>
      <c r="V59" s="96"/>
      <c r="W59" s="97"/>
      <c r="X59" s="98"/>
      <c r="Y59" s="47"/>
      <c r="Z59" s="82"/>
      <c r="AA59" s="82"/>
      <c r="AB59" s="82"/>
      <c r="AC59" s="82"/>
      <c r="AD59" s="82"/>
      <c r="AE59" s="82"/>
      <c r="AF59" s="82"/>
      <c r="AG59" s="82"/>
      <c r="AH59" s="82"/>
    </row>
    <row r="60" ht="22.5" hidden="1" customHeight="1">
      <c r="A60" s="87">
        <v>39.0</v>
      </c>
      <c r="B60" s="63" t="str">
        <f t="shared" si="10"/>
        <v>A3</v>
      </c>
      <c r="C60" s="64" t="str">
        <f t="shared" si="11"/>
        <v>09</v>
      </c>
      <c r="D60" s="64" t="str">
        <f t="shared" si="12"/>
        <v>23</v>
      </c>
      <c r="E60" s="105" t="s">
        <v>99</v>
      </c>
      <c r="F60" s="93" t="s">
        <v>37</v>
      </c>
      <c r="G60" s="94">
        <v>327.0</v>
      </c>
      <c r="H60" s="94">
        <v>482.0</v>
      </c>
      <c r="I60" s="69">
        <v>1.608357718E9</v>
      </c>
      <c r="J60" s="69">
        <v>1.60835772E8</v>
      </c>
      <c r="K60" s="69">
        <v>3.2167154E7</v>
      </c>
      <c r="L60" s="69">
        <v>1.801360644E9</v>
      </c>
      <c r="M60" s="95"/>
      <c r="N60" s="95"/>
      <c r="O60" s="95"/>
      <c r="P60" s="95"/>
      <c r="Q60" s="95"/>
      <c r="R60" s="95"/>
      <c r="S60" s="95"/>
      <c r="T60" s="97"/>
      <c r="U60" s="87" t="s">
        <v>0</v>
      </c>
      <c r="V60" s="96"/>
      <c r="W60" s="97"/>
      <c r="X60" s="98"/>
      <c r="Y60" s="47"/>
      <c r="Z60" s="82"/>
      <c r="AA60" s="82"/>
      <c r="AB60" s="82"/>
      <c r="AC60" s="82"/>
      <c r="AD60" s="82"/>
      <c r="AE60" s="82"/>
      <c r="AF60" s="82"/>
      <c r="AG60" s="82"/>
      <c r="AH60" s="82"/>
    </row>
    <row r="61" ht="22.5" hidden="1" customHeight="1">
      <c r="A61" s="87">
        <v>40.0</v>
      </c>
      <c r="B61" s="63" t="str">
        <f t="shared" si="10"/>
        <v>A5</v>
      </c>
      <c r="C61" s="64" t="str">
        <f t="shared" si="11"/>
        <v>02</v>
      </c>
      <c r="D61" s="64" t="str">
        <f t="shared" si="12"/>
        <v>02</v>
      </c>
      <c r="E61" s="105" t="s">
        <v>100</v>
      </c>
      <c r="F61" s="93" t="s">
        <v>37</v>
      </c>
      <c r="G61" s="94">
        <v>327.0</v>
      </c>
      <c r="H61" s="94">
        <v>482.0</v>
      </c>
      <c r="I61" s="69">
        <v>1.549447923E9</v>
      </c>
      <c r="J61" s="69">
        <v>1.54944792E8</v>
      </c>
      <c r="K61" s="69">
        <v>3.0988958E7</v>
      </c>
      <c r="L61" s="69">
        <v>1.735381674E9</v>
      </c>
      <c r="M61" s="95"/>
      <c r="N61" s="95"/>
      <c r="O61" s="95"/>
      <c r="P61" s="95"/>
      <c r="Q61" s="95"/>
      <c r="R61" s="95"/>
      <c r="S61" s="95"/>
      <c r="T61" s="97"/>
      <c r="U61" s="87" t="s">
        <v>0</v>
      </c>
      <c r="V61" s="96"/>
      <c r="W61" s="97"/>
      <c r="X61" s="98"/>
      <c r="Y61" s="47"/>
      <c r="Z61" s="82"/>
      <c r="AA61" s="82"/>
      <c r="AB61" s="82"/>
      <c r="AC61" s="82"/>
      <c r="AD61" s="82"/>
      <c r="AE61" s="82"/>
      <c r="AF61" s="82"/>
      <c r="AG61" s="82"/>
      <c r="AH61" s="82"/>
    </row>
    <row r="62" ht="22.5" hidden="1" customHeight="1">
      <c r="A62" s="87">
        <v>41.0</v>
      </c>
      <c r="B62" s="63" t="str">
        <f t="shared" si="10"/>
        <v>A5</v>
      </c>
      <c r="C62" s="64" t="str">
        <f t="shared" si="11"/>
        <v>08</v>
      </c>
      <c r="D62" s="64" t="str">
        <f t="shared" si="12"/>
        <v>03</v>
      </c>
      <c r="E62" s="105" t="s">
        <v>101</v>
      </c>
      <c r="F62" s="93" t="s">
        <v>43</v>
      </c>
      <c r="G62" s="94">
        <v>451.0</v>
      </c>
      <c r="H62" s="94">
        <v>683.0</v>
      </c>
      <c r="I62" s="69">
        <v>2.058479728E9</v>
      </c>
      <c r="J62" s="69">
        <v>2.05847973E8</v>
      </c>
      <c r="K62" s="69">
        <v>4.1169595E7</v>
      </c>
      <c r="L62" s="69">
        <v>2.305497295E9</v>
      </c>
      <c r="M62" s="95"/>
      <c r="N62" s="95"/>
      <c r="O62" s="95"/>
      <c r="P62" s="95"/>
      <c r="Q62" s="95"/>
      <c r="R62" s="95"/>
      <c r="S62" s="95"/>
      <c r="T62" s="97"/>
      <c r="U62" s="87" t="s">
        <v>0</v>
      </c>
      <c r="V62" s="96"/>
      <c r="W62" s="97"/>
      <c r="X62" s="98"/>
      <c r="Y62" s="47"/>
      <c r="Z62" s="82"/>
      <c r="AA62" s="82"/>
      <c r="AB62" s="82"/>
      <c r="AC62" s="82"/>
      <c r="AD62" s="82"/>
      <c r="AE62" s="82"/>
      <c r="AF62" s="82"/>
      <c r="AG62" s="82"/>
      <c r="AH62" s="82"/>
    </row>
    <row r="63" ht="22.5" hidden="1" customHeight="1">
      <c r="A63" s="87">
        <v>42.0</v>
      </c>
      <c r="B63" s="63" t="str">
        <f t="shared" si="10"/>
        <v>A7</v>
      </c>
      <c r="C63" s="64" t="str">
        <f t="shared" si="11"/>
        <v>08</v>
      </c>
      <c r="D63" s="64" t="str">
        <f t="shared" si="12"/>
        <v>02</v>
      </c>
      <c r="E63" s="105" t="s">
        <v>102</v>
      </c>
      <c r="F63" s="93" t="s">
        <v>37</v>
      </c>
      <c r="G63" s="94">
        <v>327.0</v>
      </c>
      <c r="H63" s="94">
        <v>482.0</v>
      </c>
      <c r="I63" s="69">
        <v>2.245748801E9</v>
      </c>
      <c r="J63" s="69">
        <v>2.2457488E8</v>
      </c>
      <c r="K63" s="69">
        <v>4.4914976E7</v>
      </c>
      <c r="L63" s="69">
        <v>2.515238657E9</v>
      </c>
      <c r="M63" s="95"/>
      <c r="N63" s="95"/>
      <c r="O63" s="95"/>
      <c r="P63" s="95"/>
      <c r="Q63" s="95"/>
      <c r="R63" s="95"/>
      <c r="S63" s="95"/>
      <c r="T63" s="97"/>
      <c r="U63" s="87" t="s">
        <v>0</v>
      </c>
      <c r="V63" s="96"/>
      <c r="W63" s="97"/>
      <c r="X63" s="98"/>
      <c r="Y63" s="47"/>
      <c r="Z63" s="82"/>
      <c r="AA63" s="82"/>
      <c r="AB63" s="82"/>
      <c r="AC63" s="82"/>
      <c r="AD63" s="82"/>
      <c r="AE63" s="82"/>
      <c r="AF63" s="82"/>
      <c r="AG63" s="82"/>
      <c r="AH63" s="82"/>
    </row>
    <row r="64" ht="22.5" hidden="1" customHeight="1">
      <c r="A64" s="87">
        <v>43.0</v>
      </c>
      <c r="B64" s="63" t="str">
        <f t="shared" si="10"/>
        <v>A7</v>
      </c>
      <c r="C64" s="64" t="str">
        <f t="shared" si="11"/>
        <v>08</v>
      </c>
      <c r="D64" s="64" t="str">
        <f t="shared" si="12"/>
        <v>3A</v>
      </c>
      <c r="E64" s="105" t="s">
        <v>103</v>
      </c>
      <c r="F64" s="93" t="s">
        <v>37</v>
      </c>
      <c r="G64" s="94">
        <v>292.0</v>
      </c>
      <c r="H64" s="94">
        <v>444.0</v>
      </c>
      <c r="I64" s="69">
        <v>2.025557302E9</v>
      </c>
      <c r="J64" s="69">
        <v>2.0255573E8</v>
      </c>
      <c r="K64" s="69">
        <v>4.0511146E7</v>
      </c>
      <c r="L64" s="69">
        <v>2.268624178E9</v>
      </c>
      <c r="M64" s="95"/>
      <c r="N64" s="95"/>
      <c r="O64" s="95"/>
      <c r="P64" s="95"/>
      <c r="Q64" s="95"/>
      <c r="R64" s="95"/>
      <c r="S64" s="95"/>
      <c r="T64" s="97"/>
      <c r="U64" s="87" t="s">
        <v>0</v>
      </c>
      <c r="V64" s="96"/>
      <c r="W64" s="97"/>
      <c r="X64" s="98"/>
      <c r="Y64" s="47"/>
      <c r="Z64" s="82"/>
      <c r="AA64" s="82"/>
      <c r="AB64" s="82"/>
      <c r="AC64" s="82"/>
      <c r="AD64" s="82"/>
      <c r="AE64" s="82"/>
      <c r="AF64" s="82"/>
      <c r="AG64" s="82"/>
      <c r="AH64" s="82"/>
    </row>
    <row r="65" ht="22.5" hidden="1" customHeight="1">
      <c r="A65" s="87">
        <v>44.0</v>
      </c>
      <c r="B65" s="63" t="str">
        <f t="shared" si="10"/>
        <v>A7</v>
      </c>
      <c r="C65" s="64" t="str">
        <f t="shared" si="11"/>
        <v>08</v>
      </c>
      <c r="D65" s="64" t="str">
        <f t="shared" si="12"/>
        <v>31</v>
      </c>
      <c r="E65" s="105" t="s">
        <v>104</v>
      </c>
      <c r="F65" s="93" t="s">
        <v>43</v>
      </c>
      <c r="G65" s="94">
        <v>451.0</v>
      </c>
      <c r="H65" s="94">
        <v>683.0</v>
      </c>
      <c r="I65" s="69">
        <v>2.899955851E9</v>
      </c>
      <c r="J65" s="69">
        <v>2.89995585E8</v>
      </c>
      <c r="K65" s="69">
        <v>5.7999117E7</v>
      </c>
      <c r="L65" s="69">
        <v>3.247950553E9</v>
      </c>
      <c r="M65" s="95"/>
      <c r="N65" s="95"/>
      <c r="O65" s="95"/>
      <c r="P65" s="95"/>
      <c r="Q65" s="95"/>
      <c r="R65" s="95"/>
      <c r="S65" s="95"/>
      <c r="T65" s="97"/>
      <c r="U65" s="87" t="s">
        <v>0</v>
      </c>
      <c r="V65" s="96"/>
      <c r="W65" s="97"/>
      <c r="X65" s="98"/>
      <c r="Y65" s="47"/>
      <c r="Z65" s="82"/>
      <c r="AA65" s="82"/>
      <c r="AB65" s="82"/>
      <c r="AC65" s="82"/>
      <c r="AD65" s="82"/>
      <c r="AE65" s="82"/>
      <c r="AF65" s="82"/>
      <c r="AG65" s="82"/>
      <c r="AH65" s="82"/>
    </row>
    <row r="66" ht="22.5" hidden="1" customHeight="1">
      <c r="A66" s="87">
        <v>45.0</v>
      </c>
      <c r="B66" s="63" t="str">
        <f t="shared" si="10"/>
        <v>A8</v>
      </c>
      <c r="C66" s="64" t="str">
        <f t="shared" si="11"/>
        <v>05</v>
      </c>
      <c r="D66" s="64" t="str">
        <f t="shared" si="12"/>
        <v>2A</v>
      </c>
      <c r="E66" s="105" t="s">
        <v>105</v>
      </c>
      <c r="F66" s="93" t="s">
        <v>43</v>
      </c>
      <c r="G66" s="94">
        <v>451.0</v>
      </c>
      <c r="H66" s="94">
        <v>683.0</v>
      </c>
      <c r="I66" s="69">
        <v>2.790574033E9</v>
      </c>
      <c r="J66" s="69">
        <v>2.79057403E8</v>
      </c>
      <c r="K66" s="69">
        <v>5.5811481E7</v>
      </c>
      <c r="L66" s="69">
        <v>3.125442917E9</v>
      </c>
      <c r="M66" s="95"/>
      <c r="N66" s="95"/>
      <c r="O66" s="95"/>
      <c r="P66" s="95"/>
      <c r="Q66" s="95"/>
      <c r="R66" s="95"/>
      <c r="S66" s="95"/>
      <c r="T66" s="97"/>
      <c r="U66" s="87" t="s">
        <v>0</v>
      </c>
      <c r="V66" s="96"/>
      <c r="W66" s="97"/>
      <c r="X66" s="98"/>
      <c r="Y66" s="47"/>
      <c r="Z66" s="82"/>
      <c r="AA66" s="82"/>
      <c r="AB66" s="82"/>
      <c r="AC66" s="82"/>
      <c r="AD66" s="82"/>
      <c r="AE66" s="82"/>
      <c r="AF66" s="82"/>
      <c r="AG66" s="82"/>
      <c r="AH66" s="82"/>
    </row>
    <row r="67" ht="22.5" hidden="1" customHeight="1">
      <c r="A67" s="87">
        <v>46.0</v>
      </c>
      <c r="B67" s="63" t="str">
        <f t="shared" si="10"/>
        <v>A8</v>
      </c>
      <c r="C67" s="64" t="str">
        <f t="shared" si="11"/>
        <v>06</v>
      </c>
      <c r="D67" s="64" t="str">
        <f t="shared" si="12"/>
        <v>12</v>
      </c>
      <c r="E67" s="105" t="s">
        <v>106</v>
      </c>
      <c r="F67" s="93" t="s">
        <v>37</v>
      </c>
      <c r="G67" s="94">
        <v>327.0</v>
      </c>
      <c r="H67" s="94">
        <v>482.0</v>
      </c>
      <c r="I67" s="69">
        <v>2.203566048E9</v>
      </c>
      <c r="J67" s="69">
        <v>2.20356605E8</v>
      </c>
      <c r="K67" s="69">
        <v>4.4071321E7</v>
      </c>
      <c r="L67" s="69">
        <v>2.467993974E9</v>
      </c>
      <c r="M67" s="95"/>
      <c r="N67" s="95"/>
      <c r="O67" s="95"/>
      <c r="P67" s="95"/>
      <c r="Q67" s="95"/>
      <c r="R67" s="95"/>
      <c r="S67" s="95"/>
      <c r="T67" s="97"/>
      <c r="U67" s="87" t="s">
        <v>0</v>
      </c>
      <c r="V67" s="96"/>
      <c r="W67" s="97"/>
      <c r="X67" s="98"/>
      <c r="Y67" s="47"/>
      <c r="Z67" s="82"/>
      <c r="AA67" s="82"/>
      <c r="AB67" s="82"/>
      <c r="AC67" s="82"/>
      <c r="AD67" s="82"/>
      <c r="AE67" s="82"/>
      <c r="AF67" s="82"/>
      <c r="AG67" s="82"/>
      <c r="AH67" s="82"/>
    </row>
    <row r="68" ht="22.5" hidden="1" customHeight="1">
      <c r="A68" s="87">
        <v>47.0</v>
      </c>
      <c r="B68" s="63" t="str">
        <f t="shared" si="10"/>
        <v>A7</v>
      </c>
      <c r="C68" s="64" t="str">
        <f t="shared" si="11"/>
        <v>08</v>
      </c>
      <c r="D68" s="64" t="str">
        <f t="shared" si="12"/>
        <v>30</v>
      </c>
      <c r="E68" s="105" t="s">
        <v>107</v>
      </c>
      <c r="F68" s="93" t="s">
        <v>43</v>
      </c>
      <c r="G68" s="94">
        <v>451.0</v>
      </c>
      <c r="H68" s="94">
        <v>683.0</v>
      </c>
      <c r="I68" s="69">
        <v>2.899955851E9</v>
      </c>
      <c r="J68" s="69">
        <v>2.89995585E8</v>
      </c>
      <c r="K68" s="69">
        <v>5.7999117E7</v>
      </c>
      <c r="L68" s="69">
        <v>3.247950553E9</v>
      </c>
      <c r="M68" s="95"/>
      <c r="N68" s="95"/>
      <c r="O68" s="95"/>
      <c r="P68" s="95"/>
      <c r="Q68" s="95"/>
      <c r="R68" s="95"/>
      <c r="S68" s="95"/>
      <c r="T68" s="97"/>
      <c r="U68" s="87" t="s">
        <v>0</v>
      </c>
      <c r="V68" s="96"/>
      <c r="W68" s="97"/>
      <c r="X68" s="98"/>
      <c r="Y68" s="47"/>
      <c r="Z68" s="82"/>
      <c r="AA68" s="82"/>
      <c r="AB68" s="82"/>
      <c r="AC68" s="82"/>
      <c r="AD68" s="82"/>
      <c r="AE68" s="82"/>
      <c r="AF68" s="82"/>
      <c r="AG68" s="82"/>
      <c r="AH68" s="82"/>
    </row>
    <row r="69" ht="22.5" hidden="1" customHeight="1">
      <c r="A69" s="87">
        <v>48.0</v>
      </c>
      <c r="B69" s="63" t="str">
        <f t="shared" si="10"/>
        <v>A7</v>
      </c>
      <c r="C69" s="64" t="str">
        <f t="shared" si="11"/>
        <v>05</v>
      </c>
      <c r="D69" s="64" t="str">
        <f t="shared" si="12"/>
        <v>02</v>
      </c>
      <c r="E69" s="105" t="s">
        <v>108</v>
      </c>
      <c r="F69" s="93" t="s">
        <v>37</v>
      </c>
      <c r="G69" s="94">
        <v>327.0</v>
      </c>
      <c r="H69" s="94">
        <v>482.0</v>
      </c>
      <c r="I69" s="69">
        <v>2.182474671E9</v>
      </c>
      <c r="J69" s="69">
        <v>2.18247467E8</v>
      </c>
      <c r="K69" s="69">
        <v>4.3649493E7</v>
      </c>
      <c r="L69" s="69">
        <v>2.444371632E9</v>
      </c>
      <c r="M69" s="95"/>
      <c r="N69" s="95"/>
      <c r="O69" s="95"/>
      <c r="P69" s="95"/>
      <c r="Q69" s="95"/>
      <c r="R69" s="95"/>
      <c r="S69" s="95"/>
      <c r="T69" s="97"/>
      <c r="U69" s="87" t="s">
        <v>0</v>
      </c>
      <c r="V69" s="96"/>
      <c r="W69" s="97"/>
      <c r="X69" s="98"/>
      <c r="Y69" s="47"/>
      <c r="Z69" s="82"/>
      <c r="AA69" s="82"/>
      <c r="AB69" s="82"/>
      <c r="AC69" s="82"/>
      <c r="AD69" s="82"/>
      <c r="AE69" s="82"/>
      <c r="AF69" s="82"/>
      <c r="AG69" s="82"/>
      <c r="AH69" s="82"/>
    </row>
    <row r="70" ht="22.5" hidden="1" customHeight="1">
      <c r="A70" s="87">
        <v>49.0</v>
      </c>
      <c r="B70" s="63" t="str">
        <f t="shared" si="10"/>
        <v>A8</v>
      </c>
      <c r="C70" s="64" t="str">
        <f t="shared" si="11"/>
        <v>03</v>
      </c>
      <c r="D70" s="64" t="str">
        <f t="shared" si="12"/>
        <v>30</v>
      </c>
      <c r="E70" s="105" t="s">
        <v>109</v>
      </c>
      <c r="F70" s="93" t="s">
        <v>32</v>
      </c>
      <c r="G70" s="94">
        <v>552.0</v>
      </c>
      <c r="H70" s="94">
        <v>919.0</v>
      </c>
      <c r="I70" s="69">
        <v>3.528821042E9</v>
      </c>
      <c r="J70" s="69">
        <v>3.52882104E8</v>
      </c>
      <c r="K70" s="69">
        <v>7.0576421E7</v>
      </c>
      <c r="L70" s="69">
        <v>3.952279567E9</v>
      </c>
      <c r="M70" s="95"/>
      <c r="N70" s="95"/>
      <c r="O70" s="95"/>
      <c r="P70" s="95"/>
      <c r="Q70" s="95"/>
      <c r="R70" s="95"/>
      <c r="S70" s="95"/>
      <c r="T70" s="97"/>
      <c r="U70" s="87" t="s">
        <v>0</v>
      </c>
      <c r="V70" s="96"/>
      <c r="W70" s="97"/>
      <c r="X70" s="98"/>
      <c r="Y70" s="47"/>
      <c r="Z70" s="82"/>
      <c r="AA70" s="82"/>
      <c r="AB70" s="82"/>
      <c r="AC70" s="82"/>
      <c r="AD70" s="82"/>
      <c r="AE70" s="82"/>
      <c r="AF70" s="82"/>
      <c r="AG70" s="82"/>
      <c r="AH70" s="82"/>
    </row>
    <row r="71" ht="22.5" hidden="1" customHeight="1">
      <c r="A71" s="87">
        <v>50.0</v>
      </c>
      <c r="B71" s="63" t="str">
        <f t="shared" si="10"/>
        <v>A8</v>
      </c>
      <c r="C71" s="64" t="str">
        <f t="shared" si="11"/>
        <v>05</v>
      </c>
      <c r="D71" s="64" t="str">
        <f t="shared" si="12"/>
        <v>09</v>
      </c>
      <c r="E71" s="105" t="s">
        <v>110</v>
      </c>
      <c r="F71" s="93" t="s">
        <v>43</v>
      </c>
      <c r="G71" s="94">
        <v>451.0</v>
      </c>
      <c r="H71" s="94">
        <v>683.0</v>
      </c>
      <c r="I71" s="69">
        <v>2.818327628E9</v>
      </c>
      <c r="J71" s="69">
        <v>2.81832763E8</v>
      </c>
      <c r="K71" s="69">
        <v>5.6366553E7</v>
      </c>
      <c r="L71" s="69">
        <v>3.156526943E9</v>
      </c>
      <c r="M71" s="95"/>
      <c r="N71" s="95"/>
      <c r="O71" s="95"/>
      <c r="P71" s="95"/>
      <c r="Q71" s="95"/>
      <c r="R71" s="95"/>
      <c r="S71" s="95"/>
      <c r="T71" s="97"/>
      <c r="U71" s="87" t="s">
        <v>0</v>
      </c>
      <c r="V71" s="96"/>
      <c r="W71" s="97"/>
      <c r="X71" s="98"/>
      <c r="Y71" s="47"/>
      <c r="Z71" s="82"/>
      <c r="AA71" s="82"/>
      <c r="AB71" s="82"/>
      <c r="AC71" s="82"/>
      <c r="AD71" s="82"/>
      <c r="AE71" s="82"/>
      <c r="AF71" s="82"/>
      <c r="AG71" s="82"/>
      <c r="AH71" s="82"/>
    </row>
    <row r="72" ht="22.5" hidden="1" customHeight="1">
      <c r="A72" s="87">
        <v>51.0</v>
      </c>
      <c r="B72" s="63" t="str">
        <f t="shared" si="10"/>
        <v>A8</v>
      </c>
      <c r="C72" s="64" t="str">
        <f t="shared" si="11"/>
        <v>06</v>
      </c>
      <c r="D72" s="64" t="str">
        <f t="shared" si="12"/>
        <v>3A</v>
      </c>
      <c r="E72" s="105" t="s">
        <v>68</v>
      </c>
      <c r="F72" s="93" t="s">
        <v>43</v>
      </c>
      <c r="G72" s="94">
        <v>451.0</v>
      </c>
      <c r="H72" s="94">
        <v>683.0</v>
      </c>
      <c r="I72" s="69">
        <v>2.817511346E9</v>
      </c>
      <c r="J72" s="69">
        <v>2.81751135E8</v>
      </c>
      <c r="K72" s="69">
        <v>5.6350227E7</v>
      </c>
      <c r="L72" s="69">
        <v>3.155612708E9</v>
      </c>
      <c r="M72" s="95"/>
      <c r="N72" s="95"/>
      <c r="O72" s="95"/>
      <c r="P72" s="95"/>
      <c r="Q72" s="95"/>
      <c r="R72" s="95"/>
      <c r="S72" s="95"/>
      <c r="T72" s="97"/>
      <c r="U72" s="87" t="s">
        <v>0</v>
      </c>
      <c r="V72" s="96"/>
      <c r="W72" s="97"/>
      <c r="X72" s="98"/>
      <c r="Y72" s="47"/>
      <c r="Z72" s="82"/>
      <c r="AA72" s="82"/>
      <c r="AB72" s="82"/>
      <c r="AC72" s="82"/>
      <c r="AD72" s="82"/>
      <c r="AE72" s="82"/>
      <c r="AF72" s="82"/>
      <c r="AG72" s="82"/>
      <c r="AH72" s="82"/>
    </row>
    <row r="73" ht="22.5" hidden="1" customHeight="1">
      <c r="A73" s="87">
        <v>52.0</v>
      </c>
      <c r="B73" s="63" t="str">
        <f t="shared" si="10"/>
        <v>A1</v>
      </c>
      <c r="C73" s="64" t="str">
        <f t="shared" si="11"/>
        <v>07</v>
      </c>
      <c r="D73" s="64" t="str">
        <f t="shared" si="12"/>
        <v>12</v>
      </c>
      <c r="E73" s="105" t="s">
        <v>111</v>
      </c>
      <c r="F73" s="93" t="s">
        <v>37</v>
      </c>
      <c r="G73" s="94">
        <v>327.0</v>
      </c>
      <c r="H73" s="94">
        <v>482.0</v>
      </c>
      <c r="I73" s="69">
        <v>1.571900266E9</v>
      </c>
      <c r="J73" s="69">
        <v>1.57190027E8</v>
      </c>
      <c r="K73" s="69">
        <v>3.1438005E7</v>
      </c>
      <c r="L73" s="69">
        <v>1.760528298E9</v>
      </c>
      <c r="M73" s="95"/>
      <c r="N73" s="95"/>
      <c r="O73" s="95"/>
      <c r="P73" s="95"/>
      <c r="Q73" s="95"/>
      <c r="R73" s="95"/>
      <c r="S73" s="95"/>
      <c r="T73" s="97"/>
      <c r="U73" s="87" t="s">
        <v>0</v>
      </c>
      <c r="V73" s="96"/>
      <c r="W73" s="97"/>
      <c r="X73" s="98"/>
      <c r="Y73" s="47"/>
      <c r="Z73" s="82"/>
      <c r="AA73" s="82"/>
      <c r="AB73" s="82"/>
      <c r="AC73" s="82"/>
      <c r="AD73" s="82"/>
      <c r="AE73" s="82"/>
      <c r="AF73" s="82"/>
      <c r="AG73" s="82"/>
      <c r="AH73" s="82"/>
    </row>
    <row r="74" ht="28.5" hidden="1" customHeight="1">
      <c r="A74" s="87">
        <v>53.0</v>
      </c>
      <c r="B74" s="63" t="str">
        <f t="shared" si="10"/>
        <v>A7</v>
      </c>
      <c r="C74" s="64" t="str">
        <f t="shared" si="11"/>
        <v>05</v>
      </c>
      <c r="D74" s="64" t="str">
        <f t="shared" si="12"/>
        <v>02</v>
      </c>
      <c r="E74" s="105" t="s">
        <v>108</v>
      </c>
      <c r="F74" s="93" t="s">
        <v>37</v>
      </c>
      <c r="G74" s="94">
        <v>327.0</v>
      </c>
      <c r="H74" s="94">
        <v>482.0</v>
      </c>
      <c r="I74" s="95">
        <v>2.182474671E9</v>
      </c>
      <c r="J74" s="95">
        <v>2.18247467E8</v>
      </c>
      <c r="K74" s="95">
        <v>4.3649493E7</v>
      </c>
      <c r="L74" s="69">
        <v>2.444371632E9</v>
      </c>
      <c r="M74" s="70"/>
      <c r="N74" s="70"/>
      <c r="O74" s="95" t="s">
        <v>52</v>
      </c>
      <c r="P74" s="95"/>
      <c r="Q74" s="95"/>
      <c r="R74" s="95"/>
      <c r="S74" s="95" t="s">
        <v>52</v>
      </c>
      <c r="T74" s="42">
        <f t="shared" ref="T74:T78" si="14">IF(F74="2BR",150000000,IF(F74="Studio",50000000,100000000))</f>
        <v>50000000</v>
      </c>
      <c r="U74" s="87" t="s">
        <v>0</v>
      </c>
      <c r="V74" s="96"/>
      <c r="W74" s="97"/>
      <c r="X74" s="98"/>
      <c r="Y74" s="47" t="s">
        <v>112</v>
      </c>
      <c r="Z74" s="116"/>
      <c r="AA74" s="116"/>
      <c r="AB74" s="116"/>
      <c r="AC74" s="116"/>
      <c r="AD74" s="116"/>
      <c r="AE74" s="116"/>
      <c r="AF74" s="116"/>
      <c r="AG74" s="116"/>
      <c r="AH74" s="116"/>
    </row>
    <row r="75" ht="22.5" hidden="1" customHeight="1">
      <c r="A75" s="87">
        <v>54.0</v>
      </c>
      <c r="B75" s="63" t="str">
        <f t="shared" si="10"/>
        <v>A7</v>
      </c>
      <c r="C75" s="64" t="str">
        <f t="shared" si="11"/>
        <v>06</v>
      </c>
      <c r="D75" s="64" t="str">
        <f t="shared" si="12"/>
        <v>02</v>
      </c>
      <c r="E75" s="105" t="s">
        <v>113</v>
      </c>
      <c r="F75" s="93" t="s">
        <v>37</v>
      </c>
      <c r="G75" s="94">
        <v>327.0</v>
      </c>
      <c r="H75" s="94">
        <v>482.0</v>
      </c>
      <c r="I75" s="95">
        <v>2.203566048E9</v>
      </c>
      <c r="J75" s="95">
        <v>2.20356605E8</v>
      </c>
      <c r="K75" s="95">
        <v>4.4071321E7</v>
      </c>
      <c r="L75" s="69">
        <v>2.467993974E9</v>
      </c>
      <c r="M75" s="70"/>
      <c r="N75" s="70"/>
      <c r="O75" s="95" t="s">
        <v>52</v>
      </c>
      <c r="P75" s="95"/>
      <c r="Q75" s="95"/>
      <c r="R75" s="95"/>
      <c r="S75" s="95" t="s">
        <v>52</v>
      </c>
      <c r="T75" s="42">
        <f t="shared" si="14"/>
        <v>50000000</v>
      </c>
      <c r="U75" s="87" t="s">
        <v>0</v>
      </c>
      <c r="V75" s="96"/>
      <c r="W75" s="97"/>
      <c r="X75" s="98"/>
      <c r="Y75" s="47" t="s">
        <v>112</v>
      </c>
      <c r="Z75" s="116"/>
      <c r="AA75" s="116"/>
      <c r="AB75" s="116"/>
      <c r="AC75" s="116"/>
      <c r="AD75" s="116"/>
      <c r="AE75" s="116"/>
      <c r="AF75" s="116"/>
      <c r="AG75" s="116"/>
      <c r="AH75" s="116"/>
    </row>
    <row r="76" ht="22.5" hidden="1" customHeight="1">
      <c r="A76" s="87">
        <v>55.0</v>
      </c>
      <c r="B76" s="63" t="str">
        <f t="shared" si="10"/>
        <v>A7</v>
      </c>
      <c r="C76" s="64" t="str">
        <f t="shared" si="11"/>
        <v>05</v>
      </c>
      <c r="D76" s="64" t="str">
        <f t="shared" si="12"/>
        <v>31</v>
      </c>
      <c r="E76" s="105" t="s">
        <v>114</v>
      </c>
      <c r="F76" s="93" t="s">
        <v>43</v>
      </c>
      <c r="G76" s="94">
        <v>451.0</v>
      </c>
      <c r="H76" s="94">
        <v>683.0</v>
      </c>
      <c r="I76" s="95">
        <v>2.818327628E9</v>
      </c>
      <c r="J76" s="95">
        <v>2.81832763E8</v>
      </c>
      <c r="K76" s="95">
        <v>5.6366553E7</v>
      </c>
      <c r="L76" s="69">
        <v>3.156526943E9</v>
      </c>
      <c r="M76" s="70"/>
      <c r="N76" s="70"/>
      <c r="O76" s="95" t="s">
        <v>52</v>
      </c>
      <c r="P76" s="95"/>
      <c r="Q76" s="95"/>
      <c r="R76" s="95"/>
      <c r="S76" s="95" t="s">
        <v>52</v>
      </c>
      <c r="T76" s="42">
        <f t="shared" si="14"/>
        <v>100000000</v>
      </c>
      <c r="U76" s="87" t="s">
        <v>0</v>
      </c>
      <c r="V76" s="96"/>
      <c r="W76" s="97"/>
      <c r="X76" s="98"/>
      <c r="Y76" s="47" t="s">
        <v>112</v>
      </c>
      <c r="Z76" s="116"/>
      <c r="AA76" s="116"/>
      <c r="AB76" s="116"/>
      <c r="AC76" s="116"/>
      <c r="AD76" s="116"/>
      <c r="AE76" s="116"/>
      <c r="AF76" s="116"/>
      <c r="AG76" s="116"/>
      <c r="AH76" s="116"/>
    </row>
    <row r="77" ht="22.5" hidden="1" customHeight="1">
      <c r="A77" s="87">
        <v>56.0</v>
      </c>
      <c r="B77" s="63" t="str">
        <f t="shared" si="10"/>
        <v>A7</v>
      </c>
      <c r="C77" s="64" t="str">
        <f t="shared" si="11"/>
        <v>05</v>
      </c>
      <c r="D77" s="64" t="str">
        <f t="shared" si="12"/>
        <v>32</v>
      </c>
      <c r="E77" s="105" t="s">
        <v>115</v>
      </c>
      <c r="F77" s="93" t="s">
        <v>43</v>
      </c>
      <c r="G77" s="94">
        <v>451.0</v>
      </c>
      <c r="H77" s="94">
        <v>683.0</v>
      </c>
      <c r="I77" s="95">
        <v>2.818327628E9</v>
      </c>
      <c r="J77" s="95">
        <v>2.81832763E8</v>
      </c>
      <c r="K77" s="95">
        <v>5.6366553E7</v>
      </c>
      <c r="L77" s="69">
        <v>3.156526943E9</v>
      </c>
      <c r="M77" s="70"/>
      <c r="N77" s="70"/>
      <c r="O77" s="95" t="s">
        <v>52</v>
      </c>
      <c r="P77" s="95"/>
      <c r="Q77" s="95"/>
      <c r="R77" s="95"/>
      <c r="S77" s="95" t="s">
        <v>52</v>
      </c>
      <c r="T77" s="42">
        <f t="shared" si="14"/>
        <v>100000000</v>
      </c>
      <c r="U77" s="87" t="s">
        <v>0</v>
      </c>
      <c r="V77" s="96"/>
      <c r="W77" s="97"/>
      <c r="X77" s="98"/>
      <c r="Y77" s="47" t="s">
        <v>112</v>
      </c>
      <c r="Z77" s="116"/>
      <c r="AA77" s="116"/>
      <c r="AB77" s="116"/>
      <c r="AC77" s="116"/>
      <c r="AD77" s="116"/>
      <c r="AE77" s="116"/>
      <c r="AF77" s="116"/>
      <c r="AG77" s="116"/>
      <c r="AH77" s="116"/>
    </row>
    <row r="78" ht="22.5" hidden="1" customHeight="1">
      <c r="A78" s="87">
        <v>57.0</v>
      </c>
      <c r="B78" s="63" t="str">
        <f t="shared" si="10"/>
        <v>A7</v>
      </c>
      <c r="C78" s="64" t="str">
        <f t="shared" si="11"/>
        <v>07</v>
      </c>
      <c r="D78" s="64" t="str">
        <f t="shared" si="12"/>
        <v>01</v>
      </c>
      <c r="E78" s="105" t="s">
        <v>116</v>
      </c>
      <c r="F78" s="93" t="s">
        <v>37</v>
      </c>
      <c r="G78" s="94">
        <v>327.0</v>
      </c>
      <c r="H78" s="94">
        <v>482.0</v>
      </c>
      <c r="I78" s="95">
        <v>2.269422795E9</v>
      </c>
      <c r="J78" s="95">
        <v>2.2694228E8</v>
      </c>
      <c r="K78" s="95">
        <v>4.5388456E7</v>
      </c>
      <c r="L78" s="69">
        <v>2.54175353E9</v>
      </c>
      <c r="M78" s="70"/>
      <c r="N78" s="70"/>
      <c r="O78" s="95" t="s">
        <v>117</v>
      </c>
      <c r="P78" s="95"/>
      <c r="Q78" s="95"/>
      <c r="R78" s="95"/>
      <c r="S78" s="95" t="s">
        <v>117</v>
      </c>
      <c r="T78" s="42">
        <f t="shared" si="14"/>
        <v>50000000</v>
      </c>
      <c r="U78" s="87" t="s">
        <v>0</v>
      </c>
      <c r="V78" s="96"/>
      <c r="W78" s="97"/>
      <c r="X78" s="98"/>
      <c r="Y78" s="47" t="s">
        <v>112</v>
      </c>
      <c r="Z78" s="116"/>
      <c r="AA78" s="116"/>
      <c r="AB78" s="116"/>
      <c r="AC78" s="116"/>
      <c r="AD78" s="116"/>
      <c r="AE78" s="116"/>
      <c r="AF78" s="116"/>
      <c r="AG78" s="116"/>
      <c r="AH78" s="116"/>
    </row>
    <row r="79" ht="27.0" hidden="1" customHeight="1">
      <c r="A79" s="87">
        <v>58.0</v>
      </c>
      <c r="B79" s="63" t="str">
        <f t="shared" si="10"/>
        <v>A7</v>
      </c>
      <c r="C79" s="64" t="str">
        <f t="shared" si="11"/>
        <v>05</v>
      </c>
      <c r="D79" s="64" t="str">
        <f t="shared" si="12"/>
        <v>03</v>
      </c>
      <c r="E79" s="119" t="s">
        <v>118</v>
      </c>
      <c r="F79" s="120" t="s">
        <v>69</v>
      </c>
      <c r="G79" s="102" t="s">
        <v>119</v>
      </c>
      <c r="H79" s="102" t="s">
        <v>71</v>
      </c>
      <c r="I79" s="71"/>
      <c r="J79" s="71"/>
      <c r="K79" s="71"/>
      <c r="L79" s="71">
        <v>3.156526943E9</v>
      </c>
      <c r="M79" s="72"/>
      <c r="N79" s="72"/>
      <c r="O79" s="102"/>
      <c r="P79" s="95"/>
      <c r="Q79" s="95"/>
      <c r="R79" s="95"/>
      <c r="S79" s="102"/>
      <c r="T79" s="42"/>
      <c r="U79" s="87" t="s">
        <v>0</v>
      </c>
      <c r="V79" s="103"/>
      <c r="W79" s="97"/>
      <c r="X79" s="98"/>
      <c r="Y79" s="47"/>
      <c r="Z79" s="115"/>
      <c r="AA79" s="116"/>
      <c r="AB79" s="116"/>
      <c r="AC79" s="116"/>
      <c r="AD79" s="116"/>
      <c r="AE79" s="116"/>
      <c r="AF79" s="116"/>
      <c r="AG79" s="116"/>
      <c r="AH79" s="116"/>
    </row>
    <row r="80" ht="27.0" hidden="1" customHeight="1">
      <c r="A80" s="87">
        <v>59.0</v>
      </c>
      <c r="B80" s="63" t="str">
        <f t="shared" si="10"/>
        <v>A2</v>
      </c>
      <c r="C80" s="64" t="str">
        <f t="shared" si="11"/>
        <v>02</v>
      </c>
      <c r="D80" s="64" t="str">
        <f t="shared" si="12"/>
        <v>06</v>
      </c>
      <c r="E80" s="100" t="s">
        <v>120</v>
      </c>
      <c r="F80" s="101" t="s">
        <v>32</v>
      </c>
      <c r="G80" s="102" t="s">
        <v>121</v>
      </c>
      <c r="H80" s="102" t="s">
        <v>122</v>
      </c>
      <c r="I80" s="71">
        <v>2.919371502E9</v>
      </c>
      <c r="J80" s="71">
        <v>2.9193715E8</v>
      </c>
      <c r="K80" s="71">
        <v>5.838743E7</v>
      </c>
      <c r="L80" s="71">
        <v>3.269696082E9</v>
      </c>
      <c r="M80" s="121">
        <f t="shared" ref="M80:M81" si="15">IF(F80="2BR",100000000,IF(F80="Studio",50000000,80000000))</f>
        <v>100000000</v>
      </c>
      <c r="N80" s="121">
        <f>(I80-M80)*2%</f>
        <v>56387430.04</v>
      </c>
      <c r="O80" s="121"/>
      <c r="P80" s="121">
        <v>3.051529161E9</v>
      </c>
      <c r="Q80" s="121">
        <v>3.145628504E9</v>
      </c>
      <c r="R80" s="121">
        <v>2.745169487E9</v>
      </c>
      <c r="S80" s="63" t="s">
        <v>117</v>
      </c>
      <c r="T80" s="42">
        <f t="shared" ref="T80:T83" si="16">IF(F80="2BR",150000000,IF(F80="Studio",50000000,100000000))</f>
        <v>150000000</v>
      </c>
      <c r="U80" s="87" t="s">
        <v>0</v>
      </c>
      <c r="V80" s="122"/>
      <c r="W80" s="27"/>
      <c r="X80" s="123"/>
      <c r="Y80" s="47" t="s">
        <v>123</v>
      </c>
      <c r="Z80" s="18"/>
      <c r="AA80" s="18"/>
      <c r="AB80" s="18"/>
      <c r="AC80" s="18"/>
      <c r="AD80" s="18"/>
      <c r="AE80" s="18"/>
      <c r="AF80" s="18"/>
      <c r="AG80" s="18"/>
      <c r="AH80" s="18"/>
    </row>
    <row r="81" ht="27.0" hidden="1" customHeight="1">
      <c r="A81" s="87">
        <v>60.0</v>
      </c>
      <c r="B81" s="63" t="str">
        <f t="shared" si="10"/>
        <v>A2</v>
      </c>
      <c r="C81" s="64" t="str">
        <f>MID(E81,3,3)</f>
        <v>03A</v>
      </c>
      <c r="D81" s="64" t="str">
        <f t="shared" si="12"/>
        <v>01</v>
      </c>
      <c r="E81" s="100" t="s">
        <v>124</v>
      </c>
      <c r="F81" s="101" t="s">
        <v>37</v>
      </c>
      <c r="G81" s="102" t="s">
        <v>125</v>
      </c>
      <c r="H81" s="102" t="s">
        <v>126</v>
      </c>
      <c r="I81" s="71">
        <v>1.491608163E9</v>
      </c>
      <c r="J81" s="71">
        <v>1.49160816E8</v>
      </c>
      <c r="K81" s="71">
        <v>2.9832163E7</v>
      </c>
      <c r="L81" s="71">
        <v>1.670601143E9</v>
      </c>
      <c r="M81" s="121">
        <f t="shared" si="15"/>
        <v>50000000</v>
      </c>
      <c r="N81" s="121"/>
      <c r="O81" s="121"/>
      <c r="P81" s="121">
        <v>1.559324327E9</v>
      </c>
      <c r="Q81" s="121">
        <v>1.607439441E9</v>
      </c>
      <c r="R81" s="121">
        <v>1.402675723E9</v>
      </c>
      <c r="S81" s="63" t="s">
        <v>117</v>
      </c>
      <c r="T81" s="42">
        <f t="shared" si="16"/>
        <v>50000000</v>
      </c>
      <c r="U81" s="87" t="s">
        <v>0</v>
      </c>
      <c r="V81" s="122"/>
      <c r="W81" s="27"/>
      <c r="X81" s="123"/>
      <c r="Y81" s="47" t="s">
        <v>127</v>
      </c>
      <c r="Z81" s="18"/>
      <c r="AA81" s="18"/>
      <c r="AB81" s="18"/>
      <c r="AC81" s="18"/>
      <c r="AD81" s="18"/>
      <c r="AE81" s="18"/>
      <c r="AF81" s="18"/>
      <c r="AG81" s="18"/>
      <c r="AH81" s="18"/>
    </row>
    <row r="82" ht="22.5" hidden="1" customHeight="1">
      <c r="A82" s="87">
        <v>61.0</v>
      </c>
      <c r="B82" s="63" t="str">
        <f t="shared" si="10"/>
        <v>A7</v>
      </c>
      <c r="C82" s="64" t="str">
        <f t="shared" ref="C82:C88" si="17">MID(E82,3,2)</f>
        <v>07</v>
      </c>
      <c r="D82" s="64" t="str">
        <f t="shared" si="12"/>
        <v>02</v>
      </c>
      <c r="E82" s="105" t="s">
        <v>128</v>
      </c>
      <c r="F82" s="93" t="s">
        <v>37</v>
      </c>
      <c r="G82" s="94">
        <v>327.0</v>
      </c>
      <c r="H82" s="94">
        <v>482.0</v>
      </c>
      <c r="I82" s="95">
        <v>2.224657424E9</v>
      </c>
      <c r="J82" s="95">
        <v>2.22465742E8</v>
      </c>
      <c r="K82" s="95">
        <v>4.4493148E7</v>
      </c>
      <c r="L82" s="69">
        <v>2.491616315E9</v>
      </c>
      <c r="M82" s="70"/>
      <c r="N82" s="70"/>
      <c r="O82" s="95" t="s">
        <v>117</v>
      </c>
      <c r="P82" s="95"/>
      <c r="Q82" s="95"/>
      <c r="R82" s="95"/>
      <c r="S82" s="95" t="s">
        <v>117</v>
      </c>
      <c r="T82" s="42">
        <f t="shared" si="16"/>
        <v>50000000</v>
      </c>
      <c r="U82" s="87" t="s">
        <v>0</v>
      </c>
      <c r="V82" s="96"/>
      <c r="W82" s="97"/>
      <c r="X82" s="98"/>
      <c r="Y82" s="47" t="s">
        <v>112</v>
      </c>
      <c r="Z82" s="116"/>
      <c r="AA82" s="116"/>
      <c r="AB82" s="116"/>
      <c r="AC82" s="116"/>
      <c r="AD82" s="116"/>
      <c r="AE82" s="116"/>
      <c r="AF82" s="116"/>
      <c r="AG82" s="116"/>
      <c r="AH82" s="116"/>
    </row>
    <row r="83" ht="22.5" hidden="1" customHeight="1">
      <c r="A83" s="87">
        <v>62.0</v>
      </c>
      <c r="B83" s="63" t="str">
        <f t="shared" si="10"/>
        <v>A7</v>
      </c>
      <c r="C83" s="64" t="str">
        <f t="shared" si="17"/>
        <v>05</v>
      </c>
      <c r="D83" s="64" t="str">
        <f t="shared" si="12"/>
        <v>30</v>
      </c>
      <c r="E83" s="105" t="s">
        <v>129</v>
      </c>
      <c r="F83" s="93" t="s">
        <v>43</v>
      </c>
      <c r="G83" s="94">
        <v>451.0</v>
      </c>
      <c r="H83" s="94">
        <v>683.0</v>
      </c>
      <c r="I83" s="95">
        <v>2.818327628E9</v>
      </c>
      <c r="J83" s="95">
        <v>2.81832763E8</v>
      </c>
      <c r="K83" s="95">
        <v>5.6366553E7</v>
      </c>
      <c r="L83" s="69">
        <v>3.156526943E9</v>
      </c>
      <c r="M83" s="70"/>
      <c r="N83" s="70"/>
      <c r="O83" s="95" t="s">
        <v>52</v>
      </c>
      <c r="P83" s="95"/>
      <c r="Q83" s="95"/>
      <c r="R83" s="95"/>
      <c r="S83" s="95" t="s">
        <v>52</v>
      </c>
      <c r="T83" s="42">
        <f t="shared" si="16"/>
        <v>100000000</v>
      </c>
      <c r="U83" s="87" t="s">
        <v>0</v>
      </c>
      <c r="V83" s="96"/>
      <c r="W83" s="97"/>
      <c r="X83" s="98"/>
      <c r="Y83" s="47" t="s">
        <v>112</v>
      </c>
      <c r="Z83" s="116"/>
      <c r="AA83" s="116"/>
      <c r="AB83" s="116"/>
      <c r="AC83" s="116"/>
      <c r="AD83" s="116"/>
      <c r="AE83" s="116"/>
      <c r="AF83" s="116"/>
      <c r="AG83" s="116"/>
      <c r="AH83" s="116"/>
    </row>
    <row r="84" ht="22.5" hidden="1" customHeight="1">
      <c r="A84" s="87">
        <v>63.0</v>
      </c>
      <c r="B84" s="63" t="str">
        <f t="shared" si="10"/>
        <v>A7</v>
      </c>
      <c r="C84" s="64" t="str">
        <f t="shared" si="17"/>
        <v>06</v>
      </c>
      <c r="D84" s="64" t="str">
        <f t="shared" si="12"/>
        <v>03</v>
      </c>
      <c r="E84" s="105" t="s">
        <v>63</v>
      </c>
      <c r="F84" s="93" t="s">
        <v>43</v>
      </c>
      <c r="G84" s="94">
        <v>452.0</v>
      </c>
      <c r="H84" s="94">
        <v>684.0</v>
      </c>
      <c r="I84" s="95">
        <v>2.851846431E9</v>
      </c>
      <c r="J84" s="95">
        <v>2.85184643E8</v>
      </c>
      <c r="K84" s="95">
        <v>5.7036929E7</v>
      </c>
      <c r="L84" s="69">
        <v>3.194068003E9</v>
      </c>
      <c r="M84" s="70"/>
      <c r="N84" s="70"/>
      <c r="O84" s="95" t="s">
        <v>117</v>
      </c>
      <c r="P84" s="95"/>
      <c r="Q84" s="95"/>
      <c r="R84" s="95"/>
      <c r="S84" s="95" t="s">
        <v>117</v>
      </c>
      <c r="T84" s="42"/>
      <c r="U84" s="87" t="s">
        <v>0</v>
      </c>
      <c r="V84" s="96"/>
      <c r="W84" s="97"/>
      <c r="X84" s="98"/>
      <c r="Y84" s="47" t="s">
        <v>112</v>
      </c>
      <c r="Z84" s="116"/>
      <c r="AA84" s="116"/>
      <c r="AB84" s="116"/>
      <c r="AC84" s="116"/>
      <c r="AD84" s="116"/>
      <c r="AE84" s="116"/>
      <c r="AF84" s="116"/>
      <c r="AG84" s="116"/>
      <c r="AH84" s="116"/>
    </row>
    <row r="85" ht="22.5" hidden="1" customHeight="1">
      <c r="A85" s="87">
        <v>64.0</v>
      </c>
      <c r="B85" s="63" t="str">
        <f t="shared" si="10"/>
        <v>A7</v>
      </c>
      <c r="C85" s="64" t="str">
        <f t="shared" si="17"/>
        <v>06</v>
      </c>
      <c r="D85" s="64" t="str">
        <f t="shared" si="12"/>
        <v>32</v>
      </c>
      <c r="E85" s="105" t="s">
        <v>130</v>
      </c>
      <c r="F85" s="93" t="s">
        <v>43</v>
      </c>
      <c r="G85" s="94">
        <v>451.0</v>
      </c>
      <c r="H85" s="94">
        <v>683.0</v>
      </c>
      <c r="I85" s="95">
        <v>2.845537036E9</v>
      </c>
      <c r="J85" s="95">
        <v>2.84553704E8</v>
      </c>
      <c r="K85" s="95">
        <v>5.6910741E7</v>
      </c>
      <c r="L85" s="69">
        <v>3.18700148E9</v>
      </c>
      <c r="M85" s="70"/>
      <c r="N85" s="70"/>
      <c r="O85" s="95" t="s">
        <v>117</v>
      </c>
      <c r="P85" s="95"/>
      <c r="Q85" s="95"/>
      <c r="R85" s="95"/>
      <c r="S85" s="95" t="s">
        <v>117</v>
      </c>
      <c r="T85" s="42"/>
      <c r="U85" s="87" t="s">
        <v>0</v>
      </c>
      <c r="V85" s="96"/>
      <c r="W85" s="97"/>
      <c r="X85" s="98"/>
      <c r="Y85" s="47" t="s">
        <v>112</v>
      </c>
      <c r="Z85" s="116"/>
      <c r="AA85" s="116"/>
      <c r="AB85" s="116"/>
      <c r="AC85" s="116"/>
      <c r="AD85" s="116"/>
      <c r="AE85" s="116"/>
      <c r="AF85" s="116"/>
      <c r="AG85" s="116"/>
      <c r="AH85" s="116"/>
    </row>
    <row r="86" ht="22.5" hidden="1" customHeight="1">
      <c r="A86" s="87">
        <v>65.0</v>
      </c>
      <c r="B86" s="63" t="str">
        <f t="shared" si="10"/>
        <v>A7</v>
      </c>
      <c r="C86" s="64" t="str">
        <f t="shared" si="17"/>
        <v>05</v>
      </c>
      <c r="D86" s="64" t="str">
        <f t="shared" si="12"/>
        <v>24</v>
      </c>
      <c r="E86" s="105" t="s">
        <v>131</v>
      </c>
      <c r="F86" s="93" t="s">
        <v>37</v>
      </c>
      <c r="G86" s="94">
        <v>327.0</v>
      </c>
      <c r="H86" s="94">
        <v>482.0</v>
      </c>
      <c r="I86" s="95">
        <v>2.226379169E9</v>
      </c>
      <c r="J86" s="95">
        <v>2.22637917E8</v>
      </c>
      <c r="K86" s="95">
        <v>4.4527583E7</v>
      </c>
      <c r="L86" s="69">
        <v>2.493544669E9</v>
      </c>
      <c r="M86" s="70"/>
      <c r="N86" s="70"/>
      <c r="O86" s="95" t="s">
        <v>52</v>
      </c>
      <c r="P86" s="95"/>
      <c r="Q86" s="95"/>
      <c r="R86" s="95"/>
      <c r="S86" s="95" t="s">
        <v>52</v>
      </c>
      <c r="T86" s="42">
        <f>IF(F86="2BR",150000000,IF(F86="Studio",50000000,100000000))</f>
        <v>50000000</v>
      </c>
      <c r="U86" s="87" t="s">
        <v>0</v>
      </c>
      <c r="V86" s="96"/>
      <c r="W86" s="97"/>
      <c r="X86" s="98"/>
      <c r="Y86" s="47" t="s">
        <v>112</v>
      </c>
      <c r="Z86" s="116"/>
      <c r="AA86" s="116"/>
      <c r="AB86" s="116"/>
      <c r="AC86" s="116"/>
      <c r="AD86" s="116"/>
      <c r="AE86" s="116"/>
      <c r="AF86" s="116"/>
      <c r="AG86" s="116"/>
      <c r="AH86" s="116"/>
    </row>
    <row r="87" ht="22.5" hidden="1" customHeight="1">
      <c r="A87" s="87">
        <v>66.0</v>
      </c>
      <c r="B87" s="63" t="str">
        <f t="shared" si="10"/>
        <v>A8</v>
      </c>
      <c r="C87" s="64" t="str">
        <f t="shared" si="17"/>
        <v>09</v>
      </c>
      <c r="D87" s="64" t="str">
        <f t="shared" si="12"/>
        <v>07</v>
      </c>
      <c r="E87" s="105" t="s">
        <v>132</v>
      </c>
      <c r="F87" s="93" t="s">
        <v>43</v>
      </c>
      <c r="G87" s="94">
        <v>451.0</v>
      </c>
      <c r="H87" s="94">
        <v>683.0</v>
      </c>
      <c r="I87" s="95">
        <v>2.927165258E9</v>
      </c>
      <c r="J87" s="95">
        <v>2.92716526E8</v>
      </c>
      <c r="K87" s="95">
        <v>5.8543305E7</v>
      </c>
      <c r="L87" s="69">
        <v>3.278425089E9</v>
      </c>
      <c r="M87" s="70"/>
      <c r="N87" s="70"/>
      <c r="O87" s="95" t="s">
        <v>52</v>
      </c>
      <c r="P87" s="95"/>
      <c r="Q87" s="95"/>
      <c r="R87" s="95"/>
      <c r="S87" s="95" t="s">
        <v>52</v>
      </c>
      <c r="T87" s="42"/>
      <c r="U87" s="87" t="s">
        <v>0</v>
      </c>
      <c r="V87" s="96"/>
      <c r="W87" s="97"/>
      <c r="X87" s="98"/>
      <c r="Y87" s="47" t="s">
        <v>112</v>
      </c>
      <c r="Z87" s="116"/>
      <c r="AA87" s="116"/>
      <c r="AB87" s="116"/>
      <c r="AC87" s="116"/>
      <c r="AD87" s="116"/>
      <c r="AE87" s="116"/>
      <c r="AF87" s="116"/>
      <c r="AG87" s="116"/>
      <c r="AH87" s="116"/>
    </row>
    <row r="88" ht="22.5" hidden="1" customHeight="1">
      <c r="A88" s="87">
        <v>67.0</v>
      </c>
      <c r="B88" s="63" t="str">
        <f t="shared" si="10"/>
        <v>A7</v>
      </c>
      <c r="C88" s="64" t="str">
        <f t="shared" si="17"/>
        <v>05</v>
      </c>
      <c r="D88" s="64" t="str">
        <f t="shared" si="12"/>
        <v>23</v>
      </c>
      <c r="E88" s="105" t="s">
        <v>133</v>
      </c>
      <c r="F88" s="93" t="s">
        <v>37</v>
      </c>
      <c r="G88" s="94">
        <v>327.0</v>
      </c>
      <c r="H88" s="94">
        <v>482.0</v>
      </c>
      <c r="I88" s="95">
        <v>2.182474671E9</v>
      </c>
      <c r="J88" s="95">
        <v>2.18247467E8</v>
      </c>
      <c r="K88" s="95">
        <v>4.3649493E7</v>
      </c>
      <c r="L88" s="69">
        <v>2.444371632E9</v>
      </c>
      <c r="M88" s="70"/>
      <c r="N88" s="70"/>
      <c r="O88" s="95" t="s">
        <v>52</v>
      </c>
      <c r="P88" s="95"/>
      <c r="Q88" s="95"/>
      <c r="R88" s="95"/>
      <c r="S88" s="95" t="s">
        <v>52</v>
      </c>
      <c r="T88" s="42"/>
      <c r="U88" s="87" t="s">
        <v>0</v>
      </c>
      <c r="V88" s="96"/>
      <c r="W88" s="97"/>
      <c r="X88" s="98"/>
      <c r="Y88" s="47" t="s">
        <v>112</v>
      </c>
      <c r="Z88" s="116"/>
      <c r="AA88" s="116"/>
      <c r="AB88" s="116"/>
      <c r="AC88" s="116"/>
      <c r="AD88" s="116"/>
      <c r="AE88" s="116"/>
      <c r="AF88" s="116"/>
      <c r="AG88" s="116"/>
      <c r="AH88" s="116"/>
    </row>
    <row r="89" ht="30.0" hidden="1" customHeight="1">
      <c r="A89" s="87">
        <v>68.0</v>
      </c>
      <c r="B89" s="63" t="str">
        <f t="shared" si="10"/>
        <v>A5</v>
      </c>
      <c r="C89" s="64" t="str">
        <f>MID(E89,3,3)</f>
        <v>03A</v>
      </c>
      <c r="D89" s="64" t="str">
        <f t="shared" si="12"/>
        <v>19</v>
      </c>
      <c r="E89" s="124" t="s">
        <v>134</v>
      </c>
      <c r="F89" s="87" t="s">
        <v>43</v>
      </c>
      <c r="G89" s="94">
        <v>452.0</v>
      </c>
      <c r="H89" s="94">
        <v>684.0</v>
      </c>
      <c r="I89" s="109">
        <v>1.838260835E9</v>
      </c>
      <c r="J89" s="69"/>
      <c r="K89" s="69"/>
      <c r="L89" s="109">
        <v>2.058852135E9</v>
      </c>
      <c r="M89" s="70"/>
      <c r="N89" s="70"/>
      <c r="O89" s="95" t="s">
        <v>52</v>
      </c>
      <c r="P89" s="95"/>
      <c r="Q89" s="95"/>
      <c r="R89" s="95"/>
      <c r="S89" s="101" t="s">
        <v>135</v>
      </c>
      <c r="T89" s="42">
        <f>IF(F89="2BR",150000000,IF(F89="Studio",50000000,100000000))</f>
        <v>100000000</v>
      </c>
      <c r="U89" s="87" t="s">
        <v>0</v>
      </c>
      <c r="V89" s="125"/>
      <c r="W89" s="97"/>
      <c r="X89" s="98"/>
      <c r="Y89" s="47" t="s">
        <v>136</v>
      </c>
      <c r="Z89" s="116"/>
      <c r="AA89" s="116"/>
      <c r="AB89" s="116"/>
      <c r="AC89" s="116"/>
      <c r="AD89" s="116"/>
      <c r="AE89" s="116"/>
      <c r="AF89" s="116"/>
      <c r="AG89" s="116"/>
      <c r="AH89" s="116"/>
    </row>
    <row r="90" ht="22.5" hidden="1" customHeight="1">
      <c r="A90" s="87">
        <v>69.0</v>
      </c>
      <c r="B90" s="63" t="str">
        <f t="shared" si="10"/>
        <v>A7</v>
      </c>
      <c r="C90" s="64" t="str">
        <f t="shared" ref="C90:C123" si="18">MID(E90,3,2)</f>
        <v>05</v>
      </c>
      <c r="D90" s="64" t="str">
        <f t="shared" si="12"/>
        <v>29</v>
      </c>
      <c r="E90" s="92" t="s">
        <v>137</v>
      </c>
      <c r="F90" s="93" t="s">
        <v>43</v>
      </c>
      <c r="G90" s="94">
        <v>451.0</v>
      </c>
      <c r="H90" s="94">
        <v>683.0</v>
      </c>
      <c r="I90" s="95">
        <v>2.818327628E9</v>
      </c>
      <c r="J90" s="95">
        <v>2.81832763E8</v>
      </c>
      <c r="K90" s="95">
        <v>5.6366553E7</v>
      </c>
      <c r="L90" s="69">
        <v>3.156526943E9</v>
      </c>
      <c r="M90" s="70"/>
      <c r="N90" s="70"/>
      <c r="O90" s="95" t="s">
        <v>52</v>
      </c>
      <c r="P90" s="95"/>
      <c r="Q90" s="95"/>
      <c r="R90" s="95"/>
      <c r="S90" s="95" t="s">
        <v>52</v>
      </c>
      <c r="T90" s="42"/>
      <c r="U90" s="87" t="s">
        <v>0</v>
      </c>
      <c r="V90" s="96"/>
      <c r="W90" s="97"/>
      <c r="X90" s="98"/>
      <c r="Y90" s="47"/>
      <c r="Z90" s="116"/>
      <c r="AA90" s="116"/>
      <c r="AB90" s="116"/>
      <c r="AC90" s="116"/>
      <c r="AD90" s="116"/>
      <c r="AE90" s="116"/>
      <c r="AF90" s="116"/>
      <c r="AG90" s="116"/>
      <c r="AH90" s="116"/>
    </row>
    <row r="91" ht="22.5" hidden="1" customHeight="1">
      <c r="A91" s="87">
        <v>70.0</v>
      </c>
      <c r="B91" s="63" t="str">
        <f t="shared" si="10"/>
        <v>A4</v>
      </c>
      <c r="C91" s="64" t="str">
        <f t="shared" si="18"/>
        <v>02</v>
      </c>
      <c r="D91" s="64" t="str">
        <f t="shared" si="12"/>
        <v>02</v>
      </c>
      <c r="E91" s="92" t="s">
        <v>138</v>
      </c>
      <c r="F91" s="93" t="s">
        <v>37</v>
      </c>
      <c r="G91" s="94">
        <v>327.0</v>
      </c>
      <c r="H91" s="94">
        <v>482.0</v>
      </c>
      <c r="I91" s="95">
        <v>1.549447923E9</v>
      </c>
      <c r="J91" s="95">
        <v>1.54944792E8</v>
      </c>
      <c r="K91" s="95">
        <v>3.0988958E7</v>
      </c>
      <c r="L91" s="69">
        <v>1.735381674E9</v>
      </c>
      <c r="M91" s="70"/>
      <c r="N91" s="70"/>
      <c r="O91" s="95" t="s">
        <v>52</v>
      </c>
      <c r="P91" s="95"/>
      <c r="Q91" s="95"/>
      <c r="R91" s="95"/>
      <c r="S91" s="95" t="s">
        <v>52</v>
      </c>
      <c r="T91" s="42"/>
      <c r="U91" s="87" t="s">
        <v>0</v>
      </c>
      <c r="V91" s="96"/>
      <c r="W91" s="97"/>
      <c r="X91" s="98"/>
      <c r="Y91" s="47"/>
      <c r="Z91" s="116"/>
      <c r="AA91" s="116"/>
      <c r="AB91" s="116"/>
      <c r="AC91" s="116"/>
      <c r="AD91" s="116"/>
      <c r="AE91" s="116"/>
      <c r="AF91" s="116"/>
      <c r="AG91" s="116"/>
      <c r="AH91" s="116"/>
    </row>
    <row r="92" ht="22.5" hidden="1" customHeight="1">
      <c r="A92" s="87">
        <v>71.0</v>
      </c>
      <c r="B92" s="63" t="str">
        <f t="shared" si="10"/>
        <v>A4</v>
      </c>
      <c r="C92" s="64" t="str">
        <f t="shared" si="18"/>
        <v>03</v>
      </c>
      <c r="D92" s="64" t="str">
        <f t="shared" si="12"/>
        <v>12</v>
      </c>
      <c r="E92" s="92" t="s">
        <v>139</v>
      </c>
      <c r="F92" s="93" t="s">
        <v>37</v>
      </c>
      <c r="G92" s="94">
        <v>326.0</v>
      </c>
      <c r="H92" s="94">
        <v>481.0</v>
      </c>
      <c r="I92" s="95">
        <v>1.529270313E9</v>
      </c>
      <c r="J92" s="95">
        <v>1.52927031E8</v>
      </c>
      <c r="K92" s="95">
        <v>3.0585406E7</v>
      </c>
      <c r="L92" s="69">
        <v>1.712782751E9</v>
      </c>
      <c r="M92" s="70"/>
      <c r="N92" s="70"/>
      <c r="O92" s="95" t="s">
        <v>52</v>
      </c>
      <c r="P92" s="95"/>
      <c r="Q92" s="95"/>
      <c r="R92" s="95"/>
      <c r="S92" s="95" t="s">
        <v>52</v>
      </c>
      <c r="T92" s="42"/>
      <c r="U92" s="87" t="s">
        <v>0</v>
      </c>
      <c r="V92" s="96"/>
      <c r="W92" s="97"/>
      <c r="X92" s="98"/>
      <c r="Y92" s="47"/>
      <c r="Z92" s="116"/>
      <c r="AA92" s="116"/>
      <c r="AB92" s="116"/>
      <c r="AC92" s="116"/>
      <c r="AD92" s="116"/>
      <c r="AE92" s="116"/>
      <c r="AF92" s="116"/>
      <c r="AG92" s="116"/>
      <c r="AH92" s="116"/>
    </row>
    <row r="93" ht="22.5" hidden="1" customHeight="1">
      <c r="A93" s="87">
        <v>72.0</v>
      </c>
      <c r="B93" s="63" t="str">
        <f t="shared" si="10"/>
        <v>A4</v>
      </c>
      <c r="C93" s="64" t="str">
        <f t="shared" si="18"/>
        <v>03</v>
      </c>
      <c r="D93" s="64" t="str">
        <f t="shared" si="12"/>
        <v>12</v>
      </c>
      <c r="E93" s="92" t="s">
        <v>140</v>
      </c>
      <c r="F93" s="93" t="s">
        <v>37</v>
      </c>
      <c r="G93" s="94">
        <v>327.0</v>
      </c>
      <c r="H93" s="94">
        <v>482.0</v>
      </c>
      <c r="I93" s="95">
        <v>1.533961327E9</v>
      </c>
      <c r="J93" s="95">
        <v>1.53396133E8</v>
      </c>
      <c r="K93" s="95">
        <v>3.0679227E7</v>
      </c>
      <c r="L93" s="69">
        <v>1.718036686E9</v>
      </c>
      <c r="M93" s="70"/>
      <c r="N93" s="70"/>
      <c r="O93" s="95" t="s">
        <v>52</v>
      </c>
      <c r="P93" s="95"/>
      <c r="Q93" s="95"/>
      <c r="R93" s="95"/>
      <c r="S93" s="95" t="s">
        <v>52</v>
      </c>
      <c r="T93" s="42"/>
      <c r="U93" s="87" t="s">
        <v>0</v>
      </c>
      <c r="V93" s="96"/>
      <c r="W93" s="97"/>
      <c r="X93" s="98"/>
      <c r="Y93" s="47"/>
      <c r="Z93" s="116"/>
      <c r="AA93" s="116"/>
      <c r="AB93" s="116"/>
      <c r="AC93" s="116"/>
      <c r="AD93" s="116"/>
      <c r="AE93" s="116"/>
      <c r="AF93" s="116"/>
      <c r="AG93" s="116"/>
      <c r="AH93" s="116"/>
    </row>
    <row r="94" ht="22.5" hidden="1" customHeight="1">
      <c r="A94" s="87">
        <v>73.0</v>
      </c>
      <c r="B94" s="63" t="str">
        <f t="shared" si="10"/>
        <v>A3</v>
      </c>
      <c r="C94" s="64" t="str">
        <f t="shared" si="18"/>
        <v>05</v>
      </c>
      <c r="D94" s="64" t="str">
        <f t="shared" si="12"/>
        <v>23</v>
      </c>
      <c r="E94" s="92" t="s">
        <v>141</v>
      </c>
      <c r="F94" s="93" t="s">
        <v>37</v>
      </c>
      <c r="G94" s="94">
        <v>327.0</v>
      </c>
      <c r="H94" s="94">
        <v>482.0</v>
      </c>
      <c r="I94" s="95">
        <v>1.548840606E9</v>
      </c>
      <c r="J94" s="95">
        <v>1.54884061E8</v>
      </c>
      <c r="K94" s="95">
        <v>3.0976812E7</v>
      </c>
      <c r="L94" s="69">
        <v>1.734701479E9</v>
      </c>
      <c r="M94" s="70"/>
      <c r="N94" s="70"/>
      <c r="O94" s="95" t="s">
        <v>52</v>
      </c>
      <c r="P94" s="95"/>
      <c r="Q94" s="95"/>
      <c r="R94" s="95"/>
      <c r="S94" s="95" t="s">
        <v>52</v>
      </c>
      <c r="T94" s="42"/>
      <c r="U94" s="87" t="s">
        <v>0</v>
      </c>
      <c r="V94" s="96"/>
      <c r="W94" s="97"/>
      <c r="X94" s="98"/>
      <c r="Y94" s="47"/>
      <c r="Z94" s="116"/>
      <c r="AA94" s="116"/>
      <c r="AB94" s="116"/>
      <c r="AC94" s="116"/>
      <c r="AD94" s="116"/>
      <c r="AE94" s="116"/>
      <c r="AF94" s="116"/>
      <c r="AG94" s="116"/>
      <c r="AH94" s="116"/>
    </row>
    <row r="95" ht="22.5" hidden="1" customHeight="1">
      <c r="A95" s="87">
        <v>74.0</v>
      </c>
      <c r="B95" s="63" t="str">
        <f t="shared" si="10"/>
        <v>A5</v>
      </c>
      <c r="C95" s="64" t="str">
        <f t="shared" si="18"/>
        <v>09</v>
      </c>
      <c r="D95" s="64" t="str">
        <f t="shared" si="12"/>
        <v>21</v>
      </c>
      <c r="E95" s="92" t="s">
        <v>142</v>
      </c>
      <c r="F95" s="93" t="s">
        <v>43</v>
      </c>
      <c r="G95" s="94">
        <v>451.0</v>
      </c>
      <c r="H95" s="94">
        <v>683.0</v>
      </c>
      <c r="I95" s="69">
        <v>1.985188395E9</v>
      </c>
      <c r="J95" s="69">
        <v>1.9851884E8</v>
      </c>
      <c r="K95" s="69">
        <v>3.9703768E7</v>
      </c>
      <c r="L95" s="69">
        <v>2.223411002E9</v>
      </c>
      <c r="M95" s="70"/>
      <c r="N95" s="70"/>
      <c r="O95" s="70" t="s">
        <v>117</v>
      </c>
      <c r="P95" s="95"/>
      <c r="Q95" s="95"/>
      <c r="R95" s="95"/>
      <c r="S95" s="102" t="s">
        <v>117</v>
      </c>
      <c r="T95" s="42">
        <f>IF(F95="2BR",150000000,IF(F95="Studio",50000000,100000000))</f>
        <v>100000000</v>
      </c>
      <c r="U95" s="87" t="s">
        <v>0</v>
      </c>
      <c r="V95" s="103"/>
      <c r="W95" s="97"/>
      <c r="X95" s="98"/>
      <c r="Y95" s="47" t="s">
        <v>112</v>
      </c>
      <c r="Z95" s="116"/>
      <c r="AA95" s="116"/>
      <c r="AB95" s="116"/>
      <c r="AC95" s="116"/>
      <c r="AD95" s="116"/>
      <c r="AE95" s="116"/>
      <c r="AF95" s="116"/>
      <c r="AG95" s="116"/>
      <c r="AH95" s="116"/>
    </row>
    <row r="96" ht="22.5" hidden="1" customHeight="1">
      <c r="A96" s="87">
        <v>75.0</v>
      </c>
      <c r="B96" s="63" t="str">
        <f t="shared" si="10"/>
        <v>A7</v>
      </c>
      <c r="C96" s="64" t="str">
        <f t="shared" si="18"/>
        <v>07</v>
      </c>
      <c r="D96" s="64" t="str">
        <f t="shared" si="12"/>
        <v>03</v>
      </c>
      <c r="E96" s="92" t="s">
        <v>143</v>
      </c>
      <c r="F96" s="93" t="s">
        <v>43</v>
      </c>
      <c r="G96" s="94">
        <v>452.0</v>
      </c>
      <c r="H96" s="94">
        <v>684.0</v>
      </c>
      <c r="I96" s="69">
        <v>2.879116168E9</v>
      </c>
      <c r="J96" s="69">
        <v>2.87911617E8</v>
      </c>
      <c r="K96" s="69">
        <v>5.7582323E7</v>
      </c>
      <c r="L96" s="69">
        <v>3.224610108E9</v>
      </c>
      <c r="M96" s="70"/>
      <c r="N96" s="70"/>
      <c r="O96" s="70" t="s">
        <v>52</v>
      </c>
      <c r="P96" s="95"/>
      <c r="Q96" s="95"/>
      <c r="R96" s="95"/>
      <c r="S96" s="102"/>
      <c r="T96" s="42"/>
      <c r="U96" s="87" t="s">
        <v>0</v>
      </c>
      <c r="V96" s="103"/>
      <c r="W96" s="97"/>
      <c r="X96" s="98"/>
      <c r="Y96" s="47"/>
      <c r="Z96" s="116"/>
      <c r="AA96" s="116"/>
      <c r="AB96" s="116"/>
      <c r="AC96" s="116"/>
      <c r="AD96" s="116"/>
      <c r="AE96" s="116"/>
      <c r="AF96" s="116"/>
      <c r="AG96" s="116"/>
      <c r="AH96" s="116"/>
    </row>
    <row r="97" ht="22.5" hidden="1" customHeight="1">
      <c r="A97" s="87">
        <v>76.0</v>
      </c>
      <c r="B97" s="63" t="str">
        <f t="shared" si="10"/>
        <v>A7</v>
      </c>
      <c r="C97" s="64" t="str">
        <f t="shared" si="18"/>
        <v>07</v>
      </c>
      <c r="D97" s="64" t="str">
        <f t="shared" si="12"/>
        <v>24</v>
      </c>
      <c r="E97" s="92" t="s">
        <v>144</v>
      </c>
      <c r="F97" s="93" t="s">
        <v>37</v>
      </c>
      <c r="G97" s="94">
        <v>327.0</v>
      </c>
      <c r="H97" s="94">
        <v>482.0</v>
      </c>
      <c r="I97" s="69">
        <v>2.269422795E9</v>
      </c>
      <c r="J97" s="69">
        <v>2.2694228E8</v>
      </c>
      <c r="K97" s="69">
        <v>4.5388456E7</v>
      </c>
      <c r="L97" s="69">
        <v>2.54175353E9</v>
      </c>
      <c r="M97" s="70"/>
      <c r="N97" s="70"/>
      <c r="O97" s="70" t="s">
        <v>52</v>
      </c>
      <c r="P97" s="95"/>
      <c r="Q97" s="95"/>
      <c r="R97" s="95"/>
      <c r="S97" s="102"/>
      <c r="T97" s="42"/>
      <c r="U97" s="87" t="s">
        <v>0</v>
      </c>
      <c r="V97" s="103"/>
      <c r="W97" s="97"/>
      <c r="X97" s="98"/>
      <c r="Y97" s="47"/>
      <c r="Z97" s="116"/>
      <c r="AA97" s="116"/>
      <c r="AB97" s="116"/>
      <c r="AC97" s="116"/>
      <c r="AD97" s="116"/>
      <c r="AE97" s="116"/>
      <c r="AF97" s="116"/>
      <c r="AG97" s="116"/>
      <c r="AH97" s="116"/>
    </row>
    <row r="98" ht="22.5" hidden="1" customHeight="1">
      <c r="A98" s="87">
        <v>77.0</v>
      </c>
      <c r="B98" s="63" t="str">
        <f t="shared" si="10"/>
        <v>A7</v>
      </c>
      <c r="C98" s="64" t="str">
        <f t="shared" si="18"/>
        <v>07</v>
      </c>
      <c r="D98" s="64" t="str">
        <f t="shared" si="12"/>
        <v>27</v>
      </c>
      <c r="E98" s="92" t="s">
        <v>145</v>
      </c>
      <c r="F98" s="93" t="s">
        <v>43</v>
      </c>
      <c r="G98" s="94">
        <v>451.0</v>
      </c>
      <c r="H98" s="94">
        <v>683.0</v>
      </c>
      <c r="I98" s="69">
        <v>2.872746444E9</v>
      </c>
      <c r="J98" s="69">
        <v>2.87274644E8</v>
      </c>
      <c r="K98" s="69">
        <v>5.7454929E7</v>
      </c>
      <c r="L98" s="69">
        <v>3.217476017E9</v>
      </c>
      <c r="M98" s="70"/>
      <c r="N98" s="70"/>
      <c r="O98" s="70" t="s">
        <v>52</v>
      </c>
      <c r="P98" s="95"/>
      <c r="Q98" s="95"/>
      <c r="R98" s="95"/>
      <c r="S98" s="102"/>
      <c r="T98" s="42"/>
      <c r="U98" s="87" t="s">
        <v>0</v>
      </c>
      <c r="V98" s="103"/>
      <c r="W98" s="97"/>
      <c r="X98" s="98"/>
      <c r="Y98" s="47"/>
      <c r="Z98" s="116"/>
      <c r="AA98" s="116"/>
      <c r="AB98" s="116"/>
      <c r="AC98" s="116"/>
      <c r="AD98" s="116"/>
      <c r="AE98" s="116"/>
      <c r="AF98" s="116"/>
      <c r="AG98" s="116"/>
      <c r="AH98" s="116"/>
    </row>
    <row r="99" ht="22.5" hidden="1" customHeight="1">
      <c r="A99" s="87">
        <v>78.0</v>
      </c>
      <c r="B99" s="63" t="str">
        <f t="shared" si="10"/>
        <v>A4</v>
      </c>
      <c r="C99" s="64" t="str">
        <f t="shared" si="18"/>
        <v>03</v>
      </c>
      <c r="D99" s="64" t="str">
        <f t="shared" si="12"/>
        <v>29</v>
      </c>
      <c r="E99" s="92" t="s">
        <v>146</v>
      </c>
      <c r="F99" s="93" t="s">
        <v>32</v>
      </c>
      <c r="G99" s="94">
        <v>551.0</v>
      </c>
      <c r="H99" s="94">
        <v>918.0</v>
      </c>
      <c r="I99" s="95">
        <v>2.810157172E9</v>
      </c>
      <c r="J99" s="95">
        <v>2.81015717E8</v>
      </c>
      <c r="K99" s="95">
        <v>5.6203143E7</v>
      </c>
      <c r="L99" s="69">
        <v>3.147376033E9</v>
      </c>
      <c r="M99" s="70"/>
      <c r="N99" s="70"/>
      <c r="O99" s="95" t="s">
        <v>52</v>
      </c>
      <c r="P99" s="95"/>
      <c r="Q99" s="95"/>
      <c r="R99" s="95"/>
      <c r="S99" s="95" t="s">
        <v>52</v>
      </c>
      <c r="T99" s="42"/>
      <c r="U99" s="87" t="s">
        <v>0</v>
      </c>
      <c r="V99" s="96"/>
      <c r="W99" s="97"/>
      <c r="X99" s="98"/>
      <c r="Y99" s="47"/>
      <c r="Z99" s="116"/>
      <c r="AA99" s="116"/>
      <c r="AB99" s="116"/>
      <c r="AC99" s="116"/>
      <c r="AD99" s="116"/>
      <c r="AE99" s="116"/>
      <c r="AF99" s="116"/>
      <c r="AG99" s="116"/>
      <c r="AH99" s="116"/>
    </row>
    <row r="100" ht="22.5" hidden="1" customHeight="1">
      <c r="A100" s="87">
        <v>79.0</v>
      </c>
      <c r="B100" s="63" t="str">
        <f t="shared" si="10"/>
        <v>A4</v>
      </c>
      <c r="C100" s="64" t="str">
        <f t="shared" si="18"/>
        <v>03</v>
      </c>
      <c r="D100" s="64" t="str">
        <f t="shared" si="12"/>
        <v>01</v>
      </c>
      <c r="E100" s="92" t="s">
        <v>147</v>
      </c>
      <c r="F100" s="93" t="s">
        <v>37</v>
      </c>
      <c r="G100" s="94">
        <v>327.0</v>
      </c>
      <c r="H100" s="94">
        <v>482.0</v>
      </c>
      <c r="I100" s="95">
        <v>1.533961327E9</v>
      </c>
      <c r="J100" s="95">
        <v>1.53396133E8</v>
      </c>
      <c r="K100" s="95">
        <v>3.0679227E7</v>
      </c>
      <c r="L100" s="69">
        <v>1.718036686E9</v>
      </c>
      <c r="M100" s="70"/>
      <c r="N100" s="70"/>
      <c r="O100" s="95" t="s">
        <v>52</v>
      </c>
      <c r="P100" s="95"/>
      <c r="Q100" s="95"/>
      <c r="R100" s="95"/>
      <c r="S100" s="95" t="s">
        <v>52</v>
      </c>
      <c r="T100" s="42"/>
      <c r="U100" s="87" t="s">
        <v>0</v>
      </c>
      <c r="V100" s="96"/>
      <c r="W100" s="97"/>
      <c r="X100" s="98"/>
      <c r="Y100" s="47"/>
      <c r="Z100" s="116"/>
      <c r="AA100" s="116"/>
      <c r="AB100" s="116"/>
      <c r="AC100" s="116"/>
      <c r="AD100" s="116"/>
      <c r="AE100" s="116"/>
      <c r="AF100" s="116"/>
      <c r="AG100" s="116"/>
      <c r="AH100" s="116"/>
    </row>
    <row r="101" ht="22.5" hidden="1" customHeight="1">
      <c r="A101" s="87">
        <v>80.0</v>
      </c>
      <c r="B101" s="63" t="str">
        <f t="shared" si="10"/>
        <v>A4</v>
      </c>
      <c r="C101" s="64" t="str">
        <f t="shared" si="18"/>
        <v>03</v>
      </c>
      <c r="D101" s="64" t="str">
        <f t="shared" si="12"/>
        <v>30</v>
      </c>
      <c r="E101" s="92" t="s">
        <v>148</v>
      </c>
      <c r="F101" s="93" t="s">
        <v>32</v>
      </c>
      <c r="G101" s="94">
        <v>552.0</v>
      </c>
      <c r="H101" s="94">
        <v>919.0</v>
      </c>
      <c r="I101" s="95">
        <v>3.363286259E9</v>
      </c>
      <c r="J101" s="95">
        <v>3.36328626E8</v>
      </c>
      <c r="K101" s="95">
        <v>6.7265725E7</v>
      </c>
      <c r="L101" s="69">
        <v>3.76688061E9</v>
      </c>
      <c r="M101" s="70"/>
      <c r="N101" s="70"/>
      <c r="O101" s="95" t="s">
        <v>52</v>
      </c>
      <c r="P101" s="95"/>
      <c r="Q101" s="95"/>
      <c r="R101" s="95"/>
      <c r="S101" s="95" t="s">
        <v>52</v>
      </c>
      <c r="T101" s="42"/>
      <c r="U101" s="87" t="s">
        <v>0</v>
      </c>
      <c r="V101" s="96"/>
      <c r="W101" s="97"/>
      <c r="X101" s="98"/>
      <c r="Y101" s="47"/>
      <c r="Z101" s="116"/>
      <c r="AA101" s="116"/>
      <c r="AB101" s="116"/>
      <c r="AC101" s="116"/>
      <c r="AD101" s="116"/>
      <c r="AE101" s="116"/>
      <c r="AF101" s="116"/>
      <c r="AG101" s="116"/>
      <c r="AH101" s="116"/>
    </row>
    <row r="102" ht="22.5" hidden="1" customHeight="1">
      <c r="A102" s="87">
        <v>81.0</v>
      </c>
      <c r="B102" s="63" t="str">
        <f t="shared" si="10"/>
        <v>A8</v>
      </c>
      <c r="C102" s="64" t="str">
        <f t="shared" si="18"/>
        <v>09</v>
      </c>
      <c r="D102" s="64" t="str">
        <f t="shared" si="12"/>
        <v>05</v>
      </c>
      <c r="E102" s="92" t="s">
        <v>149</v>
      </c>
      <c r="F102" s="93" t="s">
        <v>43</v>
      </c>
      <c r="G102" s="94">
        <v>451.0</v>
      </c>
      <c r="H102" s="94">
        <v>683.0</v>
      </c>
      <c r="I102" s="95">
        <v>2.927165258E9</v>
      </c>
      <c r="J102" s="95">
        <v>2.92716526E8</v>
      </c>
      <c r="K102" s="95">
        <v>5.8543305E7</v>
      </c>
      <c r="L102" s="69">
        <v>3.278425089E9</v>
      </c>
      <c r="M102" s="70"/>
      <c r="N102" s="70"/>
      <c r="O102" s="95" t="s">
        <v>52</v>
      </c>
      <c r="P102" s="95"/>
      <c r="Q102" s="95"/>
      <c r="R102" s="95"/>
      <c r="S102" s="95" t="s">
        <v>52</v>
      </c>
      <c r="T102" s="42"/>
      <c r="U102" s="87" t="s">
        <v>0</v>
      </c>
      <c r="V102" s="96"/>
      <c r="W102" s="97"/>
      <c r="X102" s="98"/>
      <c r="Y102" s="47"/>
      <c r="Z102" s="116"/>
      <c r="AA102" s="116"/>
      <c r="AB102" s="116"/>
      <c r="AC102" s="116"/>
      <c r="AD102" s="116"/>
      <c r="AE102" s="116"/>
      <c r="AF102" s="116"/>
      <c r="AG102" s="116"/>
      <c r="AH102" s="116"/>
    </row>
    <row r="103" ht="22.5" hidden="1" customHeight="1">
      <c r="A103" s="87">
        <v>82.0</v>
      </c>
      <c r="B103" s="63" t="str">
        <f t="shared" si="10"/>
        <v>A8</v>
      </c>
      <c r="C103" s="64" t="str">
        <f t="shared" si="18"/>
        <v>09</v>
      </c>
      <c r="D103" s="64" t="str">
        <f t="shared" si="12"/>
        <v>06</v>
      </c>
      <c r="E103" s="92" t="s">
        <v>150</v>
      </c>
      <c r="F103" s="93" t="s">
        <v>43</v>
      </c>
      <c r="G103" s="94">
        <v>451.0</v>
      </c>
      <c r="H103" s="94">
        <v>683.0</v>
      </c>
      <c r="I103" s="95">
        <v>2.927165258E9</v>
      </c>
      <c r="J103" s="95">
        <v>2.92716526E8</v>
      </c>
      <c r="K103" s="95">
        <v>5.8543305E7</v>
      </c>
      <c r="L103" s="69">
        <v>3.278425089E9</v>
      </c>
      <c r="M103" s="70"/>
      <c r="N103" s="70"/>
      <c r="O103" s="95" t="s">
        <v>52</v>
      </c>
      <c r="P103" s="95"/>
      <c r="Q103" s="95"/>
      <c r="R103" s="95"/>
      <c r="S103" s="95" t="s">
        <v>52</v>
      </c>
      <c r="T103" s="42"/>
      <c r="U103" s="87" t="s">
        <v>0</v>
      </c>
      <c r="V103" s="96"/>
      <c r="W103" s="97"/>
      <c r="X103" s="98"/>
      <c r="Y103" s="47"/>
      <c r="Z103" s="116"/>
      <c r="AA103" s="116"/>
      <c r="AB103" s="116"/>
      <c r="AC103" s="116"/>
      <c r="AD103" s="116"/>
      <c r="AE103" s="116"/>
      <c r="AF103" s="116"/>
      <c r="AG103" s="116"/>
      <c r="AH103" s="116"/>
    </row>
    <row r="104" ht="22.5" hidden="1" customHeight="1">
      <c r="A104" s="87">
        <v>83.0</v>
      </c>
      <c r="B104" s="63" t="str">
        <f t="shared" si="10"/>
        <v>A4</v>
      </c>
      <c r="C104" s="64" t="str">
        <f t="shared" si="18"/>
        <v>05</v>
      </c>
      <c r="D104" s="64" t="str">
        <f t="shared" si="12"/>
        <v>12</v>
      </c>
      <c r="E104" s="92" t="s">
        <v>151</v>
      </c>
      <c r="F104" s="93" t="s">
        <v>37</v>
      </c>
      <c r="G104" s="94">
        <v>327.0</v>
      </c>
      <c r="H104" s="94">
        <v>482.0</v>
      </c>
      <c r="I104" s="95">
        <v>1.548840606E9</v>
      </c>
      <c r="J104" s="95">
        <v>1.54884061E8</v>
      </c>
      <c r="K104" s="95">
        <v>3.0976812E7</v>
      </c>
      <c r="L104" s="69">
        <v>1.734701479E9</v>
      </c>
      <c r="M104" s="70"/>
      <c r="N104" s="70"/>
      <c r="O104" s="95" t="s">
        <v>52</v>
      </c>
      <c r="P104" s="95"/>
      <c r="Q104" s="95"/>
      <c r="R104" s="95"/>
      <c r="S104" s="95" t="s">
        <v>52</v>
      </c>
      <c r="T104" s="42"/>
      <c r="U104" s="87" t="s">
        <v>0</v>
      </c>
      <c r="V104" s="96"/>
      <c r="W104" s="97"/>
      <c r="X104" s="98"/>
      <c r="Y104" s="47"/>
      <c r="Z104" s="116"/>
      <c r="AA104" s="116"/>
      <c r="AB104" s="116"/>
      <c r="AC104" s="116"/>
      <c r="AD104" s="116"/>
      <c r="AE104" s="116"/>
      <c r="AF104" s="116"/>
      <c r="AG104" s="116"/>
      <c r="AH104" s="116"/>
    </row>
    <row r="105" ht="22.5" hidden="1" customHeight="1">
      <c r="A105" s="87">
        <v>84.0</v>
      </c>
      <c r="B105" s="63" t="str">
        <f t="shared" si="10"/>
        <v>A2</v>
      </c>
      <c r="C105" s="64" t="str">
        <f t="shared" si="18"/>
        <v>07</v>
      </c>
      <c r="D105" s="64" t="str">
        <f t="shared" si="12"/>
        <v>01</v>
      </c>
      <c r="E105" s="92" t="s">
        <v>152</v>
      </c>
      <c r="F105" s="93" t="s">
        <v>37</v>
      </c>
      <c r="G105" s="94">
        <v>327.0</v>
      </c>
      <c r="H105" s="94">
        <v>482.0</v>
      </c>
      <c r="I105" s="69">
        <v>1.603344063E9</v>
      </c>
      <c r="J105" s="69">
        <v>1.60334406E8</v>
      </c>
      <c r="K105" s="69">
        <v>3.2066881E7</v>
      </c>
      <c r="L105" s="69">
        <v>1.795745351E9</v>
      </c>
      <c r="M105" s="70"/>
      <c r="N105" s="70"/>
      <c r="O105" s="70" t="s">
        <v>117</v>
      </c>
      <c r="P105" s="95"/>
      <c r="Q105" s="95"/>
      <c r="R105" s="95"/>
      <c r="S105" s="102"/>
      <c r="T105" s="42"/>
      <c r="U105" s="87" t="s">
        <v>0</v>
      </c>
      <c r="V105" s="103"/>
      <c r="W105" s="97"/>
      <c r="X105" s="98"/>
      <c r="Y105" s="47"/>
      <c r="Z105" s="116"/>
      <c r="AA105" s="116"/>
      <c r="AB105" s="116"/>
      <c r="AC105" s="116"/>
      <c r="AD105" s="116"/>
      <c r="AE105" s="116"/>
      <c r="AF105" s="116"/>
      <c r="AG105" s="116"/>
      <c r="AH105" s="116"/>
    </row>
    <row r="106" ht="22.5" hidden="1" customHeight="1">
      <c r="A106" s="87">
        <v>85.0</v>
      </c>
      <c r="B106" s="63" t="str">
        <f t="shared" si="10"/>
        <v>A3</v>
      </c>
      <c r="C106" s="64" t="str">
        <f t="shared" si="18"/>
        <v>02</v>
      </c>
      <c r="D106" s="64" t="str">
        <f t="shared" si="12"/>
        <v>19</v>
      </c>
      <c r="E106" s="100" t="s">
        <v>36</v>
      </c>
      <c r="F106" s="101" t="s">
        <v>37</v>
      </c>
      <c r="G106" s="102" t="s">
        <v>38</v>
      </c>
      <c r="H106" s="102" t="s">
        <v>83</v>
      </c>
      <c r="I106" s="102">
        <v>1.549447923E9</v>
      </c>
      <c r="J106" s="102">
        <v>1.54944792E8</v>
      </c>
      <c r="K106" s="102">
        <v>3.0988958E7</v>
      </c>
      <c r="L106" s="71">
        <v>1.735381674E9</v>
      </c>
      <c r="M106" s="72"/>
      <c r="N106" s="72"/>
      <c r="O106" s="102" t="s">
        <v>52</v>
      </c>
      <c r="P106" s="95"/>
      <c r="Q106" s="95"/>
      <c r="R106" s="95"/>
      <c r="S106" s="102" t="s">
        <v>52</v>
      </c>
      <c r="T106" s="42">
        <f>IF(F106="2BR",150000000,IF(F106="Studio",50000000,100000000))</f>
        <v>50000000</v>
      </c>
      <c r="U106" s="87" t="s">
        <v>0</v>
      </c>
      <c r="V106" s="103"/>
      <c r="W106" s="97"/>
      <c r="X106" s="98"/>
      <c r="Y106" s="47" t="s">
        <v>112</v>
      </c>
      <c r="Z106" s="116"/>
      <c r="AA106" s="116"/>
      <c r="AB106" s="116"/>
      <c r="AC106" s="116"/>
      <c r="AD106" s="116"/>
      <c r="AE106" s="116"/>
      <c r="AF106" s="116"/>
      <c r="AG106" s="116"/>
      <c r="AH106" s="116"/>
    </row>
    <row r="107" ht="22.5" hidden="1" customHeight="1">
      <c r="A107" s="87">
        <v>86.0</v>
      </c>
      <c r="B107" s="63" t="str">
        <f t="shared" si="10"/>
        <v>A1</v>
      </c>
      <c r="C107" s="64" t="str">
        <f t="shared" si="18"/>
        <v>03</v>
      </c>
      <c r="D107" s="64" t="str">
        <f t="shared" si="12"/>
        <v>05</v>
      </c>
      <c r="E107" s="92" t="s">
        <v>153</v>
      </c>
      <c r="F107" s="93" t="s">
        <v>43</v>
      </c>
      <c r="G107" s="94">
        <v>451.0</v>
      </c>
      <c r="H107" s="94">
        <v>683.0</v>
      </c>
      <c r="I107" s="69">
        <v>1.889377843E9</v>
      </c>
      <c r="J107" s="69">
        <v>1.88937784E8</v>
      </c>
      <c r="K107" s="69">
        <v>3.7787557E7</v>
      </c>
      <c r="L107" s="69">
        <v>2.116103184E9</v>
      </c>
      <c r="M107" s="70"/>
      <c r="N107" s="70"/>
      <c r="O107" s="70" t="s">
        <v>135</v>
      </c>
      <c r="P107" s="95"/>
      <c r="Q107" s="95"/>
      <c r="R107" s="95"/>
      <c r="S107" s="102"/>
      <c r="T107" s="42"/>
      <c r="U107" s="87" t="s">
        <v>0</v>
      </c>
      <c r="V107" s="103"/>
      <c r="W107" s="97"/>
      <c r="X107" s="98"/>
      <c r="Y107" s="47"/>
      <c r="Z107" s="116"/>
      <c r="AA107" s="116"/>
      <c r="AB107" s="116"/>
      <c r="AC107" s="116"/>
      <c r="AD107" s="116"/>
      <c r="AE107" s="116"/>
      <c r="AF107" s="116"/>
      <c r="AG107" s="116"/>
      <c r="AH107" s="116"/>
    </row>
    <row r="108" ht="22.5" hidden="1" customHeight="1">
      <c r="A108" s="87">
        <v>87.0</v>
      </c>
      <c r="B108" s="63" t="str">
        <f t="shared" si="10"/>
        <v>A1</v>
      </c>
      <c r="C108" s="64" t="str">
        <f t="shared" si="18"/>
        <v>09</v>
      </c>
      <c r="D108" s="64" t="str">
        <f t="shared" si="12"/>
        <v>05</v>
      </c>
      <c r="E108" s="92" t="s">
        <v>154</v>
      </c>
      <c r="F108" s="93" t="s">
        <v>43</v>
      </c>
      <c r="G108" s="94">
        <v>451.0</v>
      </c>
      <c r="H108" s="94">
        <v>683.0</v>
      </c>
      <c r="I108" s="69">
        <v>2.068866822E9</v>
      </c>
      <c r="J108" s="69">
        <v>2.06886682E8</v>
      </c>
      <c r="K108" s="69">
        <v>4.1377336E7</v>
      </c>
      <c r="L108" s="69">
        <v>2.317130841E9</v>
      </c>
      <c r="M108" s="70"/>
      <c r="N108" s="70"/>
      <c r="O108" s="70" t="s">
        <v>117</v>
      </c>
      <c r="P108" s="95"/>
      <c r="Q108" s="95"/>
      <c r="R108" s="95"/>
      <c r="S108" s="102"/>
      <c r="T108" s="42"/>
      <c r="U108" s="87" t="s">
        <v>0</v>
      </c>
      <c r="V108" s="103"/>
      <c r="W108" s="97"/>
      <c r="X108" s="98"/>
      <c r="Y108" s="47"/>
      <c r="Z108" s="116"/>
      <c r="AA108" s="116"/>
      <c r="AB108" s="116"/>
      <c r="AC108" s="116"/>
      <c r="AD108" s="116"/>
      <c r="AE108" s="116"/>
      <c r="AF108" s="116"/>
      <c r="AG108" s="116"/>
      <c r="AH108" s="116"/>
    </row>
    <row r="109" ht="22.5" hidden="1" customHeight="1">
      <c r="A109" s="87">
        <v>88.0</v>
      </c>
      <c r="B109" s="63" t="str">
        <f t="shared" si="10"/>
        <v>A2</v>
      </c>
      <c r="C109" s="64" t="str">
        <f t="shared" si="18"/>
        <v>06</v>
      </c>
      <c r="D109" s="64" t="str">
        <f t="shared" si="12"/>
        <v>01</v>
      </c>
      <c r="E109" s="92" t="s">
        <v>155</v>
      </c>
      <c r="F109" s="93" t="s">
        <v>37</v>
      </c>
      <c r="G109" s="94">
        <v>327.0</v>
      </c>
      <c r="H109" s="94">
        <v>482.0</v>
      </c>
      <c r="I109" s="69">
        <v>1.588226854E9</v>
      </c>
      <c r="J109" s="69">
        <v>1.58822685E8</v>
      </c>
      <c r="K109" s="69">
        <v>3.1764537E7</v>
      </c>
      <c r="L109" s="69">
        <v>1.778814076E9</v>
      </c>
      <c r="M109" s="70"/>
      <c r="N109" s="70"/>
      <c r="O109" s="70" t="s">
        <v>135</v>
      </c>
      <c r="P109" s="95"/>
      <c r="Q109" s="95"/>
      <c r="R109" s="95"/>
      <c r="S109" s="102"/>
      <c r="T109" s="42"/>
      <c r="U109" s="87" t="s">
        <v>0</v>
      </c>
      <c r="V109" s="103"/>
      <c r="W109" s="97"/>
      <c r="X109" s="98"/>
      <c r="Y109" s="47"/>
      <c r="Z109" s="116"/>
      <c r="AA109" s="116"/>
      <c r="AB109" s="116"/>
      <c r="AC109" s="116"/>
      <c r="AD109" s="116"/>
      <c r="AE109" s="116"/>
      <c r="AF109" s="116"/>
      <c r="AG109" s="116"/>
      <c r="AH109" s="116"/>
    </row>
    <row r="110" ht="22.5" hidden="1" customHeight="1">
      <c r="A110" s="87">
        <v>89.0</v>
      </c>
      <c r="B110" s="63" t="str">
        <f t="shared" si="10"/>
        <v>A2</v>
      </c>
      <c r="C110" s="64" t="str">
        <f t="shared" si="18"/>
        <v>06</v>
      </c>
      <c r="D110" s="64" t="str">
        <f t="shared" si="12"/>
        <v>23</v>
      </c>
      <c r="E110" s="92" t="s">
        <v>156</v>
      </c>
      <c r="F110" s="93" t="s">
        <v>37</v>
      </c>
      <c r="G110" s="94">
        <v>327.0</v>
      </c>
      <c r="H110" s="94">
        <v>482.0</v>
      </c>
      <c r="I110" s="69">
        <v>1.5570854E9</v>
      </c>
      <c r="J110" s="69">
        <v>1.5570854E8</v>
      </c>
      <c r="K110" s="69">
        <v>3.1141708E7</v>
      </c>
      <c r="L110" s="69">
        <v>1.743935648E9</v>
      </c>
      <c r="M110" s="70"/>
      <c r="N110" s="70"/>
      <c r="O110" s="70" t="s">
        <v>135</v>
      </c>
      <c r="P110" s="95"/>
      <c r="Q110" s="95"/>
      <c r="R110" s="95"/>
      <c r="S110" s="102"/>
      <c r="T110" s="42"/>
      <c r="U110" s="87" t="s">
        <v>0</v>
      </c>
      <c r="V110" s="103"/>
      <c r="W110" s="97"/>
      <c r="X110" s="98"/>
      <c r="Y110" s="47"/>
      <c r="Z110" s="116"/>
      <c r="AA110" s="116"/>
      <c r="AB110" s="116"/>
      <c r="AC110" s="116"/>
      <c r="AD110" s="116"/>
      <c r="AE110" s="116"/>
      <c r="AF110" s="116"/>
      <c r="AG110" s="116"/>
      <c r="AH110" s="116"/>
    </row>
    <row r="111" ht="22.5" hidden="1" customHeight="1">
      <c r="A111" s="87">
        <v>90.0</v>
      </c>
      <c r="B111" s="63" t="str">
        <f t="shared" si="10"/>
        <v>A2</v>
      </c>
      <c r="C111" s="64" t="str">
        <f t="shared" si="18"/>
        <v>07</v>
      </c>
      <c r="D111" s="64" t="str">
        <f t="shared" si="12"/>
        <v>02</v>
      </c>
      <c r="E111" s="92" t="s">
        <v>157</v>
      </c>
      <c r="F111" s="93" t="s">
        <v>37</v>
      </c>
      <c r="G111" s="94">
        <v>327.0</v>
      </c>
      <c r="H111" s="94">
        <v>482.0</v>
      </c>
      <c r="I111" s="69">
        <v>1.571900266E9</v>
      </c>
      <c r="J111" s="69">
        <v>1.57190027E8</v>
      </c>
      <c r="K111" s="69">
        <v>3.1438005E7</v>
      </c>
      <c r="L111" s="69">
        <v>1.760528298E9</v>
      </c>
      <c r="M111" s="70"/>
      <c r="N111" s="70"/>
      <c r="O111" s="70" t="s">
        <v>117</v>
      </c>
      <c r="P111" s="95"/>
      <c r="Q111" s="95"/>
      <c r="R111" s="95"/>
      <c r="S111" s="102"/>
      <c r="T111" s="42"/>
      <c r="U111" s="87" t="s">
        <v>0</v>
      </c>
      <c r="V111" s="103"/>
      <c r="W111" s="97"/>
      <c r="X111" s="98"/>
      <c r="Y111" s="47"/>
      <c r="Z111" s="116"/>
      <c r="AA111" s="116"/>
      <c r="AB111" s="116"/>
      <c r="AC111" s="116"/>
      <c r="AD111" s="116"/>
      <c r="AE111" s="116"/>
      <c r="AF111" s="116"/>
      <c r="AG111" s="116"/>
      <c r="AH111" s="116"/>
    </row>
    <row r="112" ht="22.5" hidden="1" customHeight="1">
      <c r="A112" s="87">
        <v>91.0</v>
      </c>
      <c r="B112" s="63" t="str">
        <f t="shared" si="10"/>
        <v>A2</v>
      </c>
      <c r="C112" s="64" t="str">
        <f t="shared" si="18"/>
        <v>08</v>
      </c>
      <c r="D112" s="64" t="str">
        <f t="shared" si="12"/>
        <v>02</v>
      </c>
      <c r="E112" s="92" t="s">
        <v>74</v>
      </c>
      <c r="F112" s="93" t="s">
        <v>37</v>
      </c>
      <c r="G112" s="94">
        <v>327.0</v>
      </c>
      <c r="H112" s="94">
        <v>482.0</v>
      </c>
      <c r="I112" s="69">
        <v>1.586715132E9</v>
      </c>
      <c r="J112" s="69">
        <v>1.58671513E8</v>
      </c>
      <c r="K112" s="69">
        <v>3.1734303E7</v>
      </c>
      <c r="L112" s="69">
        <v>1.777120948E9</v>
      </c>
      <c r="M112" s="70"/>
      <c r="N112" s="70"/>
      <c r="O112" s="70" t="s">
        <v>135</v>
      </c>
      <c r="P112" s="95"/>
      <c r="Q112" s="95"/>
      <c r="R112" s="95"/>
      <c r="S112" s="102"/>
      <c r="T112" s="42"/>
      <c r="U112" s="87" t="s">
        <v>0</v>
      </c>
      <c r="V112" s="103"/>
      <c r="W112" s="97"/>
      <c r="X112" s="98"/>
      <c r="Y112" s="47"/>
      <c r="Z112" s="116"/>
      <c r="AA112" s="116"/>
      <c r="AB112" s="116"/>
      <c r="AC112" s="116"/>
      <c r="AD112" s="116"/>
      <c r="AE112" s="116"/>
      <c r="AF112" s="116"/>
      <c r="AG112" s="116"/>
      <c r="AH112" s="116"/>
    </row>
    <row r="113" ht="22.5" hidden="1" customHeight="1">
      <c r="A113" s="87">
        <v>92.0</v>
      </c>
      <c r="B113" s="63" t="str">
        <f t="shared" si="10"/>
        <v>A3</v>
      </c>
      <c r="C113" s="64" t="str">
        <f t="shared" si="18"/>
        <v>03</v>
      </c>
      <c r="D113" s="64" t="str">
        <f t="shared" si="12"/>
        <v>25</v>
      </c>
      <c r="E113" s="92" t="s">
        <v>158</v>
      </c>
      <c r="F113" s="93" t="s">
        <v>43</v>
      </c>
      <c r="G113" s="94">
        <v>451.0</v>
      </c>
      <c r="H113" s="94">
        <v>683.0</v>
      </c>
      <c r="I113" s="69">
        <v>1.981698332E9</v>
      </c>
      <c r="J113" s="69">
        <v>1.98169833E8</v>
      </c>
      <c r="K113" s="69">
        <v>3.9633967E7</v>
      </c>
      <c r="L113" s="69">
        <v>2.219502132E9</v>
      </c>
      <c r="M113" s="70"/>
      <c r="N113" s="70"/>
      <c r="O113" s="70" t="s">
        <v>135</v>
      </c>
      <c r="P113" s="95"/>
      <c r="Q113" s="95"/>
      <c r="R113" s="95"/>
      <c r="S113" s="102"/>
      <c r="T113" s="42"/>
      <c r="U113" s="87" t="s">
        <v>0</v>
      </c>
      <c r="V113" s="103"/>
      <c r="W113" s="97"/>
      <c r="X113" s="98"/>
      <c r="Y113" s="47"/>
      <c r="Z113" s="116"/>
      <c r="AA113" s="116"/>
      <c r="AB113" s="116"/>
      <c r="AC113" s="116"/>
      <c r="AD113" s="116"/>
      <c r="AE113" s="116"/>
      <c r="AF113" s="116"/>
      <c r="AG113" s="116"/>
      <c r="AH113" s="116"/>
    </row>
    <row r="114" ht="22.5" hidden="1" customHeight="1">
      <c r="A114" s="87">
        <v>93.0</v>
      </c>
      <c r="B114" s="63" t="str">
        <f t="shared" si="10"/>
        <v>A4</v>
      </c>
      <c r="C114" s="64" t="str">
        <f t="shared" si="18"/>
        <v>05</v>
      </c>
      <c r="D114" s="64" t="str">
        <f t="shared" si="12"/>
        <v>01</v>
      </c>
      <c r="E114" s="92" t="s">
        <v>159</v>
      </c>
      <c r="F114" s="93" t="s">
        <v>37</v>
      </c>
      <c r="G114" s="94">
        <v>327.0</v>
      </c>
      <c r="H114" s="94">
        <v>482.0</v>
      </c>
      <c r="I114" s="69">
        <v>1.548840606E9</v>
      </c>
      <c r="J114" s="69">
        <v>1.54884061E8</v>
      </c>
      <c r="K114" s="69">
        <v>3.0976812E7</v>
      </c>
      <c r="L114" s="69">
        <v>1.734701479E9</v>
      </c>
      <c r="M114" s="70"/>
      <c r="N114" s="70"/>
      <c r="O114" s="70" t="s">
        <v>52</v>
      </c>
      <c r="P114" s="95"/>
      <c r="Q114" s="95"/>
      <c r="R114" s="95"/>
      <c r="S114" s="102"/>
      <c r="T114" s="42"/>
      <c r="U114" s="87" t="s">
        <v>0</v>
      </c>
      <c r="V114" s="103"/>
      <c r="W114" s="97"/>
      <c r="X114" s="98"/>
      <c r="Y114" s="47"/>
      <c r="Z114" s="116"/>
      <c r="AA114" s="116"/>
      <c r="AB114" s="116"/>
      <c r="AC114" s="116"/>
      <c r="AD114" s="116"/>
      <c r="AE114" s="116"/>
      <c r="AF114" s="116"/>
      <c r="AG114" s="116"/>
      <c r="AH114" s="116"/>
    </row>
    <row r="115" ht="22.5" hidden="1" customHeight="1">
      <c r="A115" s="87">
        <v>94.0</v>
      </c>
      <c r="B115" s="63" t="str">
        <f t="shared" si="10"/>
        <v>A4</v>
      </c>
      <c r="C115" s="64" t="str">
        <f t="shared" si="18"/>
        <v>08</v>
      </c>
      <c r="D115" s="64" t="str">
        <f t="shared" si="12"/>
        <v>02</v>
      </c>
      <c r="E115" s="92" t="s">
        <v>76</v>
      </c>
      <c r="F115" s="93" t="s">
        <v>37</v>
      </c>
      <c r="G115" s="94">
        <v>327.0</v>
      </c>
      <c r="H115" s="94">
        <v>482.0</v>
      </c>
      <c r="I115" s="69">
        <v>1.625362609E9</v>
      </c>
      <c r="J115" s="69">
        <v>1.62536261E8</v>
      </c>
      <c r="K115" s="69">
        <v>3.2507252E7</v>
      </c>
      <c r="L115" s="69">
        <v>1.820406122E9</v>
      </c>
      <c r="M115" s="70"/>
      <c r="N115" s="70"/>
      <c r="O115" s="70" t="s">
        <v>52</v>
      </c>
      <c r="P115" s="95"/>
      <c r="Q115" s="95"/>
      <c r="R115" s="95"/>
      <c r="S115" s="102"/>
      <c r="T115" s="42"/>
      <c r="U115" s="87" t="s">
        <v>0</v>
      </c>
      <c r="V115" s="103"/>
      <c r="W115" s="97"/>
      <c r="X115" s="98"/>
      <c r="Y115" s="47"/>
      <c r="Z115" s="116"/>
      <c r="AA115" s="116"/>
      <c r="AB115" s="116"/>
      <c r="AC115" s="116"/>
      <c r="AD115" s="116"/>
      <c r="AE115" s="116"/>
      <c r="AF115" s="116"/>
      <c r="AG115" s="116"/>
      <c r="AH115" s="116"/>
    </row>
    <row r="116" ht="22.5" hidden="1" customHeight="1">
      <c r="A116" s="87">
        <v>95.0</v>
      </c>
      <c r="B116" s="63" t="str">
        <f t="shared" si="10"/>
        <v>A4</v>
      </c>
      <c r="C116" s="64" t="str">
        <f t="shared" si="18"/>
        <v>08</v>
      </c>
      <c r="D116" s="64" t="str">
        <f t="shared" si="12"/>
        <v>12</v>
      </c>
      <c r="E116" s="92" t="s">
        <v>160</v>
      </c>
      <c r="F116" s="93" t="s">
        <v>37</v>
      </c>
      <c r="G116" s="94">
        <v>327.0</v>
      </c>
      <c r="H116" s="94">
        <v>482.0</v>
      </c>
      <c r="I116" s="69">
        <v>1.59347844E9</v>
      </c>
      <c r="J116" s="69">
        <v>1.59347844E8</v>
      </c>
      <c r="K116" s="69">
        <v>3.1869569E7</v>
      </c>
      <c r="L116" s="69">
        <v>1.784695853E9</v>
      </c>
      <c r="M116" s="70"/>
      <c r="N116" s="70"/>
      <c r="O116" s="70" t="s">
        <v>52</v>
      </c>
      <c r="P116" s="95"/>
      <c r="Q116" s="95"/>
      <c r="R116" s="95"/>
      <c r="S116" s="102"/>
      <c r="T116" s="42"/>
      <c r="U116" s="87" t="s">
        <v>0</v>
      </c>
      <c r="V116" s="103"/>
      <c r="W116" s="97"/>
      <c r="X116" s="98"/>
      <c r="Y116" s="47"/>
      <c r="Z116" s="116"/>
      <c r="AA116" s="116"/>
      <c r="AB116" s="116"/>
      <c r="AC116" s="116"/>
      <c r="AD116" s="116"/>
      <c r="AE116" s="116"/>
      <c r="AF116" s="116"/>
      <c r="AG116" s="116"/>
      <c r="AH116" s="116"/>
    </row>
    <row r="117" ht="22.5" hidden="1" customHeight="1">
      <c r="A117" s="87">
        <v>96.0</v>
      </c>
      <c r="B117" s="63" t="str">
        <f t="shared" si="10"/>
        <v>A5</v>
      </c>
      <c r="C117" s="64" t="str">
        <f t="shared" si="18"/>
        <v>02</v>
      </c>
      <c r="D117" s="64" t="str">
        <f t="shared" si="12"/>
        <v>27</v>
      </c>
      <c r="E117" s="92" t="s">
        <v>161</v>
      </c>
      <c r="F117" s="93" t="s">
        <v>43</v>
      </c>
      <c r="G117" s="95">
        <v>45.0</v>
      </c>
      <c r="H117" s="94">
        <v>682.0</v>
      </c>
      <c r="I117" s="69">
        <v>1.958151534E9</v>
      </c>
      <c r="J117" s="69">
        <v>1.95815153E8</v>
      </c>
      <c r="K117" s="69">
        <v>3.9163031E7</v>
      </c>
      <c r="L117" s="69">
        <v>2.193129718E9</v>
      </c>
      <c r="M117" s="70"/>
      <c r="N117" s="70"/>
      <c r="O117" s="70" t="s">
        <v>117</v>
      </c>
      <c r="P117" s="95"/>
      <c r="Q117" s="95"/>
      <c r="R117" s="95"/>
      <c r="S117" s="102"/>
      <c r="T117" s="42"/>
      <c r="U117" s="87" t="s">
        <v>0</v>
      </c>
      <c r="V117" s="103"/>
      <c r="W117" s="97"/>
      <c r="X117" s="98"/>
      <c r="Y117" s="47"/>
      <c r="Z117" s="116"/>
      <c r="AA117" s="116"/>
      <c r="AB117" s="116"/>
      <c r="AC117" s="116"/>
      <c r="AD117" s="116"/>
      <c r="AE117" s="116"/>
      <c r="AF117" s="116"/>
      <c r="AG117" s="116"/>
      <c r="AH117" s="116"/>
    </row>
    <row r="118" ht="22.5" hidden="1" customHeight="1">
      <c r="A118" s="87">
        <v>97.0</v>
      </c>
      <c r="B118" s="63" t="str">
        <f t="shared" si="10"/>
        <v>A5</v>
      </c>
      <c r="C118" s="64" t="str">
        <f t="shared" si="18"/>
        <v>03</v>
      </c>
      <c r="D118" s="64" t="str">
        <f t="shared" si="12"/>
        <v>21</v>
      </c>
      <c r="E118" s="92" t="s">
        <v>162</v>
      </c>
      <c r="F118" s="93" t="s">
        <v>43</v>
      </c>
      <c r="G118" s="95">
        <v>45.0</v>
      </c>
      <c r="H118" s="94">
        <v>682.0</v>
      </c>
      <c r="I118" s="69">
        <v>1.889375616E9</v>
      </c>
      <c r="J118" s="69">
        <v>1.88937562E8</v>
      </c>
      <c r="K118" s="69">
        <v>3.7787512E7</v>
      </c>
      <c r="L118" s="69">
        <v>2.11610069E9</v>
      </c>
      <c r="M118" s="70"/>
      <c r="N118" s="70"/>
      <c r="O118" s="70" t="s">
        <v>117</v>
      </c>
      <c r="P118" s="95"/>
      <c r="Q118" s="95"/>
      <c r="R118" s="95"/>
      <c r="S118" s="102"/>
      <c r="T118" s="42"/>
      <c r="U118" s="87" t="s">
        <v>0</v>
      </c>
      <c r="V118" s="103"/>
      <c r="W118" s="97"/>
      <c r="X118" s="98"/>
      <c r="Y118" s="47"/>
      <c r="Z118" s="116"/>
      <c r="AA118" s="116"/>
      <c r="AB118" s="116"/>
      <c r="AC118" s="116"/>
      <c r="AD118" s="116"/>
      <c r="AE118" s="116"/>
      <c r="AF118" s="116"/>
      <c r="AG118" s="116"/>
      <c r="AH118" s="116"/>
    </row>
    <row r="119" ht="22.5" hidden="1" customHeight="1">
      <c r="A119" s="87">
        <v>98.0</v>
      </c>
      <c r="B119" s="63" t="str">
        <f t="shared" si="10"/>
        <v>A5</v>
      </c>
      <c r="C119" s="64" t="str">
        <f t="shared" si="18"/>
        <v>03</v>
      </c>
      <c r="D119" s="64" t="str">
        <f t="shared" si="12"/>
        <v>2A</v>
      </c>
      <c r="E119" s="92" t="s">
        <v>163</v>
      </c>
      <c r="F119" s="93" t="s">
        <v>43</v>
      </c>
      <c r="G119" s="94">
        <v>451.0</v>
      </c>
      <c r="H119" s="94">
        <v>683.0</v>
      </c>
      <c r="I119" s="69">
        <v>1.962311029E9</v>
      </c>
      <c r="J119" s="69">
        <v>1.96231103E8</v>
      </c>
      <c r="K119" s="69">
        <v>3.9246221E7</v>
      </c>
      <c r="L119" s="69">
        <v>2.197788352E9</v>
      </c>
      <c r="M119" s="70"/>
      <c r="N119" s="70"/>
      <c r="O119" s="70" t="s">
        <v>135</v>
      </c>
      <c r="P119" s="95"/>
      <c r="Q119" s="95"/>
      <c r="R119" s="95"/>
      <c r="S119" s="102"/>
      <c r="T119" s="42"/>
      <c r="U119" s="87" t="s">
        <v>0</v>
      </c>
      <c r="V119" s="103"/>
      <c r="W119" s="97"/>
      <c r="X119" s="98"/>
      <c r="Y119" s="47"/>
      <c r="Z119" s="116"/>
      <c r="AA119" s="116"/>
      <c r="AB119" s="116"/>
      <c r="AC119" s="116"/>
      <c r="AD119" s="116"/>
      <c r="AE119" s="116"/>
      <c r="AF119" s="116"/>
      <c r="AG119" s="116"/>
      <c r="AH119" s="116"/>
    </row>
    <row r="120" ht="22.5" hidden="1" customHeight="1">
      <c r="A120" s="87">
        <v>99.0</v>
      </c>
      <c r="B120" s="63" t="str">
        <f t="shared" si="10"/>
        <v>A6</v>
      </c>
      <c r="C120" s="64" t="str">
        <f t="shared" si="18"/>
        <v>02</v>
      </c>
      <c r="D120" s="64" t="str">
        <f t="shared" si="12"/>
        <v>03</v>
      </c>
      <c r="E120" s="92" t="s">
        <v>164</v>
      </c>
      <c r="F120" s="93" t="s">
        <v>43</v>
      </c>
      <c r="G120" s="95">
        <v>45.0</v>
      </c>
      <c r="H120" s="94">
        <v>682.0</v>
      </c>
      <c r="I120" s="69">
        <v>1.958151534E9</v>
      </c>
      <c r="J120" s="69">
        <v>1.95815153E8</v>
      </c>
      <c r="K120" s="69">
        <v>3.9163031E7</v>
      </c>
      <c r="L120" s="69">
        <v>2.193129718E9</v>
      </c>
      <c r="M120" s="70"/>
      <c r="N120" s="70"/>
      <c r="O120" s="70" t="s">
        <v>117</v>
      </c>
      <c r="P120" s="95"/>
      <c r="Q120" s="95"/>
      <c r="R120" s="95"/>
      <c r="S120" s="102"/>
      <c r="T120" s="42"/>
      <c r="U120" s="87" t="s">
        <v>0</v>
      </c>
      <c r="V120" s="103"/>
      <c r="W120" s="97"/>
      <c r="X120" s="98"/>
      <c r="Y120" s="47"/>
      <c r="Z120" s="116"/>
      <c r="AA120" s="116"/>
      <c r="AB120" s="116"/>
      <c r="AC120" s="116"/>
      <c r="AD120" s="116"/>
      <c r="AE120" s="116"/>
      <c r="AF120" s="116"/>
      <c r="AG120" s="116"/>
      <c r="AH120" s="116"/>
    </row>
    <row r="121" ht="22.5" hidden="1" customHeight="1">
      <c r="A121" s="87">
        <v>100.0</v>
      </c>
      <c r="B121" s="63" t="str">
        <f t="shared" si="10"/>
        <v>A6</v>
      </c>
      <c r="C121" s="64" t="str">
        <f t="shared" si="18"/>
        <v>02</v>
      </c>
      <c r="D121" s="64" t="str">
        <f t="shared" si="12"/>
        <v>17</v>
      </c>
      <c r="E121" s="92" t="s">
        <v>165</v>
      </c>
      <c r="F121" s="93" t="s">
        <v>43</v>
      </c>
      <c r="G121" s="95">
        <v>45.0</v>
      </c>
      <c r="H121" s="94">
        <v>682.0</v>
      </c>
      <c r="I121" s="69">
        <v>1.958151534E9</v>
      </c>
      <c r="J121" s="69">
        <v>1.95815153E8</v>
      </c>
      <c r="K121" s="69">
        <v>3.9163031E7</v>
      </c>
      <c r="L121" s="69">
        <v>2.193129718E9</v>
      </c>
      <c r="M121" s="70"/>
      <c r="N121" s="70"/>
      <c r="O121" s="70" t="s">
        <v>117</v>
      </c>
      <c r="P121" s="95"/>
      <c r="Q121" s="95"/>
      <c r="R121" s="95"/>
      <c r="S121" s="102"/>
      <c r="T121" s="42"/>
      <c r="U121" s="87" t="s">
        <v>0</v>
      </c>
      <c r="V121" s="103"/>
      <c r="W121" s="97"/>
      <c r="X121" s="98"/>
      <c r="Y121" s="47"/>
      <c r="Z121" s="116"/>
      <c r="AA121" s="116"/>
      <c r="AB121" s="116"/>
      <c r="AC121" s="116"/>
      <c r="AD121" s="116"/>
      <c r="AE121" s="116"/>
      <c r="AF121" s="116"/>
      <c r="AG121" s="116"/>
      <c r="AH121" s="116"/>
    </row>
    <row r="122" ht="22.5" hidden="1" customHeight="1">
      <c r="A122" s="87">
        <v>101.0</v>
      </c>
      <c r="B122" s="63" t="str">
        <f t="shared" si="10"/>
        <v>A7</v>
      </c>
      <c r="C122" s="64" t="str">
        <f t="shared" si="18"/>
        <v>07</v>
      </c>
      <c r="D122" s="64" t="str">
        <f t="shared" si="12"/>
        <v>25</v>
      </c>
      <c r="E122" s="92" t="s">
        <v>166</v>
      </c>
      <c r="F122" s="93" t="s">
        <v>43</v>
      </c>
      <c r="G122" s="94">
        <v>451.0</v>
      </c>
      <c r="H122" s="94">
        <v>683.0</v>
      </c>
      <c r="I122" s="69">
        <v>2.872746444E9</v>
      </c>
      <c r="J122" s="69">
        <v>2.87274644E8</v>
      </c>
      <c r="K122" s="69">
        <v>5.7454929E7</v>
      </c>
      <c r="L122" s="69">
        <v>3.217476017E9</v>
      </c>
      <c r="M122" s="70"/>
      <c r="N122" s="70"/>
      <c r="O122" s="70" t="s">
        <v>52</v>
      </c>
      <c r="P122" s="95"/>
      <c r="Q122" s="95"/>
      <c r="R122" s="95"/>
      <c r="S122" s="102"/>
      <c r="T122" s="42"/>
      <c r="U122" s="87" t="s">
        <v>0</v>
      </c>
      <c r="V122" s="103"/>
      <c r="W122" s="97"/>
      <c r="X122" s="98"/>
      <c r="Y122" s="47"/>
      <c r="Z122" s="116"/>
      <c r="AA122" s="116"/>
      <c r="AB122" s="116"/>
      <c r="AC122" s="116"/>
      <c r="AD122" s="116"/>
      <c r="AE122" s="116"/>
      <c r="AF122" s="116"/>
      <c r="AG122" s="116"/>
      <c r="AH122" s="116"/>
    </row>
    <row r="123" ht="22.5" hidden="1" customHeight="1">
      <c r="A123" s="87">
        <v>102.0</v>
      </c>
      <c r="B123" s="63" t="str">
        <f t="shared" si="10"/>
        <v>A7</v>
      </c>
      <c r="C123" s="64" t="str">
        <f t="shared" si="18"/>
        <v>07</v>
      </c>
      <c r="D123" s="64" t="str">
        <f t="shared" si="12"/>
        <v>26</v>
      </c>
      <c r="E123" s="92" t="s">
        <v>167</v>
      </c>
      <c r="F123" s="93" t="s">
        <v>43</v>
      </c>
      <c r="G123" s="94">
        <v>451.0</v>
      </c>
      <c r="H123" s="94">
        <v>683.0</v>
      </c>
      <c r="I123" s="69">
        <v>2.872746444E9</v>
      </c>
      <c r="J123" s="69">
        <v>2.87274644E8</v>
      </c>
      <c r="K123" s="69">
        <v>5.7454929E7</v>
      </c>
      <c r="L123" s="69">
        <v>3.217476017E9</v>
      </c>
      <c r="M123" s="70"/>
      <c r="N123" s="70"/>
      <c r="O123" s="70" t="s">
        <v>52</v>
      </c>
      <c r="P123" s="95"/>
      <c r="Q123" s="95"/>
      <c r="R123" s="95"/>
      <c r="S123" s="102"/>
      <c r="T123" s="42"/>
      <c r="U123" s="87" t="s">
        <v>0</v>
      </c>
      <c r="V123" s="103"/>
      <c r="W123" s="97"/>
      <c r="X123" s="98"/>
      <c r="Y123" s="47"/>
      <c r="Z123" s="116"/>
      <c r="AA123" s="116"/>
      <c r="AB123" s="116"/>
      <c r="AC123" s="116"/>
      <c r="AD123" s="116"/>
      <c r="AE123" s="116"/>
      <c r="AF123" s="116"/>
      <c r="AG123" s="116"/>
      <c r="AH123" s="116"/>
    </row>
    <row r="124" ht="27.0" hidden="1" customHeight="1">
      <c r="A124" s="87">
        <v>103.0</v>
      </c>
      <c r="B124" s="63" t="str">
        <f t="shared" si="10"/>
        <v>A3</v>
      </c>
      <c r="C124" s="64" t="str">
        <f>MID(E124,3,3)</f>
        <v>03A</v>
      </c>
      <c r="D124" s="64" t="str">
        <f t="shared" si="12"/>
        <v>05</v>
      </c>
      <c r="E124" s="126" t="s">
        <v>168</v>
      </c>
      <c r="F124" s="63" t="s">
        <v>32</v>
      </c>
      <c r="G124" s="114">
        <v>552.0</v>
      </c>
      <c r="H124" s="114">
        <v>919.0</v>
      </c>
      <c r="I124" s="114">
        <v>2.716281739E9</v>
      </c>
      <c r="J124" s="114">
        <v>2.71628174E8</v>
      </c>
      <c r="K124" s="114">
        <v>5.4325635E7</v>
      </c>
      <c r="L124" s="127">
        <v>3.042235548E9</v>
      </c>
      <c r="M124" s="121">
        <f t="shared" ref="M124:M125" si="19">IF(F124="2BR",100000000,IF(F124="Studio",50000000,80000000))</f>
        <v>100000000</v>
      </c>
      <c r="N124" s="128"/>
      <c r="O124" s="128"/>
      <c r="P124" s="128">
        <v>2.832587765E9</v>
      </c>
      <c r="Q124" s="94">
        <v>2.919908786E9</v>
      </c>
      <c r="R124" s="94">
        <v>2.548296312E9</v>
      </c>
      <c r="S124" s="87" t="s">
        <v>135</v>
      </c>
      <c r="T124" s="42">
        <f t="shared" ref="T124:T160" si="20">IF(F124="2BR",150000000,IF(F124="Studio",50000000,100000000))</f>
        <v>150000000</v>
      </c>
      <c r="U124" s="87" t="s">
        <v>0</v>
      </c>
      <c r="V124" s="129"/>
      <c r="W124" s="130"/>
      <c r="X124" s="131">
        <v>45721.0</v>
      </c>
      <c r="Y124" s="47" t="s">
        <v>169</v>
      </c>
      <c r="Z124" s="18"/>
      <c r="AA124" s="18"/>
      <c r="AB124" s="18"/>
      <c r="AC124" s="18"/>
      <c r="AD124" s="18"/>
      <c r="AE124" s="18"/>
      <c r="AF124" s="18"/>
      <c r="AG124" s="18"/>
      <c r="AH124" s="18"/>
    </row>
    <row r="125" hidden="1">
      <c r="A125" s="87">
        <v>104.0</v>
      </c>
      <c r="B125" s="63" t="str">
        <f t="shared" si="10"/>
        <v>A4</v>
      </c>
      <c r="C125" s="64" t="str">
        <f t="shared" ref="C125:C158" si="21">MID(E125,3,2)</f>
        <v>05</v>
      </c>
      <c r="D125" s="64" t="str">
        <f t="shared" si="12"/>
        <v>11</v>
      </c>
      <c r="E125" s="100" t="s">
        <v>170</v>
      </c>
      <c r="F125" s="101" t="s">
        <v>37</v>
      </c>
      <c r="G125" s="102" t="s">
        <v>125</v>
      </c>
      <c r="H125" s="102" t="s">
        <v>126</v>
      </c>
      <c r="I125" s="102">
        <v>1.579813798E9</v>
      </c>
      <c r="J125" s="102">
        <v>1.5798138E8</v>
      </c>
      <c r="K125" s="102">
        <v>3.1596276E7</v>
      </c>
      <c r="L125" s="71">
        <v>1.769391454E9</v>
      </c>
      <c r="M125" s="121">
        <f t="shared" si="19"/>
        <v>50000000</v>
      </c>
      <c r="N125" s="121"/>
      <c r="O125" s="121"/>
      <c r="P125" s="121">
        <v>1.657314418E9</v>
      </c>
      <c r="Q125" s="121">
        <v>1.708373482E9</v>
      </c>
      <c r="R125" s="121">
        <v>1.491081179E9</v>
      </c>
      <c r="S125" s="63" t="s">
        <v>52</v>
      </c>
      <c r="T125" s="42">
        <f t="shared" si="20"/>
        <v>50000000</v>
      </c>
      <c r="U125" s="87" t="s">
        <v>0</v>
      </c>
      <c r="V125" s="122"/>
      <c r="W125" s="27"/>
      <c r="X125" s="123" t="s">
        <v>171</v>
      </c>
      <c r="Y125" s="47" t="s">
        <v>172</v>
      </c>
      <c r="Z125" s="18"/>
      <c r="AA125" s="18"/>
      <c r="AB125" s="18"/>
      <c r="AC125" s="18"/>
      <c r="AD125" s="18"/>
      <c r="AE125" s="18"/>
      <c r="AF125" s="18"/>
      <c r="AG125" s="18"/>
      <c r="AH125" s="18"/>
    </row>
    <row r="126" ht="22.5" hidden="1" customHeight="1">
      <c r="A126" s="87">
        <v>105.0</v>
      </c>
      <c r="B126" s="63" t="str">
        <f t="shared" si="10"/>
        <v>A6</v>
      </c>
      <c r="C126" s="64" t="str">
        <f t="shared" si="21"/>
        <v>07</v>
      </c>
      <c r="D126" s="64" t="str">
        <f t="shared" si="12"/>
        <v>24</v>
      </c>
      <c r="E126" s="100" t="s">
        <v>173</v>
      </c>
      <c r="F126" s="101" t="s">
        <v>37</v>
      </c>
      <c r="G126" s="102" t="s">
        <v>38</v>
      </c>
      <c r="H126" s="102" t="s">
        <v>83</v>
      </c>
      <c r="I126" s="102">
        <v>1.610179671E9</v>
      </c>
      <c r="J126" s="102">
        <v>1.61017967E8</v>
      </c>
      <c r="K126" s="102">
        <v>3.2203593E7</v>
      </c>
      <c r="L126" s="71">
        <v>1.803401232E9</v>
      </c>
      <c r="M126" s="72"/>
      <c r="N126" s="72"/>
      <c r="O126" s="102" t="s">
        <v>52</v>
      </c>
      <c r="P126" s="95"/>
      <c r="Q126" s="95"/>
      <c r="R126" s="95"/>
      <c r="S126" s="102" t="s">
        <v>52</v>
      </c>
      <c r="T126" s="42">
        <f t="shared" si="20"/>
        <v>50000000</v>
      </c>
      <c r="U126" s="87" t="s">
        <v>0</v>
      </c>
      <c r="V126" s="103"/>
      <c r="W126" s="97"/>
      <c r="X126" s="98"/>
      <c r="Y126" s="47" t="s">
        <v>112</v>
      </c>
      <c r="Z126" s="82"/>
      <c r="AA126" s="82"/>
      <c r="AB126" s="82"/>
      <c r="AC126" s="82"/>
      <c r="AD126" s="82"/>
      <c r="AE126" s="82"/>
      <c r="AF126" s="82"/>
      <c r="AG126" s="82"/>
      <c r="AH126" s="82"/>
    </row>
    <row r="127" ht="22.5" hidden="1" customHeight="1">
      <c r="A127" s="87">
        <v>106.0</v>
      </c>
      <c r="B127" s="63" t="str">
        <f t="shared" si="10"/>
        <v>A6</v>
      </c>
      <c r="C127" s="64" t="str">
        <f t="shared" si="21"/>
        <v>09</v>
      </c>
      <c r="D127" s="64" t="str">
        <f t="shared" si="12"/>
        <v>24</v>
      </c>
      <c r="E127" s="100" t="s">
        <v>174</v>
      </c>
      <c r="F127" s="101" t="s">
        <v>37</v>
      </c>
      <c r="G127" s="102" t="s">
        <v>38</v>
      </c>
      <c r="H127" s="102" t="s">
        <v>83</v>
      </c>
      <c r="I127" s="102">
        <v>1.640545545E9</v>
      </c>
      <c r="J127" s="102">
        <v>1.64054555E8</v>
      </c>
      <c r="K127" s="102">
        <v>3.2810911E7</v>
      </c>
      <c r="L127" s="71">
        <v>1.83741101E9</v>
      </c>
      <c r="M127" s="72"/>
      <c r="N127" s="72"/>
      <c r="O127" s="102" t="s">
        <v>52</v>
      </c>
      <c r="P127" s="95"/>
      <c r="Q127" s="95"/>
      <c r="R127" s="95"/>
      <c r="S127" s="102" t="s">
        <v>52</v>
      </c>
      <c r="T127" s="42">
        <f t="shared" si="20"/>
        <v>50000000</v>
      </c>
      <c r="U127" s="87" t="s">
        <v>0</v>
      </c>
      <c r="V127" s="103"/>
      <c r="W127" s="97"/>
      <c r="X127" s="98"/>
      <c r="Y127" s="47" t="s">
        <v>112</v>
      </c>
      <c r="Z127" s="82"/>
      <c r="AA127" s="82"/>
      <c r="AB127" s="82"/>
      <c r="AC127" s="82"/>
      <c r="AD127" s="82"/>
      <c r="AE127" s="82"/>
      <c r="AF127" s="82"/>
      <c r="AG127" s="82"/>
      <c r="AH127" s="82"/>
    </row>
    <row r="128" ht="22.5" hidden="1" customHeight="1">
      <c r="A128" s="87">
        <v>107.0</v>
      </c>
      <c r="B128" s="63" t="str">
        <f t="shared" si="10"/>
        <v>A7</v>
      </c>
      <c r="C128" s="64" t="str">
        <f t="shared" si="21"/>
        <v>03</v>
      </c>
      <c r="D128" s="64" t="str">
        <f t="shared" si="12"/>
        <v>02</v>
      </c>
      <c r="E128" s="100" t="s">
        <v>175</v>
      </c>
      <c r="F128" s="101" t="s">
        <v>37</v>
      </c>
      <c r="G128" s="102" t="s">
        <v>38</v>
      </c>
      <c r="H128" s="102" t="s">
        <v>83</v>
      </c>
      <c r="I128" s="102">
        <v>1.763310184E9</v>
      </c>
      <c r="J128" s="102">
        <v>1.76331018E8</v>
      </c>
      <c r="K128" s="102">
        <v>3.5266204E7</v>
      </c>
      <c r="L128" s="71">
        <v>1.974907406E9</v>
      </c>
      <c r="M128" s="72"/>
      <c r="N128" s="72"/>
      <c r="O128" s="102" t="s">
        <v>135</v>
      </c>
      <c r="P128" s="95"/>
      <c r="Q128" s="95"/>
      <c r="R128" s="95"/>
      <c r="S128" s="102" t="s">
        <v>135</v>
      </c>
      <c r="T128" s="42">
        <f t="shared" si="20"/>
        <v>50000000</v>
      </c>
      <c r="U128" s="87" t="s">
        <v>0</v>
      </c>
      <c r="V128" s="103"/>
      <c r="W128" s="97"/>
      <c r="X128" s="98"/>
      <c r="Y128" s="47" t="s">
        <v>112</v>
      </c>
      <c r="Z128" s="82"/>
      <c r="AA128" s="82"/>
      <c r="AB128" s="82"/>
      <c r="AC128" s="82"/>
      <c r="AD128" s="82"/>
      <c r="AE128" s="82"/>
      <c r="AF128" s="82"/>
      <c r="AG128" s="82"/>
      <c r="AH128" s="82"/>
    </row>
    <row r="129" ht="22.5" hidden="1" customHeight="1">
      <c r="A129" s="87">
        <v>108.0</v>
      </c>
      <c r="B129" s="63" t="str">
        <f t="shared" si="10"/>
        <v>A7</v>
      </c>
      <c r="C129" s="64" t="str">
        <f t="shared" si="21"/>
        <v>03</v>
      </c>
      <c r="D129" s="64" t="str">
        <f t="shared" si="12"/>
        <v>05</v>
      </c>
      <c r="E129" s="100" t="s">
        <v>176</v>
      </c>
      <c r="F129" s="101" t="s">
        <v>32</v>
      </c>
      <c r="G129" s="102" t="s">
        <v>55</v>
      </c>
      <c r="H129" s="102" t="s">
        <v>56</v>
      </c>
      <c r="I129" s="102">
        <v>2.989310079E9</v>
      </c>
      <c r="J129" s="102">
        <v>2.98931008E8</v>
      </c>
      <c r="K129" s="102">
        <v>5.9786202E7</v>
      </c>
      <c r="L129" s="71">
        <v>3.348027288E9</v>
      </c>
      <c r="M129" s="72"/>
      <c r="N129" s="72"/>
      <c r="O129" s="102" t="s">
        <v>135</v>
      </c>
      <c r="P129" s="95"/>
      <c r="Q129" s="95"/>
      <c r="R129" s="95"/>
      <c r="S129" s="102" t="s">
        <v>135</v>
      </c>
      <c r="T129" s="42">
        <f t="shared" si="20"/>
        <v>150000000</v>
      </c>
      <c r="U129" s="87" t="s">
        <v>0</v>
      </c>
      <c r="V129" s="103"/>
      <c r="W129" s="97"/>
      <c r="X129" s="98"/>
      <c r="Y129" s="47" t="s">
        <v>112</v>
      </c>
      <c r="Z129" s="82"/>
      <c r="AA129" s="82"/>
      <c r="AB129" s="82"/>
      <c r="AC129" s="82"/>
      <c r="AD129" s="82"/>
      <c r="AE129" s="82"/>
      <c r="AF129" s="82"/>
      <c r="AG129" s="82"/>
      <c r="AH129" s="82"/>
    </row>
    <row r="130" ht="22.5" hidden="1" customHeight="1">
      <c r="A130" s="87">
        <v>109.0</v>
      </c>
      <c r="B130" s="63" t="str">
        <f t="shared" si="10"/>
        <v>A2</v>
      </c>
      <c r="C130" s="64" t="str">
        <f t="shared" si="21"/>
        <v>09</v>
      </c>
      <c r="D130" s="64" t="str">
        <f t="shared" si="12"/>
        <v>23</v>
      </c>
      <c r="E130" s="100" t="s">
        <v>177</v>
      </c>
      <c r="F130" s="101" t="s">
        <v>37</v>
      </c>
      <c r="G130" s="102" t="s">
        <v>38</v>
      </c>
      <c r="H130" s="102" t="s">
        <v>83</v>
      </c>
      <c r="I130" s="102">
        <v>1.601529998E9</v>
      </c>
      <c r="J130" s="102">
        <v>1.60153E8</v>
      </c>
      <c r="K130" s="102">
        <v>3.20306E7</v>
      </c>
      <c r="L130" s="71">
        <v>1.793713598E9</v>
      </c>
      <c r="M130" s="72"/>
      <c r="N130" s="72"/>
      <c r="O130" s="102" t="s">
        <v>52</v>
      </c>
      <c r="P130" s="94"/>
      <c r="Q130" s="94"/>
      <c r="R130" s="94"/>
      <c r="S130" s="101" t="s">
        <v>52</v>
      </c>
      <c r="T130" s="42">
        <f t="shared" si="20"/>
        <v>50000000</v>
      </c>
      <c r="U130" s="87" t="s">
        <v>0</v>
      </c>
      <c r="V130" s="125"/>
      <c r="W130" s="27"/>
      <c r="X130" s="123"/>
      <c r="Y130" s="47" t="s">
        <v>112</v>
      </c>
      <c r="Z130" s="82"/>
      <c r="AA130" s="82"/>
      <c r="AB130" s="82"/>
      <c r="AC130" s="82"/>
      <c r="AD130" s="82"/>
      <c r="AE130" s="82"/>
      <c r="AF130" s="82"/>
      <c r="AG130" s="82"/>
      <c r="AH130" s="82"/>
    </row>
    <row r="131" ht="24.0" hidden="1" customHeight="1">
      <c r="A131" s="87">
        <v>110.0</v>
      </c>
      <c r="B131" s="93" t="str">
        <f t="shared" si="10"/>
        <v>A2</v>
      </c>
      <c r="C131" s="132" t="str">
        <f t="shared" si="21"/>
        <v>03</v>
      </c>
      <c r="D131" s="132" t="str">
        <f t="shared" si="12"/>
        <v>31</v>
      </c>
      <c r="E131" s="100" t="s">
        <v>178</v>
      </c>
      <c r="F131" s="101" t="s">
        <v>43</v>
      </c>
      <c r="G131" s="102" t="s">
        <v>44</v>
      </c>
      <c r="H131" s="102" t="s">
        <v>85</v>
      </c>
      <c r="I131" s="102">
        <v>1.889377843E9</v>
      </c>
      <c r="J131" s="102">
        <v>1.88937784E8</v>
      </c>
      <c r="K131" s="102">
        <v>3.7787557E7</v>
      </c>
      <c r="L131" s="71">
        <v>2.116103184E9</v>
      </c>
      <c r="M131" s="72"/>
      <c r="N131" s="72"/>
      <c r="O131" s="102" t="s">
        <v>117</v>
      </c>
      <c r="P131" s="94"/>
      <c r="Q131" s="94"/>
      <c r="R131" s="94"/>
      <c r="S131" s="101" t="s">
        <v>117</v>
      </c>
      <c r="T131" s="42">
        <f t="shared" si="20"/>
        <v>100000000</v>
      </c>
      <c r="U131" s="87" t="s">
        <v>0</v>
      </c>
      <c r="V131" s="125"/>
      <c r="W131" s="27"/>
      <c r="X131" s="123"/>
      <c r="Y131" s="47" t="s">
        <v>112</v>
      </c>
      <c r="Z131" s="133" t="s">
        <v>179</v>
      </c>
      <c r="AA131" s="82"/>
      <c r="AB131" s="82"/>
      <c r="AC131" s="82"/>
      <c r="AD131" s="82"/>
      <c r="AE131" s="82"/>
      <c r="AF131" s="82"/>
      <c r="AG131" s="82"/>
      <c r="AH131" s="82"/>
    </row>
    <row r="132" ht="22.5" hidden="1" customHeight="1">
      <c r="A132" s="87">
        <v>111.0</v>
      </c>
      <c r="B132" s="63" t="str">
        <f t="shared" si="10"/>
        <v>A5</v>
      </c>
      <c r="C132" s="64" t="str">
        <f t="shared" si="21"/>
        <v>03</v>
      </c>
      <c r="D132" s="64" t="str">
        <f t="shared" si="12"/>
        <v>29</v>
      </c>
      <c r="E132" s="100" t="s">
        <v>180</v>
      </c>
      <c r="F132" s="101" t="s">
        <v>32</v>
      </c>
      <c r="G132" s="102" t="s">
        <v>181</v>
      </c>
      <c r="H132" s="102" t="s">
        <v>182</v>
      </c>
      <c r="I132" s="102">
        <v>2.844304219E9</v>
      </c>
      <c r="J132" s="102">
        <v>2.84430422E8</v>
      </c>
      <c r="K132" s="102">
        <v>5.6886084E7</v>
      </c>
      <c r="L132" s="71">
        <v>3.185620725E9</v>
      </c>
      <c r="M132" s="72"/>
      <c r="N132" s="72"/>
      <c r="O132" s="102" t="s">
        <v>52</v>
      </c>
      <c r="P132" s="95"/>
      <c r="Q132" s="95"/>
      <c r="R132" s="95"/>
      <c r="S132" s="102" t="s">
        <v>52</v>
      </c>
      <c r="T132" s="42">
        <f t="shared" si="20"/>
        <v>150000000</v>
      </c>
      <c r="U132" s="87" t="s">
        <v>0</v>
      </c>
      <c r="V132" s="103"/>
      <c r="W132" s="97"/>
      <c r="X132" s="98"/>
      <c r="Y132" s="47" t="s">
        <v>112</v>
      </c>
      <c r="Z132" s="82"/>
      <c r="AA132" s="82"/>
      <c r="AB132" s="82"/>
      <c r="AC132" s="82"/>
      <c r="AD132" s="82"/>
      <c r="AE132" s="82"/>
      <c r="AF132" s="82"/>
      <c r="AG132" s="82"/>
      <c r="AH132" s="82"/>
    </row>
    <row r="133" ht="22.5" hidden="1" customHeight="1">
      <c r="A133" s="87">
        <v>112.0</v>
      </c>
      <c r="B133" s="63" t="str">
        <f t="shared" si="10"/>
        <v>A1</v>
      </c>
      <c r="C133" s="64" t="str">
        <f t="shared" si="21"/>
        <v>07</v>
      </c>
      <c r="D133" s="64" t="str">
        <f t="shared" si="12"/>
        <v>29</v>
      </c>
      <c r="E133" s="100" t="s">
        <v>183</v>
      </c>
      <c r="F133" s="101" t="s">
        <v>32</v>
      </c>
      <c r="G133" s="102" t="s">
        <v>33</v>
      </c>
      <c r="H133" s="102">
        <v>92.0</v>
      </c>
      <c r="I133" s="102">
        <v>2.80046541E9</v>
      </c>
      <c r="J133" s="102">
        <v>2.80046541E8</v>
      </c>
      <c r="K133" s="102">
        <v>5.6009308E7</v>
      </c>
      <c r="L133" s="71">
        <v>3.136521259E9</v>
      </c>
      <c r="M133" s="72"/>
      <c r="N133" s="72"/>
      <c r="O133" s="102" t="s">
        <v>52</v>
      </c>
      <c r="P133" s="94"/>
      <c r="Q133" s="94"/>
      <c r="R133" s="94"/>
      <c r="S133" s="101" t="s">
        <v>52</v>
      </c>
      <c r="T133" s="42">
        <f t="shared" si="20"/>
        <v>150000000</v>
      </c>
      <c r="U133" s="87" t="s">
        <v>0</v>
      </c>
      <c r="V133" s="125"/>
      <c r="W133" s="27"/>
      <c r="X133" s="123"/>
      <c r="Y133" s="47" t="s">
        <v>112</v>
      </c>
      <c r="Z133" s="82"/>
      <c r="AA133" s="82"/>
      <c r="AB133" s="82"/>
      <c r="AC133" s="82"/>
      <c r="AD133" s="82"/>
      <c r="AE133" s="82"/>
      <c r="AF133" s="82"/>
      <c r="AG133" s="82"/>
      <c r="AH133" s="82"/>
    </row>
    <row r="134" ht="22.5" hidden="1" customHeight="1">
      <c r="A134" s="87">
        <v>113.0</v>
      </c>
      <c r="B134" s="63" t="str">
        <f t="shared" si="10"/>
        <v>A5</v>
      </c>
      <c r="C134" s="64" t="str">
        <f t="shared" si="21"/>
        <v>03</v>
      </c>
      <c r="D134" s="64" t="str">
        <f t="shared" si="12"/>
        <v>07</v>
      </c>
      <c r="E134" s="100" t="s">
        <v>184</v>
      </c>
      <c r="F134" s="101" t="s">
        <v>43</v>
      </c>
      <c r="G134" s="102" t="s">
        <v>44</v>
      </c>
      <c r="H134" s="102" t="s">
        <v>85</v>
      </c>
      <c r="I134" s="102">
        <v>1.981698332E9</v>
      </c>
      <c r="J134" s="102">
        <v>1.98169833E8</v>
      </c>
      <c r="K134" s="102">
        <v>3.9633967E7</v>
      </c>
      <c r="L134" s="71">
        <v>2.219502132E9</v>
      </c>
      <c r="M134" s="72"/>
      <c r="N134" s="72"/>
      <c r="O134" s="102" t="s">
        <v>135</v>
      </c>
      <c r="P134" s="95"/>
      <c r="Q134" s="95"/>
      <c r="R134" s="95"/>
      <c r="S134" s="102" t="s">
        <v>135</v>
      </c>
      <c r="T134" s="42">
        <f t="shared" si="20"/>
        <v>100000000</v>
      </c>
      <c r="U134" s="87" t="s">
        <v>0</v>
      </c>
      <c r="V134" s="103"/>
      <c r="W134" s="97"/>
      <c r="X134" s="98"/>
      <c r="Y134" s="47"/>
      <c r="Z134" s="82"/>
      <c r="AA134" s="82"/>
      <c r="AB134" s="82"/>
      <c r="AC134" s="82"/>
      <c r="AD134" s="82"/>
      <c r="AE134" s="82"/>
      <c r="AF134" s="82"/>
      <c r="AG134" s="82"/>
      <c r="AH134" s="82"/>
    </row>
    <row r="135" ht="22.5" hidden="1" customHeight="1">
      <c r="A135" s="87">
        <v>114.0</v>
      </c>
      <c r="B135" s="63" t="str">
        <f t="shared" si="10"/>
        <v>A2</v>
      </c>
      <c r="C135" s="64" t="str">
        <f t="shared" si="21"/>
        <v>09</v>
      </c>
      <c r="D135" s="64" t="str">
        <f t="shared" si="12"/>
        <v>05</v>
      </c>
      <c r="E135" s="100" t="s">
        <v>75</v>
      </c>
      <c r="F135" s="101" t="s">
        <v>32</v>
      </c>
      <c r="G135" s="102" t="s">
        <v>33</v>
      </c>
      <c r="H135" s="102">
        <v>92.0</v>
      </c>
      <c r="I135" s="102">
        <v>3.247839312E9</v>
      </c>
      <c r="J135" s="102">
        <v>3.24783931E8</v>
      </c>
      <c r="K135" s="102">
        <v>6.4956786E7</v>
      </c>
      <c r="L135" s="71">
        <v>3.637580029E9</v>
      </c>
      <c r="M135" s="72"/>
      <c r="N135" s="72"/>
      <c r="O135" s="102" t="s">
        <v>135</v>
      </c>
      <c r="P135" s="94"/>
      <c r="Q135" s="94"/>
      <c r="R135" s="94"/>
      <c r="S135" s="101" t="s">
        <v>135</v>
      </c>
      <c r="T135" s="42">
        <f t="shared" si="20"/>
        <v>150000000</v>
      </c>
      <c r="U135" s="87" t="s">
        <v>0</v>
      </c>
      <c r="V135" s="125"/>
      <c r="W135" s="27"/>
      <c r="X135" s="123"/>
      <c r="Y135" s="47" t="s">
        <v>112</v>
      </c>
      <c r="Z135" s="82"/>
      <c r="AA135" s="82"/>
      <c r="AB135" s="82"/>
      <c r="AC135" s="82"/>
      <c r="AD135" s="82"/>
      <c r="AE135" s="82"/>
      <c r="AF135" s="82"/>
      <c r="AG135" s="82"/>
      <c r="AH135" s="82"/>
    </row>
    <row r="136" ht="22.5" hidden="1" customHeight="1">
      <c r="A136" s="87">
        <v>115.0</v>
      </c>
      <c r="B136" s="63" t="str">
        <f t="shared" si="10"/>
        <v>A5</v>
      </c>
      <c r="C136" s="64" t="str">
        <f t="shared" si="21"/>
        <v>03</v>
      </c>
      <c r="D136" s="64" t="str">
        <f t="shared" si="12"/>
        <v>29</v>
      </c>
      <c r="E136" s="100" t="s">
        <v>185</v>
      </c>
      <c r="F136" s="101" t="s">
        <v>32</v>
      </c>
      <c r="G136" s="102" t="s">
        <v>55</v>
      </c>
      <c r="H136" s="102" t="s">
        <v>56</v>
      </c>
      <c r="I136" s="102">
        <v>2.849466295E9</v>
      </c>
      <c r="J136" s="102">
        <v>2.8494663E8</v>
      </c>
      <c r="K136" s="102">
        <v>5.6989326E7</v>
      </c>
      <c r="L136" s="71">
        <v>3.19140225E9</v>
      </c>
      <c r="M136" s="72"/>
      <c r="N136" s="72"/>
      <c r="O136" s="102" t="s">
        <v>135</v>
      </c>
      <c r="P136" s="95"/>
      <c r="Q136" s="95"/>
      <c r="R136" s="95"/>
      <c r="S136" s="102" t="s">
        <v>135</v>
      </c>
      <c r="T136" s="42">
        <f t="shared" si="20"/>
        <v>150000000</v>
      </c>
      <c r="U136" s="87" t="s">
        <v>0</v>
      </c>
      <c r="V136" s="103"/>
      <c r="W136" s="97"/>
      <c r="X136" s="98"/>
      <c r="Y136" s="47"/>
      <c r="Z136" s="82"/>
      <c r="AA136" s="82"/>
      <c r="AB136" s="82"/>
      <c r="AC136" s="82"/>
      <c r="AD136" s="82"/>
      <c r="AE136" s="82"/>
      <c r="AF136" s="82"/>
      <c r="AG136" s="82"/>
      <c r="AH136" s="82"/>
    </row>
    <row r="137" ht="22.5" hidden="1" customHeight="1">
      <c r="A137" s="87">
        <v>116.0</v>
      </c>
      <c r="B137" s="63" t="str">
        <f t="shared" si="10"/>
        <v>A5</v>
      </c>
      <c r="C137" s="64" t="str">
        <f t="shared" si="21"/>
        <v>03</v>
      </c>
      <c r="D137" s="64" t="str">
        <f t="shared" si="12"/>
        <v>10</v>
      </c>
      <c r="E137" s="100" t="s">
        <v>186</v>
      </c>
      <c r="F137" s="101" t="s">
        <v>43</v>
      </c>
      <c r="G137" s="102" t="s">
        <v>44</v>
      </c>
      <c r="H137" s="102" t="s">
        <v>85</v>
      </c>
      <c r="I137" s="102">
        <v>1.981698332E9</v>
      </c>
      <c r="J137" s="102">
        <v>1.98169833E8</v>
      </c>
      <c r="K137" s="102">
        <v>3.9633967E7</v>
      </c>
      <c r="L137" s="71">
        <v>2.219502132E9</v>
      </c>
      <c r="M137" s="72"/>
      <c r="N137" s="72"/>
      <c r="O137" s="102" t="s">
        <v>135</v>
      </c>
      <c r="P137" s="95"/>
      <c r="Q137" s="95"/>
      <c r="R137" s="95"/>
      <c r="S137" s="102" t="s">
        <v>135</v>
      </c>
      <c r="T137" s="42">
        <f t="shared" si="20"/>
        <v>100000000</v>
      </c>
      <c r="U137" s="87" t="s">
        <v>0</v>
      </c>
      <c r="V137" s="103"/>
      <c r="W137" s="97"/>
      <c r="X137" s="98"/>
      <c r="Y137" s="47"/>
      <c r="Z137" s="82"/>
      <c r="AA137" s="82"/>
      <c r="AB137" s="82"/>
      <c r="AC137" s="82"/>
      <c r="AD137" s="82"/>
      <c r="AE137" s="82"/>
      <c r="AF137" s="82"/>
      <c r="AG137" s="82"/>
      <c r="AH137" s="82"/>
    </row>
    <row r="138" ht="22.5" hidden="1" customHeight="1">
      <c r="A138" s="87">
        <v>117.0</v>
      </c>
      <c r="B138" s="63" t="str">
        <f t="shared" si="10"/>
        <v>A5</v>
      </c>
      <c r="C138" s="64" t="str">
        <f t="shared" si="21"/>
        <v>03</v>
      </c>
      <c r="D138" s="64" t="str">
        <f t="shared" si="12"/>
        <v>06</v>
      </c>
      <c r="E138" s="100" t="s">
        <v>187</v>
      </c>
      <c r="F138" s="101" t="s">
        <v>43</v>
      </c>
      <c r="G138" s="102" t="s">
        <v>44</v>
      </c>
      <c r="H138" s="102" t="s">
        <v>85</v>
      </c>
      <c r="I138" s="102">
        <v>1.981698332E9</v>
      </c>
      <c r="J138" s="102">
        <v>1.98169833E8</v>
      </c>
      <c r="K138" s="102">
        <v>3.9633967E7</v>
      </c>
      <c r="L138" s="71">
        <v>2.219502132E9</v>
      </c>
      <c r="M138" s="72"/>
      <c r="N138" s="72"/>
      <c r="O138" s="102" t="s">
        <v>135</v>
      </c>
      <c r="P138" s="95"/>
      <c r="Q138" s="95"/>
      <c r="R138" s="95"/>
      <c r="S138" s="102" t="s">
        <v>135</v>
      </c>
      <c r="T138" s="42">
        <f t="shared" si="20"/>
        <v>100000000</v>
      </c>
      <c r="U138" s="87" t="s">
        <v>0</v>
      </c>
      <c r="V138" s="103"/>
      <c r="W138" s="97"/>
      <c r="X138" s="98"/>
      <c r="Y138" s="47"/>
      <c r="Z138" s="82"/>
      <c r="AA138" s="82"/>
      <c r="AB138" s="82"/>
      <c r="AC138" s="82"/>
      <c r="AD138" s="82"/>
      <c r="AE138" s="82"/>
      <c r="AF138" s="82"/>
      <c r="AG138" s="82"/>
      <c r="AH138" s="82"/>
    </row>
    <row r="139" ht="22.5" hidden="1" customHeight="1">
      <c r="A139" s="87">
        <v>118.0</v>
      </c>
      <c r="B139" s="63" t="str">
        <f t="shared" si="10"/>
        <v>A5</v>
      </c>
      <c r="C139" s="64" t="str">
        <f t="shared" si="21"/>
        <v>03</v>
      </c>
      <c r="D139" s="64" t="str">
        <f t="shared" si="12"/>
        <v>05</v>
      </c>
      <c r="E139" s="100" t="s">
        <v>188</v>
      </c>
      <c r="F139" s="101" t="s">
        <v>43</v>
      </c>
      <c r="G139" s="102" t="s">
        <v>44</v>
      </c>
      <c r="H139" s="102" t="s">
        <v>85</v>
      </c>
      <c r="I139" s="102">
        <v>1.981698332E9</v>
      </c>
      <c r="J139" s="102">
        <v>1.98169833E8</v>
      </c>
      <c r="K139" s="102">
        <v>3.9633967E7</v>
      </c>
      <c r="L139" s="71">
        <v>2.219502132E9</v>
      </c>
      <c r="M139" s="72"/>
      <c r="N139" s="72"/>
      <c r="O139" s="102" t="s">
        <v>135</v>
      </c>
      <c r="P139" s="95"/>
      <c r="Q139" s="95"/>
      <c r="R139" s="95"/>
      <c r="S139" s="102" t="s">
        <v>135</v>
      </c>
      <c r="T139" s="42">
        <f t="shared" si="20"/>
        <v>100000000</v>
      </c>
      <c r="U139" s="87" t="s">
        <v>0</v>
      </c>
      <c r="V139" s="103"/>
      <c r="W139" s="97"/>
      <c r="X139" s="98"/>
      <c r="Y139" s="47"/>
      <c r="Z139" s="82"/>
      <c r="AA139" s="82"/>
      <c r="AB139" s="82"/>
      <c r="AC139" s="82"/>
      <c r="AD139" s="82"/>
      <c r="AE139" s="82"/>
      <c r="AF139" s="82"/>
      <c r="AG139" s="82"/>
      <c r="AH139" s="82"/>
    </row>
    <row r="140" ht="22.5" hidden="1" customHeight="1">
      <c r="A140" s="87">
        <v>119.0</v>
      </c>
      <c r="B140" s="63" t="str">
        <f t="shared" si="10"/>
        <v>A5</v>
      </c>
      <c r="C140" s="64" t="str">
        <f t="shared" si="21"/>
        <v>03</v>
      </c>
      <c r="D140" s="64" t="str">
        <f t="shared" si="12"/>
        <v>10</v>
      </c>
      <c r="E140" s="100" t="s">
        <v>189</v>
      </c>
      <c r="F140" s="101" t="s">
        <v>43</v>
      </c>
      <c r="G140" s="102">
        <v>45.0</v>
      </c>
      <c r="H140" s="102" t="s">
        <v>190</v>
      </c>
      <c r="I140" s="102">
        <v>1.977304322E9</v>
      </c>
      <c r="J140" s="102">
        <v>1.97730432E8</v>
      </c>
      <c r="K140" s="102">
        <v>3.9546086E7</v>
      </c>
      <c r="L140" s="71">
        <v>2.214580841E9</v>
      </c>
      <c r="M140" s="72"/>
      <c r="N140" s="72"/>
      <c r="O140" s="102" t="s">
        <v>117</v>
      </c>
      <c r="P140" s="95"/>
      <c r="Q140" s="95"/>
      <c r="R140" s="95"/>
      <c r="S140" s="102" t="s">
        <v>117</v>
      </c>
      <c r="T140" s="42">
        <f t="shared" si="20"/>
        <v>100000000</v>
      </c>
      <c r="U140" s="87" t="s">
        <v>0</v>
      </c>
      <c r="V140" s="103"/>
      <c r="W140" s="97"/>
      <c r="X140" s="98"/>
      <c r="Y140" s="47"/>
      <c r="Z140" s="82"/>
      <c r="AA140" s="82"/>
      <c r="AB140" s="82"/>
      <c r="AC140" s="82"/>
      <c r="AD140" s="82"/>
      <c r="AE140" s="82"/>
      <c r="AF140" s="82"/>
      <c r="AG140" s="82"/>
      <c r="AH140" s="82"/>
    </row>
    <row r="141" ht="22.5" hidden="1" customHeight="1">
      <c r="A141" s="87">
        <v>120.0</v>
      </c>
      <c r="B141" s="93" t="str">
        <f t="shared" si="10"/>
        <v>A2</v>
      </c>
      <c r="C141" s="132" t="str">
        <f t="shared" si="21"/>
        <v>09</v>
      </c>
      <c r="D141" s="132" t="str">
        <f t="shared" si="12"/>
        <v>22</v>
      </c>
      <c r="E141" s="100" t="s">
        <v>191</v>
      </c>
      <c r="F141" s="101" t="s">
        <v>43</v>
      </c>
      <c r="G141" s="102" t="s">
        <v>192</v>
      </c>
      <c r="H141" s="102" t="s">
        <v>193</v>
      </c>
      <c r="I141" s="102">
        <v>2.07345411E9</v>
      </c>
      <c r="J141" s="102">
        <v>2.07345411E8</v>
      </c>
      <c r="K141" s="102">
        <v>4.1469082E7</v>
      </c>
      <c r="L141" s="71">
        <v>2.322268603E9</v>
      </c>
      <c r="M141" s="72"/>
      <c r="N141" s="72"/>
      <c r="O141" s="102" t="s">
        <v>135</v>
      </c>
      <c r="P141" s="94"/>
      <c r="Q141" s="94"/>
      <c r="R141" s="94"/>
      <c r="S141" s="101" t="s">
        <v>135</v>
      </c>
      <c r="T141" s="42">
        <f t="shared" si="20"/>
        <v>100000000</v>
      </c>
      <c r="U141" s="87" t="s">
        <v>0</v>
      </c>
      <c r="V141" s="125"/>
      <c r="W141" s="27"/>
      <c r="X141" s="123"/>
      <c r="Y141" s="47" t="s">
        <v>112</v>
      </c>
      <c r="Z141" s="82"/>
      <c r="AA141" s="82"/>
      <c r="AB141" s="82"/>
      <c r="AC141" s="82"/>
      <c r="AD141" s="82"/>
      <c r="AE141" s="82"/>
      <c r="AF141" s="82"/>
      <c r="AG141" s="82"/>
      <c r="AH141" s="82"/>
    </row>
    <row r="142" ht="22.5" hidden="1" customHeight="1">
      <c r="A142" s="87">
        <v>121.0</v>
      </c>
      <c r="B142" s="93" t="str">
        <f t="shared" si="10"/>
        <v>A2</v>
      </c>
      <c r="C142" s="132" t="str">
        <f t="shared" si="21"/>
        <v>09</v>
      </c>
      <c r="D142" s="132" t="str">
        <f t="shared" si="12"/>
        <v>03</v>
      </c>
      <c r="E142" s="100" t="s">
        <v>194</v>
      </c>
      <c r="F142" s="101" t="s">
        <v>43</v>
      </c>
      <c r="G142" s="102" t="s">
        <v>192</v>
      </c>
      <c r="H142" s="102" t="s">
        <v>193</v>
      </c>
      <c r="I142" s="102">
        <v>2.07345411E9</v>
      </c>
      <c r="J142" s="102">
        <v>2.07345411E8</v>
      </c>
      <c r="K142" s="102">
        <v>4.1469082E7</v>
      </c>
      <c r="L142" s="71">
        <v>2.322268603E9</v>
      </c>
      <c r="M142" s="72"/>
      <c r="N142" s="72"/>
      <c r="O142" s="102" t="s">
        <v>135</v>
      </c>
      <c r="P142" s="94"/>
      <c r="Q142" s="94"/>
      <c r="R142" s="94"/>
      <c r="S142" s="101" t="s">
        <v>135</v>
      </c>
      <c r="T142" s="42">
        <f t="shared" si="20"/>
        <v>100000000</v>
      </c>
      <c r="U142" s="87" t="s">
        <v>0</v>
      </c>
      <c r="V142" s="125"/>
      <c r="W142" s="27"/>
      <c r="X142" s="123"/>
      <c r="Y142" s="47" t="s">
        <v>112</v>
      </c>
      <c r="Z142" s="82"/>
      <c r="AA142" s="82"/>
      <c r="AB142" s="82"/>
      <c r="AC142" s="82"/>
      <c r="AD142" s="82"/>
      <c r="AE142" s="82"/>
      <c r="AF142" s="82"/>
      <c r="AG142" s="82"/>
      <c r="AH142" s="82"/>
    </row>
    <row r="143" ht="22.5" hidden="1" customHeight="1">
      <c r="A143" s="87">
        <v>122.0</v>
      </c>
      <c r="B143" s="63" t="str">
        <f t="shared" si="10"/>
        <v>A2</v>
      </c>
      <c r="C143" s="64" t="str">
        <f t="shared" si="21"/>
        <v>08</v>
      </c>
      <c r="D143" s="64" t="str">
        <f t="shared" si="12"/>
        <v>05</v>
      </c>
      <c r="E143" s="100" t="s">
        <v>91</v>
      </c>
      <c r="F143" s="101" t="s">
        <v>32</v>
      </c>
      <c r="G143" s="102" t="s">
        <v>33</v>
      </c>
      <c r="H143" s="102">
        <v>92.0</v>
      </c>
      <c r="I143" s="102">
        <v>3.217696355E9</v>
      </c>
      <c r="J143" s="102">
        <v>3.21769636E8</v>
      </c>
      <c r="K143" s="102">
        <v>6.4353927E7</v>
      </c>
      <c r="L143" s="71">
        <v>3.603819918E9</v>
      </c>
      <c r="M143" s="72"/>
      <c r="N143" s="72"/>
      <c r="O143" s="102" t="s">
        <v>135</v>
      </c>
      <c r="P143" s="94"/>
      <c r="Q143" s="94"/>
      <c r="R143" s="94"/>
      <c r="S143" s="101" t="s">
        <v>135</v>
      </c>
      <c r="T143" s="42">
        <f t="shared" si="20"/>
        <v>150000000</v>
      </c>
      <c r="U143" s="87" t="s">
        <v>0</v>
      </c>
      <c r="V143" s="125"/>
      <c r="W143" s="27"/>
      <c r="X143" s="123"/>
      <c r="Y143" s="47" t="s">
        <v>112</v>
      </c>
      <c r="Z143" s="82"/>
      <c r="AA143" s="82"/>
      <c r="AB143" s="82"/>
      <c r="AC143" s="82"/>
      <c r="AD143" s="82"/>
      <c r="AE143" s="82"/>
      <c r="AF143" s="82"/>
      <c r="AG143" s="82"/>
      <c r="AH143" s="82"/>
    </row>
    <row r="144" ht="22.5" hidden="1" customHeight="1">
      <c r="A144" s="87">
        <v>123.0</v>
      </c>
      <c r="B144" s="63" t="str">
        <f t="shared" si="10"/>
        <v>A8</v>
      </c>
      <c r="C144" s="64" t="str">
        <f t="shared" si="21"/>
        <v>03</v>
      </c>
      <c r="D144" s="64" t="str">
        <f t="shared" si="12"/>
        <v>30</v>
      </c>
      <c r="E144" s="100" t="s">
        <v>109</v>
      </c>
      <c r="F144" s="101" t="s">
        <v>32</v>
      </c>
      <c r="G144" s="102" t="s">
        <v>55</v>
      </c>
      <c r="H144" s="102" t="s">
        <v>56</v>
      </c>
      <c r="I144" s="102">
        <v>3.528821042E9</v>
      </c>
      <c r="J144" s="102">
        <v>3.52882104E8</v>
      </c>
      <c r="K144" s="102">
        <v>7.0576421E7</v>
      </c>
      <c r="L144" s="71">
        <v>3.952279567E9</v>
      </c>
      <c r="M144" s="72"/>
      <c r="N144" s="72"/>
      <c r="O144" s="102" t="s">
        <v>135</v>
      </c>
      <c r="P144" s="95"/>
      <c r="Q144" s="95"/>
      <c r="R144" s="95"/>
      <c r="S144" s="102" t="s">
        <v>135</v>
      </c>
      <c r="T144" s="42">
        <f t="shared" si="20"/>
        <v>150000000</v>
      </c>
      <c r="U144" s="87" t="s">
        <v>0</v>
      </c>
      <c r="V144" s="103"/>
      <c r="W144" s="97"/>
      <c r="X144" s="98"/>
      <c r="Y144" s="47"/>
      <c r="Z144" s="82"/>
      <c r="AA144" s="82"/>
      <c r="AB144" s="82"/>
      <c r="AC144" s="82"/>
      <c r="AD144" s="82"/>
      <c r="AE144" s="82"/>
      <c r="AF144" s="82"/>
      <c r="AG144" s="82"/>
      <c r="AH144" s="82"/>
    </row>
    <row r="145" ht="22.5" hidden="1" customHeight="1">
      <c r="A145" s="87">
        <v>124.0</v>
      </c>
      <c r="B145" s="63" t="str">
        <f t="shared" si="10"/>
        <v>A5</v>
      </c>
      <c r="C145" s="64" t="str">
        <f t="shared" si="21"/>
        <v>09</v>
      </c>
      <c r="D145" s="64" t="str">
        <f t="shared" si="12"/>
        <v>24</v>
      </c>
      <c r="E145" s="100" t="s">
        <v>195</v>
      </c>
      <c r="F145" s="101" t="s">
        <v>43</v>
      </c>
      <c r="G145" s="102" t="s">
        <v>44</v>
      </c>
      <c r="H145" s="102" t="s">
        <v>85</v>
      </c>
      <c r="I145" s="102">
        <v>1.985188395E9</v>
      </c>
      <c r="J145" s="102">
        <v>1.9851884E8</v>
      </c>
      <c r="K145" s="102">
        <v>3.9703768E7</v>
      </c>
      <c r="L145" s="71">
        <v>2.223411002E9</v>
      </c>
      <c r="M145" s="72"/>
      <c r="N145" s="72"/>
      <c r="O145" s="102" t="s">
        <v>117</v>
      </c>
      <c r="P145" s="95"/>
      <c r="Q145" s="95"/>
      <c r="R145" s="95"/>
      <c r="S145" s="102" t="s">
        <v>117</v>
      </c>
      <c r="T145" s="42">
        <f t="shared" si="20"/>
        <v>100000000</v>
      </c>
      <c r="U145" s="87" t="s">
        <v>0</v>
      </c>
      <c r="V145" s="103"/>
      <c r="W145" s="97"/>
      <c r="X145" s="98"/>
      <c r="Y145" s="47"/>
      <c r="Z145" s="82"/>
      <c r="AA145" s="82"/>
      <c r="AB145" s="82"/>
      <c r="AC145" s="82"/>
      <c r="AD145" s="82"/>
      <c r="AE145" s="82"/>
      <c r="AF145" s="82"/>
      <c r="AG145" s="82"/>
      <c r="AH145" s="82"/>
    </row>
    <row r="146" ht="22.5" hidden="1" customHeight="1">
      <c r="A146" s="87">
        <v>125.0</v>
      </c>
      <c r="B146" s="63" t="str">
        <f t="shared" si="10"/>
        <v>A4</v>
      </c>
      <c r="C146" s="64" t="str">
        <f t="shared" si="21"/>
        <v>02</v>
      </c>
      <c r="D146" s="64" t="str">
        <f t="shared" si="12"/>
        <v>11</v>
      </c>
      <c r="E146" s="100" t="s">
        <v>196</v>
      </c>
      <c r="F146" s="101" t="s">
        <v>37</v>
      </c>
      <c r="G146" s="102" t="s">
        <v>38</v>
      </c>
      <c r="H146" s="102" t="s">
        <v>83</v>
      </c>
      <c r="I146" s="102">
        <v>1.549447923E9</v>
      </c>
      <c r="J146" s="102">
        <v>1.54944792E8</v>
      </c>
      <c r="K146" s="102">
        <v>3.0988958E7</v>
      </c>
      <c r="L146" s="71">
        <v>1.735381674E9</v>
      </c>
      <c r="M146" s="72"/>
      <c r="N146" s="72"/>
      <c r="O146" s="102" t="s">
        <v>52</v>
      </c>
      <c r="P146" s="95"/>
      <c r="Q146" s="95"/>
      <c r="R146" s="95"/>
      <c r="S146" s="102" t="s">
        <v>52</v>
      </c>
      <c r="T146" s="42">
        <f t="shared" si="20"/>
        <v>50000000</v>
      </c>
      <c r="U146" s="87" t="s">
        <v>0</v>
      </c>
      <c r="V146" s="103"/>
      <c r="W146" s="97"/>
      <c r="X146" s="98"/>
      <c r="Y146" s="47"/>
      <c r="Z146" s="82"/>
      <c r="AA146" s="82"/>
      <c r="AB146" s="82"/>
      <c r="AC146" s="82"/>
      <c r="AD146" s="82"/>
      <c r="AE146" s="82"/>
      <c r="AF146" s="82"/>
      <c r="AG146" s="82"/>
      <c r="AH146" s="82"/>
    </row>
    <row r="147" ht="22.5" hidden="1" customHeight="1">
      <c r="A147" s="87">
        <v>126.0</v>
      </c>
      <c r="B147" s="63" t="str">
        <f t="shared" si="10"/>
        <v>A3</v>
      </c>
      <c r="C147" s="64" t="str">
        <f t="shared" si="21"/>
        <v>09</v>
      </c>
      <c r="D147" s="64" t="str">
        <f t="shared" si="12"/>
        <v>32</v>
      </c>
      <c r="E147" s="100" t="s">
        <v>197</v>
      </c>
      <c r="F147" s="101" t="s">
        <v>43</v>
      </c>
      <c r="G147" s="102" t="s">
        <v>44</v>
      </c>
      <c r="H147" s="102" t="s">
        <v>85</v>
      </c>
      <c r="I147" s="102">
        <v>2.077675078E9</v>
      </c>
      <c r="J147" s="102">
        <v>2.07767508E8</v>
      </c>
      <c r="K147" s="102">
        <v>4.1553502E7</v>
      </c>
      <c r="L147" s="71">
        <v>2.326996087E9</v>
      </c>
      <c r="M147" s="72"/>
      <c r="N147" s="72"/>
      <c r="O147" s="102" t="s">
        <v>117</v>
      </c>
      <c r="P147" s="95"/>
      <c r="Q147" s="95"/>
      <c r="R147" s="95"/>
      <c r="S147" s="102" t="s">
        <v>117</v>
      </c>
      <c r="T147" s="42">
        <f t="shared" si="20"/>
        <v>100000000</v>
      </c>
      <c r="U147" s="87" t="s">
        <v>0</v>
      </c>
      <c r="V147" s="103"/>
      <c r="W147" s="97"/>
      <c r="X147" s="98"/>
      <c r="Y147" s="47"/>
      <c r="Z147" s="82"/>
      <c r="AA147" s="82"/>
      <c r="AB147" s="82"/>
      <c r="AC147" s="82"/>
      <c r="AD147" s="82"/>
      <c r="AE147" s="82"/>
      <c r="AF147" s="82"/>
      <c r="AG147" s="82"/>
      <c r="AH147" s="82"/>
    </row>
    <row r="148" ht="22.5" hidden="1" customHeight="1">
      <c r="A148" s="87">
        <v>127.0</v>
      </c>
      <c r="B148" s="63" t="str">
        <f t="shared" si="10"/>
        <v>A3</v>
      </c>
      <c r="C148" s="64" t="str">
        <f t="shared" si="21"/>
        <v>03</v>
      </c>
      <c r="D148" s="64" t="str">
        <f t="shared" si="12"/>
        <v>03</v>
      </c>
      <c r="E148" s="100" t="s">
        <v>198</v>
      </c>
      <c r="F148" s="101" t="s">
        <v>43</v>
      </c>
      <c r="G148" s="102" t="s">
        <v>44</v>
      </c>
      <c r="H148" s="102" t="s">
        <v>85</v>
      </c>
      <c r="I148" s="102">
        <v>1.981698332E9</v>
      </c>
      <c r="J148" s="102">
        <v>1.98169833E8</v>
      </c>
      <c r="K148" s="102">
        <v>3.9633967E7</v>
      </c>
      <c r="L148" s="71">
        <v>2.219502132E9</v>
      </c>
      <c r="M148" s="72"/>
      <c r="N148" s="72"/>
      <c r="O148" s="102" t="s">
        <v>135</v>
      </c>
      <c r="P148" s="95"/>
      <c r="Q148" s="95"/>
      <c r="R148" s="95"/>
      <c r="S148" s="102" t="s">
        <v>135</v>
      </c>
      <c r="T148" s="42">
        <f t="shared" si="20"/>
        <v>100000000</v>
      </c>
      <c r="U148" s="87" t="s">
        <v>0</v>
      </c>
      <c r="V148" s="103"/>
      <c r="W148" s="97"/>
      <c r="X148" s="98"/>
      <c r="Y148" s="47"/>
      <c r="Z148" s="82"/>
      <c r="AA148" s="82"/>
      <c r="AB148" s="82"/>
      <c r="AC148" s="82"/>
      <c r="AD148" s="82"/>
      <c r="AE148" s="82"/>
      <c r="AF148" s="82"/>
      <c r="AG148" s="82"/>
      <c r="AH148" s="82"/>
    </row>
    <row r="149" ht="22.5" hidden="1" customHeight="1">
      <c r="A149" s="87">
        <v>128.0</v>
      </c>
      <c r="B149" s="93" t="str">
        <f t="shared" si="10"/>
        <v>A2</v>
      </c>
      <c r="C149" s="132" t="str">
        <f t="shared" si="21"/>
        <v>09</v>
      </c>
      <c r="D149" s="132" t="str">
        <f t="shared" si="12"/>
        <v>16</v>
      </c>
      <c r="E149" s="100" t="s">
        <v>199</v>
      </c>
      <c r="F149" s="101" t="s">
        <v>43</v>
      </c>
      <c r="G149" s="102" t="s">
        <v>192</v>
      </c>
      <c r="H149" s="102" t="s">
        <v>193</v>
      </c>
      <c r="I149" s="102">
        <v>1.859821688E9</v>
      </c>
      <c r="J149" s="102">
        <v>1.85982169E8</v>
      </c>
      <c r="K149" s="102">
        <v>3.7196434E7</v>
      </c>
      <c r="L149" s="71">
        <v>2.083000291E9</v>
      </c>
      <c r="M149" s="72"/>
      <c r="N149" s="72"/>
      <c r="O149" s="102" t="s">
        <v>135</v>
      </c>
      <c r="P149" s="94"/>
      <c r="Q149" s="94"/>
      <c r="R149" s="94"/>
      <c r="S149" s="101" t="s">
        <v>135</v>
      </c>
      <c r="T149" s="42">
        <f t="shared" si="20"/>
        <v>100000000</v>
      </c>
      <c r="U149" s="87" t="s">
        <v>0</v>
      </c>
      <c r="V149" s="125"/>
      <c r="W149" s="27"/>
      <c r="X149" s="123"/>
      <c r="Y149" s="47" t="s">
        <v>112</v>
      </c>
      <c r="Z149" s="82"/>
      <c r="AA149" s="82"/>
      <c r="AB149" s="82"/>
      <c r="AC149" s="82"/>
      <c r="AD149" s="82"/>
      <c r="AE149" s="82"/>
      <c r="AF149" s="82"/>
      <c r="AG149" s="82"/>
      <c r="AH149" s="82"/>
    </row>
    <row r="150" ht="22.5" hidden="1" customHeight="1">
      <c r="A150" s="87">
        <v>129.0</v>
      </c>
      <c r="B150" s="93" t="str">
        <f t="shared" si="10"/>
        <v>A2</v>
      </c>
      <c r="C150" s="132" t="str">
        <f t="shared" si="21"/>
        <v>03</v>
      </c>
      <c r="D150" s="132" t="str">
        <f t="shared" si="12"/>
        <v>23</v>
      </c>
      <c r="E150" s="92" t="s">
        <v>200</v>
      </c>
      <c r="F150" s="93" t="s">
        <v>37</v>
      </c>
      <c r="G150" s="95" t="s">
        <v>38</v>
      </c>
      <c r="H150" s="95" t="s">
        <v>83</v>
      </c>
      <c r="I150" s="94">
        <v>1.462399084E9</v>
      </c>
      <c r="J150" s="94">
        <v>1.46239908E8</v>
      </c>
      <c r="K150" s="94">
        <v>2.9247982E7</v>
      </c>
      <c r="L150" s="109">
        <v>1.637886974E9</v>
      </c>
      <c r="M150" s="70"/>
      <c r="N150" s="70"/>
      <c r="O150" s="95" t="s">
        <v>117</v>
      </c>
      <c r="P150" s="70"/>
      <c r="Q150" s="70"/>
      <c r="R150" s="70"/>
      <c r="S150" s="95" t="s">
        <v>117</v>
      </c>
      <c r="T150" s="42">
        <f t="shared" si="20"/>
        <v>50000000</v>
      </c>
      <c r="U150" s="95" t="s">
        <v>0</v>
      </c>
      <c r="V150" s="96"/>
      <c r="W150" s="53"/>
      <c r="X150" s="98"/>
      <c r="Y150" s="134" t="s">
        <v>112</v>
      </c>
      <c r="Z150" s="135"/>
      <c r="AA150" s="135"/>
      <c r="AB150" s="135"/>
      <c r="AC150" s="135"/>
      <c r="AD150" s="135"/>
      <c r="AE150" s="135"/>
      <c r="AF150" s="135"/>
      <c r="AG150" s="135"/>
      <c r="AH150" s="135"/>
    </row>
    <row r="151" ht="22.5" hidden="1" customHeight="1">
      <c r="A151" s="87">
        <v>130.0</v>
      </c>
      <c r="B151" s="93" t="str">
        <f t="shared" si="10"/>
        <v>A2</v>
      </c>
      <c r="C151" s="132" t="str">
        <f t="shared" si="21"/>
        <v>03</v>
      </c>
      <c r="D151" s="132" t="str">
        <f t="shared" si="12"/>
        <v>32</v>
      </c>
      <c r="E151" s="92" t="s">
        <v>201</v>
      </c>
      <c r="F151" s="93" t="s">
        <v>43</v>
      </c>
      <c r="G151" s="95" t="s">
        <v>44</v>
      </c>
      <c r="H151" s="95" t="s">
        <v>85</v>
      </c>
      <c r="I151" s="94">
        <v>1.889377843E9</v>
      </c>
      <c r="J151" s="94">
        <v>1.88937784E8</v>
      </c>
      <c r="K151" s="94">
        <v>3.7787557E7</v>
      </c>
      <c r="L151" s="109">
        <v>2.116103184E9</v>
      </c>
      <c r="M151" s="70"/>
      <c r="N151" s="70"/>
      <c r="O151" s="95" t="s">
        <v>117</v>
      </c>
      <c r="P151" s="70"/>
      <c r="Q151" s="70"/>
      <c r="R151" s="70"/>
      <c r="S151" s="95" t="s">
        <v>117</v>
      </c>
      <c r="T151" s="42">
        <f t="shared" si="20"/>
        <v>100000000</v>
      </c>
      <c r="U151" s="95" t="s">
        <v>0</v>
      </c>
      <c r="V151" s="96"/>
      <c r="W151" s="53"/>
      <c r="X151" s="98"/>
      <c r="Y151" s="134" t="s">
        <v>112</v>
      </c>
      <c r="Z151" s="135"/>
      <c r="AA151" s="135"/>
      <c r="AB151" s="135"/>
      <c r="AC151" s="135"/>
      <c r="AD151" s="135"/>
      <c r="AE151" s="135"/>
      <c r="AF151" s="135"/>
      <c r="AG151" s="135"/>
      <c r="AH151" s="135"/>
    </row>
    <row r="152" ht="22.5" hidden="1" customHeight="1">
      <c r="A152" s="87">
        <v>131.0</v>
      </c>
      <c r="B152" s="63" t="str">
        <f t="shared" si="10"/>
        <v>A2</v>
      </c>
      <c r="C152" s="64" t="str">
        <f t="shared" si="21"/>
        <v>07</v>
      </c>
      <c r="D152" s="64" t="str">
        <f t="shared" si="12"/>
        <v>05</v>
      </c>
      <c r="E152" s="92" t="s">
        <v>202</v>
      </c>
      <c r="F152" s="93" t="s">
        <v>32</v>
      </c>
      <c r="G152" s="94">
        <v>553.0</v>
      </c>
      <c r="H152" s="95">
        <v>92.0</v>
      </c>
      <c r="I152" s="95">
        <v>3.187553399E9</v>
      </c>
      <c r="J152" s="95">
        <v>3.1875534E8</v>
      </c>
      <c r="K152" s="95">
        <v>6.3751068E7</v>
      </c>
      <c r="L152" s="69">
        <v>3.570059807E9</v>
      </c>
      <c r="M152" s="94"/>
      <c r="N152" s="94"/>
      <c r="O152" s="94"/>
      <c r="P152" s="94"/>
      <c r="Q152" s="94"/>
      <c r="R152" s="94"/>
      <c r="S152" s="93" t="s">
        <v>117</v>
      </c>
      <c r="T152" s="42">
        <f t="shared" si="20"/>
        <v>150000000</v>
      </c>
      <c r="U152" s="87" t="s">
        <v>0</v>
      </c>
      <c r="V152" s="136"/>
      <c r="W152" s="27"/>
      <c r="X152" s="123"/>
      <c r="Y152" s="47" t="s">
        <v>112</v>
      </c>
      <c r="Z152" s="82"/>
      <c r="AA152" s="82"/>
      <c r="AB152" s="82"/>
      <c r="AC152" s="82"/>
      <c r="AD152" s="82"/>
      <c r="AE152" s="82"/>
      <c r="AF152" s="82"/>
      <c r="AG152" s="82"/>
      <c r="AH152" s="82"/>
    </row>
    <row r="153" ht="23.25" hidden="1" customHeight="1">
      <c r="A153" s="87">
        <v>132.0</v>
      </c>
      <c r="B153" s="63" t="str">
        <f t="shared" si="10"/>
        <v>A4</v>
      </c>
      <c r="C153" s="64" t="str">
        <f t="shared" si="21"/>
        <v>09</v>
      </c>
      <c r="D153" s="64" t="str">
        <f t="shared" si="12"/>
        <v>02</v>
      </c>
      <c r="E153" s="126" t="s">
        <v>203</v>
      </c>
      <c r="F153" s="63" t="s">
        <v>37</v>
      </c>
      <c r="G153" s="114" t="s">
        <v>38</v>
      </c>
      <c r="H153" s="114" t="s">
        <v>83</v>
      </c>
      <c r="I153" s="114">
        <v>1.640545545E9</v>
      </c>
      <c r="J153" s="114">
        <v>1.64054554E8</v>
      </c>
      <c r="K153" s="114">
        <v>3.281091E7</v>
      </c>
      <c r="L153" s="127">
        <v>1.83741101E9</v>
      </c>
      <c r="M153" s="121">
        <f>IF(F153="2BR",100000000,IF(F153="Studio",50000000,80000000))</f>
        <v>50000000</v>
      </c>
      <c r="N153" s="121"/>
      <c r="O153" s="121"/>
      <c r="P153" s="121">
        <v>1.723306991E9</v>
      </c>
      <c r="Q153" s="121">
        <v>1.776393039E9</v>
      </c>
      <c r="R153" s="121">
        <v>1.550474493E9</v>
      </c>
      <c r="S153" s="63" t="s">
        <v>52</v>
      </c>
      <c r="T153" s="42">
        <f t="shared" si="20"/>
        <v>50000000</v>
      </c>
      <c r="U153" s="87" t="s">
        <v>0</v>
      </c>
      <c r="V153" s="122"/>
      <c r="W153" s="27"/>
      <c r="X153" s="123" t="s">
        <v>204</v>
      </c>
      <c r="Y153" s="47" t="s">
        <v>169</v>
      </c>
      <c r="Z153" s="18"/>
      <c r="AA153" s="18"/>
      <c r="AB153" s="18"/>
      <c r="AC153" s="18"/>
      <c r="AD153" s="18"/>
      <c r="AE153" s="18"/>
      <c r="AF153" s="18"/>
      <c r="AG153" s="18"/>
      <c r="AH153" s="18"/>
    </row>
    <row r="154" ht="22.5" hidden="1" customHeight="1">
      <c r="A154" s="87">
        <v>133.0</v>
      </c>
      <c r="B154" s="93" t="str">
        <f t="shared" si="10"/>
        <v>A7</v>
      </c>
      <c r="C154" s="132" t="str">
        <f t="shared" si="21"/>
        <v>03</v>
      </c>
      <c r="D154" s="132" t="str">
        <f t="shared" si="12"/>
        <v>05</v>
      </c>
      <c r="E154" s="92" t="s">
        <v>59</v>
      </c>
      <c r="F154" s="93" t="s">
        <v>32</v>
      </c>
      <c r="G154" s="94">
        <v>551.0</v>
      </c>
      <c r="H154" s="94">
        <v>918.0</v>
      </c>
      <c r="I154" s="95">
        <v>2.844304219E9</v>
      </c>
      <c r="J154" s="95">
        <v>2.84430422E8</v>
      </c>
      <c r="K154" s="95">
        <v>5.6886084E7</v>
      </c>
      <c r="L154" s="69">
        <v>3.185620725E9</v>
      </c>
      <c r="M154" s="94"/>
      <c r="N154" s="94"/>
      <c r="O154" s="94"/>
      <c r="P154" s="94"/>
      <c r="Q154" s="94"/>
      <c r="R154" s="94"/>
      <c r="S154" s="93" t="s">
        <v>117</v>
      </c>
      <c r="T154" s="42">
        <f t="shared" si="20"/>
        <v>150000000</v>
      </c>
      <c r="U154" s="87" t="s">
        <v>0</v>
      </c>
      <c r="V154" s="136"/>
      <c r="W154" s="27"/>
      <c r="X154" s="123"/>
      <c r="Y154" s="47" t="s">
        <v>112</v>
      </c>
      <c r="Z154" s="82"/>
      <c r="AA154" s="82"/>
      <c r="AB154" s="82"/>
      <c r="AC154" s="82"/>
      <c r="AD154" s="82"/>
      <c r="AE154" s="82"/>
      <c r="AF154" s="82"/>
      <c r="AG154" s="82"/>
      <c r="AH154" s="82"/>
    </row>
    <row r="155" ht="25.5" hidden="1" customHeight="1">
      <c r="A155" s="87">
        <v>134.0</v>
      </c>
      <c r="B155" s="63" t="str">
        <f t="shared" si="10"/>
        <v>A4</v>
      </c>
      <c r="C155" s="64" t="str">
        <f t="shared" si="21"/>
        <v>09</v>
      </c>
      <c r="D155" s="64" t="str">
        <f t="shared" si="12"/>
        <v>31</v>
      </c>
      <c r="E155" s="92" t="s">
        <v>205</v>
      </c>
      <c r="F155" s="93" t="s">
        <v>37</v>
      </c>
      <c r="G155" s="95" t="s">
        <v>206</v>
      </c>
      <c r="H155" s="95" t="s">
        <v>207</v>
      </c>
      <c r="I155" s="95">
        <v>1.464951985E9</v>
      </c>
      <c r="J155" s="95">
        <v>1.46495199E8</v>
      </c>
      <c r="K155" s="95">
        <v>2.929904E7</v>
      </c>
      <c r="L155" s="69">
        <v>1.640746223E9</v>
      </c>
      <c r="M155" s="137"/>
      <c r="N155" s="137"/>
      <c r="O155" s="137"/>
      <c r="P155" s="121"/>
      <c r="Q155" s="121"/>
      <c r="R155" s="121"/>
      <c r="S155" s="93" t="s">
        <v>52</v>
      </c>
      <c r="T155" s="42">
        <f t="shared" si="20"/>
        <v>50000000</v>
      </c>
      <c r="U155" s="87" t="s">
        <v>0</v>
      </c>
      <c r="V155" s="136"/>
      <c r="W155" s="27"/>
      <c r="X155" s="123"/>
      <c r="Y155" s="47" t="s">
        <v>208</v>
      </c>
      <c r="Z155" s="18"/>
      <c r="AA155" s="18"/>
      <c r="AB155" s="18"/>
      <c r="AC155" s="18"/>
      <c r="AD155" s="18"/>
      <c r="AE155" s="18"/>
      <c r="AF155" s="18"/>
      <c r="AG155" s="18"/>
      <c r="AH155" s="18"/>
    </row>
    <row r="156" ht="23.25" hidden="1" customHeight="1">
      <c r="A156" s="87">
        <v>135.0</v>
      </c>
      <c r="B156" s="63" t="str">
        <f t="shared" si="10"/>
        <v>A4</v>
      </c>
      <c r="C156" s="64" t="str">
        <f t="shared" si="21"/>
        <v>09</v>
      </c>
      <c r="D156" s="64" t="str">
        <f t="shared" si="12"/>
        <v>30</v>
      </c>
      <c r="E156" s="126" t="s">
        <v>209</v>
      </c>
      <c r="F156" s="63" t="s">
        <v>32</v>
      </c>
      <c r="G156" s="114" t="s">
        <v>33</v>
      </c>
      <c r="H156" s="114">
        <v>92.0</v>
      </c>
      <c r="I156" s="114">
        <v>3.699328383E9</v>
      </c>
      <c r="J156" s="114">
        <v>3.69932838E8</v>
      </c>
      <c r="K156" s="114">
        <v>7.3986568E7</v>
      </c>
      <c r="L156" s="127">
        <v>4.143247789E9</v>
      </c>
      <c r="M156" s="121">
        <f t="shared" ref="M156:M159" si="22">IF(F156="2BR",100000000,IF(F156="Studio",50000000,80000000))</f>
        <v>100000000</v>
      </c>
      <c r="N156" s="121"/>
      <c r="O156" s="121"/>
      <c r="P156" s="121">
        <v>3.902630555E9</v>
      </c>
      <c r="Q156" s="121">
        <v>4.022761739E9</v>
      </c>
      <c r="R156" s="121">
        <v>3.511518893E9</v>
      </c>
      <c r="S156" s="63" t="s">
        <v>52</v>
      </c>
      <c r="T156" s="42">
        <f t="shared" si="20"/>
        <v>150000000</v>
      </c>
      <c r="U156" s="87" t="s">
        <v>0</v>
      </c>
      <c r="V156" s="122"/>
      <c r="W156" s="27"/>
      <c r="X156" s="123" t="s">
        <v>204</v>
      </c>
      <c r="Y156" s="47" t="s">
        <v>210</v>
      </c>
      <c r="Z156" s="18"/>
      <c r="AA156" s="18"/>
      <c r="AB156" s="18"/>
      <c r="AC156" s="18"/>
      <c r="AD156" s="18"/>
      <c r="AE156" s="18"/>
      <c r="AF156" s="18"/>
      <c r="AG156" s="18"/>
      <c r="AH156" s="18"/>
    </row>
    <row r="157" ht="26.25" hidden="1" customHeight="1">
      <c r="A157" s="87">
        <v>136.0</v>
      </c>
      <c r="B157" s="63" t="str">
        <f t="shared" si="10"/>
        <v>A4</v>
      </c>
      <c r="C157" s="64" t="str">
        <f t="shared" si="21"/>
        <v>06</v>
      </c>
      <c r="D157" s="64" t="str">
        <f>RIGHT(E157,3)</f>
        <v>12A</v>
      </c>
      <c r="E157" s="100" t="s">
        <v>211</v>
      </c>
      <c r="F157" s="101" t="s">
        <v>43</v>
      </c>
      <c r="G157" s="102" t="s">
        <v>212</v>
      </c>
      <c r="H157" s="102" t="s">
        <v>213</v>
      </c>
      <c r="I157" s="102">
        <v>2.004753113E9</v>
      </c>
      <c r="J157" s="102">
        <v>2.00475311E8</v>
      </c>
      <c r="K157" s="102">
        <v>4.0095062E7</v>
      </c>
      <c r="L157" s="71">
        <v>2.245323487E9</v>
      </c>
      <c r="M157" s="121">
        <f t="shared" si="22"/>
        <v>80000000</v>
      </c>
      <c r="N157" s="121"/>
      <c r="O157" s="121"/>
      <c r="P157" s="121">
        <v>2.08454677E9</v>
      </c>
      <c r="Q157" s="121">
        <v>2.148787331E9</v>
      </c>
      <c r="R157" s="121">
        <v>1.875398477E9</v>
      </c>
      <c r="S157" s="63" t="s">
        <v>52</v>
      </c>
      <c r="T157" s="42">
        <f t="shared" si="20"/>
        <v>100000000</v>
      </c>
      <c r="U157" s="87" t="s">
        <v>0</v>
      </c>
      <c r="V157" s="122"/>
      <c r="W157" s="27"/>
      <c r="X157" s="123" t="s">
        <v>214</v>
      </c>
      <c r="Y157" s="47" t="s">
        <v>215</v>
      </c>
      <c r="Z157" s="116"/>
      <c r="AA157" s="116"/>
      <c r="AB157" s="116"/>
      <c r="AC157" s="116"/>
      <c r="AD157" s="116"/>
      <c r="AE157" s="116"/>
      <c r="AF157" s="116"/>
      <c r="AG157" s="116"/>
      <c r="AH157" s="116"/>
    </row>
    <row r="158" ht="22.5" hidden="1" customHeight="1">
      <c r="A158" s="87">
        <v>137.0</v>
      </c>
      <c r="B158" s="63" t="str">
        <f t="shared" si="10"/>
        <v>A4</v>
      </c>
      <c r="C158" s="64" t="str">
        <f t="shared" si="21"/>
        <v>05</v>
      </c>
      <c r="D158" s="64" t="str">
        <f t="shared" ref="D158:D162" si="23">RIGHT(E158,2)</f>
        <v>29</v>
      </c>
      <c r="E158" s="100" t="s">
        <v>216</v>
      </c>
      <c r="F158" s="101" t="s">
        <v>32</v>
      </c>
      <c r="G158" s="102" t="s">
        <v>217</v>
      </c>
      <c r="H158" s="102" t="s">
        <v>218</v>
      </c>
      <c r="I158" s="102">
        <v>3.12161239E9</v>
      </c>
      <c r="J158" s="102">
        <v>3.12161239E8</v>
      </c>
      <c r="K158" s="102">
        <v>6.2432248E7</v>
      </c>
      <c r="L158" s="71">
        <v>3.496205877E9</v>
      </c>
      <c r="M158" s="121">
        <f t="shared" si="22"/>
        <v>100000000</v>
      </c>
      <c r="N158" s="121"/>
      <c r="O158" s="121"/>
      <c r="P158" s="121">
        <v>3.274885838E9</v>
      </c>
      <c r="Q158" s="121">
        <v>3.375735175E9</v>
      </c>
      <c r="R158" s="121">
        <v>2.946550182E9</v>
      </c>
      <c r="S158" s="63" t="s">
        <v>52</v>
      </c>
      <c r="T158" s="42">
        <f t="shared" si="20"/>
        <v>150000000</v>
      </c>
      <c r="U158" s="87" t="s">
        <v>0</v>
      </c>
      <c r="V158" s="122"/>
      <c r="W158" s="27"/>
      <c r="X158" s="123" t="s">
        <v>171</v>
      </c>
      <c r="Y158" s="47" t="s">
        <v>210</v>
      </c>
      <c r="Z158" s="18"/>
      <c r="AA158" s="18"/>
      <c r="AB158" s="18"/>
      <c r="AC158" s="18"/>
      <c r="AD158" s="18"/>
      <c r="AE158" s="18"/>
      <c r="AF158" s="18"/>
      <c r="AG158" s="18"/>
      <c r="AH158" s="18"/>
    </row>
    <row r="159" ht="22.5" hidden="1" customHeight="1">
      <c r="A159" s="87">
        <v>138.0</v>
      </c>
      <c r="B159" s="63" t="str">
        <f t="shared" si="10"/>
        <v>A2</v>
      </c>
      <c r="C159" s="64" t="str">
        <f t="shared" ref="C159:C160" si="24">MID(E159,3,3)</f>
        <v>03A</v>
      </c>
      <c r="D159" s="64" t="str">
        <f t="shared" si="23"/>
        <v>29</v>
      </c>
      <c r="E159" s="100" t="s">
        <v>219</v>
      </c>
      <c r="F159" s="101" t="s">
        <v>43</v>
      </c>
      <c r="G159" s="102" t="s">
        <v>70</v>
      </c>
      <c r="H159" s="102" t="s">
        <v>71</v>
      </c>
      <c r="I159" s="102">
        <v>1.889377843E9</v>
      </c>
      <c r="J159" s="102">
        <v>1.88937784E8</v>
      </c>
      <c r="K159" s="102">
        <v>3.7787557E7</v>
      </c>
      <c r="L159" s="71">
        <v>2.116103184E9</v>
      </c>
      <c r="M159" s="121">
        <f t="shared" si="22"/>
        <v>80000000</v>
      </c>
      <c r="N159" s="121"/>
      <c r="O159" s="121"/>
      <c r="P159" s="121">
        <v>1.956235935E9</v>
      </c>
      <c r="Q159" s="121">
        <v>2.016625728E9</v>
      </c>
      <c r="R159" s="121">
        <v>1.759624596E9</v>
      </c>
      <c r="S159" s="63" t="s">
        <v>117</v>
      </c>
      <c r="T159" s="42">
        <f t="shared" si="20"/>
        <v>100000000</v>
      </c>
      <c r="U159" s="87" t="s">
        <v>0</v>
      </c>
      <c r="V159" s="122"/>
      <c r="W159" s="27"/>
      <c r="X159" s="123" t="s">
        <v>171</v>
      </c>
      <c r="Y159" s="47" t="s">
        <v>215</v>
      </c>
      <c r="Z159" s="18"/>
      <c r="AA159" s="18"/>
      <c r="AB159" s="18"/>
      <c r="AC159" s="18"/>
      <c r="AD159" s="18"/>
      <c r="AE159" s="18"/>
      <c r="AF159" s="18"/>
      <c r="AG159" s="18"/>
      <c r="AH159" s="18"/>
    </row>
    <row r="160" ht="22.5" hidden="1" customHeight="1">
      <c r="A160" s="87">
        <v>139.0</v>
      </c>
      <c r="B160" s="63" t="str">
        <f t="shared" si="10"/>
        <v>A2</v>
      </c>
      <c r="C160" s="64" t="str">
        <f t="shared" si="24"/>
        <v>060</v>
      </c>
      <c r="D160" s="64" t="str">
        <f t="shared" si="23"/>
        <v>3A</v>
      </c>
      <c r="E160" s="126" t="s">
        <v>220</v>
      </c>
      <c r="F160" s="101" t="s">
        <v>37</v>
      </c>
      <c r="G160" s="102" t="s">
        <v>206</v>
      </c>
      <c r="H160" s="102" t="s">
        <v>207</v>
      </c>
      <c r="I160" s="102">
        <v>1.404329018E9</v>
      </c>
      <c r="J160" s="102">
        <v>1.40432902E8</v>
      </c>
      <c r="K160" s="102">
        <v>2.808658E7</v>
      </c>
      <c r="L160" s="71">
        <v>1.5728485E9</v>
      </c>
      <c r="M160" s="121"/>
      <c r="N160" s="121"/>
      <c r="O160" s="121"/>
      <c r="P160" s="121"/>
      <c r="Q160" s="121"/>
      <c r="R160" s="121"/>
      <c r="S160" s="63" t="s">
        <v>135</v>
      </c>
      <c r="T160" s="42">
        <f t="shared" si="20"/>
        <v>50000000</v>
      </c>
      <c r="U160" s="87" t="s">
        <v>0</v>
      </c>
      <c r="V160" s="122"/>
      <c r="W160" s="27"/>
      <c r="X160" s="123"/>
      <c r="Y160" s="47" t="s">
        <v>215</v>
      </c>
      <c r="Z160" s="18"/>
      <c r="AA160" s="18"/>
      <c r="AB160" s="18"/>
      <c r="AC160" s="18"/>
      <c r="AD160" s="18"/>
      <c r="AE160" s="18"/>
      <c r="AF160" s="18"/>
      <c r="AG160" s="18"/>
      <c r="AH160" s="18"/>
    </row>
    <row r="161" ht="22.5" hidden="1" customHeight="1">
      <c r="A161" s="87">
        <v>140.0</v>
      </c>
      <c r="B161" s="93" t="str">
        <f t="shared" si="10"/>
        <v>A4</v>
      </c>
      <c r="C161" s="132" t="str">
        <f t="shared" ref="C161:C162" si="25">MID(E161,3,2)</f>
        <v>02</v>
      </c>
      <c r="D161" s="132" t="str">
        <f t="shared" si="23"/>
        <v>02</v>
      </c>
      <c r="E161" s="92" t="s">
        <v>138</v>
      </c>
      <c r="F161" s="93" t="s">
        <v>37</v>
      </c>
      <c r="G161" s="94">
        <v>327.0</v>
      </c>
      <c r="H161" s="94">
        <v>482.0</v>
      </c>
      <c r="I161" s="95">
        <v>1.549447923E9</v>
      </c>
      <c r="J161" s="95">
        <v>1.54944792E8</v>
      </c>
      <c r="K161" s="95">
        <v>3.0988958E7</v>
      </c>
      <c r="L161" s="69">
        <v>1.735381674E9</v>
      </c>
      <c r="M161" s="94"/>
      <c r="N161" s="94"/>
      <c r="O161" s="94"/>
      <c r="P161" s="94"/>
      <c r="Q161" s="94"/>
      <c r="R161" s="138"/>
      <c r="S161" s="93" t="s">
        <v>52</v>
      </c>
      <c r="T161" s="42"/>
      <c r="U161" s="87" t="s">
        <v>0</v>
      </c>
      <c r="V161" s="136"/>
      <c r="W161" s="27"/>
      <c r="X161" s="123"/>
      <c r="Y161" s="47"/>
      <c r="Z161" s="82"/>
      <c r="AA161" s="82"/>
      <c r="AB161" s="82"/>
      <c r="AC161" s="82"/>
      <c r="AD161" s="82"/>
      <c r="AE161" s="82"/>
      <c r="AF161" s="82"/>
      <c r="AG161" s="82"/>
      <c r="AH161" s="82"/>
    </row>
    <row r="162" ht="22.5" hidden="1" customHeight="1">
      <c r="A162" s="87">
        <v>141.0</v>
      </c>
      <c r="B162" s="63" t="str">
        <f t="shared" si="10"/>
        <v>A3</v>
      </c>
      <c r="C162" s="64" t="str">
        <f t="shared" si="25"/>
        <v>08</v>
      </c>
      <c r="D162" s="64" t="str">
        <f t="shared" si="23"/>
        <v>01</v>
      </c>
      <c r="E162" s="92" t="s">
        <v>221</v>
      </c>
      <c r="F162" s="93" t="s">
        <v>37</v>
      </c>
      <c r="G162" s="94">
        <v>327.0</v>
      </c>
      <c r="H162" s="94">
        <v>482.0</v>
      </c>
      <c r="I162" s="95">
        <v>1.625362609E9</v>
      </c>
      <c r="J162" s="95">
        <v>1.62536261E8</v>
      </c>
      <c r="K162" s="95">
        <v>3.2507252E7</v>
      </c>
      <c r="L162" s="69">
        <v>1.820406122E9</v>
      </c>
      <c r="M162" s="94"/>
      <c r="N162" s="94"/>
      <c r="O162" s="94"/>
      <c r="P162" s="94"/>
      <c r="Q162" s="94"/>
      <c r="R162" s="94"/>
      <c r="S162" s="93" t="s">
        <v>135</v>
      </c>
      <c r="T162" s="42"/>
      <c r="U162" s="87" t="s">
        <v>0</v>
      </c>
      <c r="V162" s="136"/>
      <c r="W162" s="27"/>
      <c r="X162" s="123"/>
      <c r="Y162" s="47"/>
      <c r="Z162" s="82"/>
      <c r="AA162" s="82"/>
      <c r="AB162" s="82"/>
      <c r="AC162" s="82"/>
      <c r="AD162" s="82"/>
      <c r="AE162" s="82"/>
      <c r="AF162" s="82"/>
      <c r="AG162" s="82"/>
      <c r="AH162" s="82"/>
    </row>
    <row r="163" ht="22.5" hidden="1" customHeight="1">
      <c r="A163" s="87">
        <v>142.0</v>
      </c>
      <c r="B163" s="63" t="str">
        <f t="shared" si="10"/>
        <v>A2</v>
      </c>
      <c r="C163" s="64" t="str">
        <f t="shared" ref="C163:C164" si="26">MID(E163,3,3)</f>
        <v>03A</v>
      </c>
      <c r="D163" s="64" t="str">
        <f>RIGHT(E163,3)</f>
        <v>12A</v>
      </c>
      <c r="E163" s="100" t="s">
        <v>222</v>
      </c>
      <c r="F163" s="101" t="s">
        <v>43</v>
      </c>
      <c r="G163" s="102" t="s">
        <v>70</v>
      </c>
      <c r="H163" s="102" t="s">
        <v>71</v>
      </c>
      <c r="I163" s="102">
        <v>1.787825304E9</v>
      </c>
      <c r="J163" s="102">
        <v>1.7878253E8</v>
      </c>
      <c r="K163" s="102">
        <v>3.5756506E7</v>
      </c>
      <c r="L163" s="71">
        <v>2.00236434E9</v>
      </c>
      <c r="M163" s="121">
        <f t="shared" ref="M163:M164" si="27">IF(F163="2BR",100000000,IF(F163="Studio",50000000,80000000))</f>
        <v>80000000</v>
      </c>
      <c r="N163" s="121"/>
      <c r="O163" s="121"/>
      <c r="P163" s="121">
        <v>1.845886509E9</v>
      </c>
      <c r="Q163" s="121">
        <v>1.902886886E9</v>
      </c>
      <c r="R163" s="121">
        <v>1.660310112E9</v>
      </c>
      <c r="S163" s="63" t="s">
        <v>117</v>
      </c>
      <c r="T163" s="42">
        <f t="shared" ref="T163:T164" si="28">IF(F163="2BR",150000000,IF(F163="Studio",50000000,100000000))</f>
        <v>100000000</v>
      </c>
      <c r="U163" s="87" t="s">
        <v>0</v>
      </c>
      <c r="V163" s="122"/>
      <c r="W163" s="27"/>
      <c r="X163" s="123" t="s">
        <v>171</v>
      </c>
      <c r="Y163" s="47" t="s">
        <v>210</v>
      </c>
      <c r="Z163" s="18"/>
      <c r="AA163" s="18"/>
      <c r="AB163" s="18"/>
      <c r="AC163" s="18"/>
      <c r="AD163" s="18"/>
      <c r="AE163" s="18"/>
      <c r="AF163" s="18"/>
      <c r="AG163" s="18"/>
      <c r="AH163" s="18"/>
    </row>
    <row r="164" ht="22.5" hidden="1" customHeight="1">
      <c r="A164" s="87">
        <v>143.0</v>
      </c>
      <c r="B164" s="63" t="str">
        <f t="shared" si="10"/>
        <v>A2</v>
      </c>
      <c r="C164" s="64" t="str">
        <f t="shared" si="26"/>
        <v>03A</v>
      </c>
      <c r="D164" s="64" t="str">
        <f t="shared" ref="D164:D185" si="29">RIGHT(E164,2)</f>
        <v>28</v>
      </c>
      <c r="E164" s="100" t="s">
        <v>223</v>
      </c>
      <c r="F164" s="101" t="s">
        <v>43</v>
      </c>
      <c r="G164" s="102" t="s">
        <v>70</v>
      </c>
      <c r="H164" s="102" t="s">
        <v>71</v>
      </c>
      <c r="I164" s="102">
        <v>1.889377843E9</v>
      </c>
      <c r="J164" s="102">
        <v>1.88937784E8</v>
      </c>
      <c r="K164" s="102">
        <v>3.7787557E7</v>
      </c>
      <c r="L164" s="71">
        <v>2.116103184E9</v>
      </c>
      <c r="M164" s="121">
        <f t="shared" si="27"/>
        <v>80000000</v>
      </c>
      <c r="N164" s="121"/>
      <c r="O164" s="121"/>
      <c r="P164" s="121">
        <v>1.956235935E9</v>
      </c>
      <c r="Q164" s="121">
        <v>2.016625728E9</v>
      </c>
      <c r="R164" s="121">
        <v>1.759624596E9</v>
      </c>
      <c r="S164" s="63" t="s">
        <v>117</v>
      </c>
      <c r="T164" s="42">
        <f t="shared" si="28"/>
        <v>100000000</v>
      </c>
      <c r="U164" s="87" t="s">
        <v>0</v>
      </c>
      <c r="V164" s="122"/>
      <c r="W164" s="27"/>
      <c r="X164" s="123" t="s">
        <v>171</v>
      </c>
      <c r="Y164" s="47" t="s">
        <v>210</v>
      </c>
      <c r="Z164" s="18"/>
      <c r="AA164" s="18"/>
      <c r="AB164" s="18"/>
      <c r="AC164" s="18"/>
      <c r="AD164" s="18"/>
      <c r="AE164" s="18"/>
      <c r="AF164" s="18"/>
      <c r="AG164" s="18"/>
      <c r="AH164" s="18"/>
    </row>
    <row r="165" ht="22.5" hidden="1" customHeight="1">
      <c r="A165" s="87">
        <v>144.0</v>
      </c>
      <c r="B165" s="63" t="str">
        <f t="shared" si="10"/>
        <v>A3</v>
      </c>
      <c r="C165" s="64" t="str">
        <f t="shared" ref="C165:C185" si="30">MID(E165,3,2)</f>
        <v>03</v>
      </c>
      <c r="D165" s="64" t="str">
        <f t="shared" si="29"/>
        <v>32</v>
      </c>
      <c r="E165" s="92" t="s">
        <v>224</v>
      </c>
      <c r="F165" s="93" t="s">
        <v>43</v>
      </c>
      <c r="G165" s="94">
        <v>451.0</v>
      </c>
      <c r="H165" s="94">
        <v>683.0</v>
      </c>
      <c r="I165" s="95">
        <v>1.981698332E9</v>
      </c>
      <c r="J165" s="95">
        <v>1.98169833E8</v>
      </c>
      <c r="K165" s="95">
        <v>3.9633967E7</v>
      </c>
      <c r="L165" s="69">
        <v>2.219502132E9</v>
      </c>
      <c r="M165" s="94"/>
      <c r="N165" s="94"/>
      <c r="O165" s="94"/>
      <c r="P165" s="94"/>
      <c r="Q165" s="94"/>
      <c r="R165" s="94"/>
      <c r="S165" s="93" t="s">
        <v>135</v>
      </c>
      <c r="T165" s="42"/>
      <c r="U165" s="87" t="s">
        <v>0</v>
      </c>
      <c r="V165" s="136"/>
      <c r="W165" s="27"/>
      <c r="X165" s="123"/>
      <c r="Y165" s="47"/>
      <c r="Z165" s="82"/>
      <c r="AA165" s="82"/>
      <c r="AB165" s="82"/>
      <c r="AC165" s="82"/>
      <c r="AD165" s="82"/>
      <c r="AE165" s="82"/>
      <c r="AF165" s="82"/>
      <c r="AG165" s="82"/>
      <c r="AH165" s="82"/>
    </row>
    <row r="166" ht="22.5" hidden="1" customHeight="1">
      <c r="A166" s="87">
        <v>145.0</v>
      </c>
      <c r="B166" s="63" t="str">
        <f t="shared" si="10"/>
        <v>A4</v>
      </c>
      <c r="C166" s="64" t="str">
        <f t="shared" si="30"/>
        <v>02</v>
      </c>
      <c r="D166" s="64" t="str">
        <f t="shared" si="29"/>
        <v>01</v>
      </c>
      <c r="E166" s="92" t="s">
        <v>225</v>
      </c>
      <c r="F166" s="93" t="s">
        <v>37</v>
      </c>
      <c r="G166" s="94">
        <v>326.0</v>
      </c>
      <c r="H166" s="94">
        <v>481.0</v>
      </c>
      <c r="I166" s="95">
        <v>1.514436538E9</v>
      </c>
      <c r="J166" s="95">
        <v>1.51443654E8</v>
      </c>
      <c r="K166" s="95">
        <v>3.0288731E7</v>
      </c>
      <c r="L166" s="69">
        <v>1.696168923E9</v>
      </c>
      <c r="M166" s="94"/>
      <c r="N166" s="94"/>
      <c r="O166" s="94"/>
      <c r="P166" s="94"/>
      <c r="Q166" s="94"/>
      <c r="R166" s="94"/>
      <c r="S166" s="93" t="s">
        <v>52</v>
      </c>
      <c r="T166" s="42"/>
      <c r="U166" s="87" t="s">
        <v>0</v>
      </c>
      <c r="V166" s="136"/>
      <c r="W166" s="27"/>
      <c r="X166" s="123"/>
      <c r="Y166" s="47"/>
      <c r="Z166" s="82"/>
      <c r="AA166" s="82"/>
      <c r="AB166" s="82"/>
      <c r="AC166" s="82"/>
      <c r="AD166" s="82"/>
      <c r="AE166" s="82"/>
      <c r="AF166" s="82"/>
      <c r="AG166" s="82"/>
      <c r="AH166" s="82"/>
    </row>
    <row r="167" ht="22.5" hidden="1" customHeight="1">
      <c r="A167" s="87">
        <v>146.0</v>
      </c>
      <c r="B167" s="63" t="str">
        <f t="shared" si="10"/>
        <v>A5</v>
      </c>
      <c r="C167" s="64" t="str">
        <f t="shared" si="30"/>
        <v>02</v>
      </c>
      <c r="D167" s="64" t="str">
        <f t="shared" si="29"/>
        <v>3A</v>
      </c>
      <c r="E167" s="92" t="s">
        <v>226</v>
      </c>
      <c r="F167" s="93" t="s">
        <v>43</v>
      </c>
      <c r="G167" s="95">
        <v>45.0</v>
      </c>
      <c r="H167" s="94">
        <v>682.0</v>
      </c>
      <c r="I167" s="95">
        <v>1.938998746E9</v>
      </c>
      <c r="J167" s="95">
        <v>1.93899875E8</v>
      </c>
      <c r="K167" s="95">
        <v>3.8779975E7</v>
      </c>
      <c r="L167" s="69">
        <v>2.171678596E9</v>
      </c>
      <c r="M167" s="95"/>
      <c r="N167" s="95"/>
      <c r="O167" s="95"/>
      <c r="P167" s="95"/>
      <c r="Q167" s="94"/>
      <c r="R167" s="94"/>
      <c r="S167" s="101" t="s">
        <v>117</v>
      </c>
      <c r="T167" s="42"/>
      <c r="U167" s="87" t="s">
        <v>0</v>
      </c>
      <c r="V167" s="125"/>
      <c r="W167" s="27"/>
      <c r="X167" s="123"/>
      <c r="Y167" s="47"/>
      <c r="Z167" s="82"/>
      <c r="AA167" s="82"/>
      <c r="AB167" s="82"/>
      <c r="AC167" s="82"/>
      <c r="AD167" s="82"/>
      <c r="AE167" s="82"/>
      <c r="AF167" s="82"/>
      <c r="AG167" s="82"/>
      <c r="AH167" s="82"/>
    </row>
    <row r="168" ht="22.5" hidden="1" customHeight="1">
      <c r="A168" s="87">
        <v>147.0</v>
      </c>
      <c r="B168" s="93" t="str">
        <f t="shared" si="10"/>
        <v>A5</v>
      </c>
      <c r="C168" s="132" t="str">
        <f t="shared" si="30"/>
        <v>09</v>
      </c>
      <c r="D168" s="132" t="str">
        <f t="shared" si="29"/>
        <v>2A</v>
      </c>
      <c r="E168" s="92" t="s">
        <v>227</v>
      </c>
      <c r="F168" s="93" t="s">
        <v>43</v>
      </c>
      <c r="G168" s="94">
        <v>452.0</v>
      </c>
      <c r="H168" s="94">
        <v>684.0</v>
      </c>
      <c r="I168" s="95">
        <v>2.06188971E9</v>
      </c>
      <c r="J168" s="95">
        <v>2.06188971E8</v>
      </c>
      <c r="K168" s="95">
        <v>4.1237794E7</v>
      </c>
      <c r="L168" s="69">
        <v>2.309316475E9</v>
      </c>
      <c r="M168" s="94"/>
      <c r="N168" s="94"/>
      <c r="O168" s="94"/>
      <c r="P168" s="94"/>
      <c r="Q168" s="94"/>
      <c r="R168" s="94"/>
      <c r="S168" s="93" t="s">
        <v>117</v>
      </c>
      <c r="T168" s="42"/>
      <c r="U168" s="87" t="s">
        <v>0</v>
      </c>
      <c r="V168" s="136"/>
      <c r="W168" s="27"/>
      <c r="X168" s="123"/>
      <c r="Y168" s="47"/>
      <c r="Z168" s="82"/>
      <c r="AA168" s="82"/>
      <c r="AB168" s="82"/>
      <c r="AC168" s="82"/>
      <c r="AD168" s="82"/>
      <c r="AE168" s="82"/>
      <c r="AF168" s="82"/>
      <c r="AG168" s="82"/>
      <c r="AH168" s="82"/>
    </row>
    <row r="169" ht="22.5" hidden="1" customHeight="1">
      <c r="A169" s="87">
        <v>148.0</v>
      </c>
      <c r="B169" s="63" t="str">
        <f t="shared" si="10"/>
        <v>A2</v>
      </c>
      <c r="C169" s="64" t="str">
        <f t="shared" si="30"/>
        <v>03</v>
      </c>
      <c r="D169" s="64" t="str">
        <f t="shared" si="29"/>
        <v>12</v>
      </c>
      <c r="E169" s="100" t="s">
        <v>228</v>
      </c>
      <c r="F169" s="101" t="s">
        <v>43</v>
      </c>
      <c r="G169" s="102" t="s">
        <v>70</v>
      </c>
      <c r="H169" s="102" t="s">
        <v>71</v>
      </c>
      <c r="I169" s="102">
        <v>1.805450124E9</v>
      </c>
      <c r="J169" s="102">
        <v>1.80545012E8</v>
      </c>
      <c r="K169" s="102">
        <v>3.6109002E7</v>
      </c>
      <c r="L169" s="71">
        <v>2.022104139E9</v>
      </c>
      <c r="M169" s="121"/>
      <c r="N169" s="121"/>
      <c r="O169" s="121"/>
      <c r="P169" s="121">
        <v>1.865038061E9</v>
      </c>
      <c r="Q169" s="121">
        <v>1.922626683E9</v>
      </c>
      <c r="R169" s="121">
        <v>1.67754651E9</v>
      </c>
      <c r="S169" s="63" t="s">
        <v>117</v>
      </c>
      <c r="T169" s="42">
        <f t="shared" ref="T169:T177" si="31">IF(F169="2BR",150000000,IF(F169="Studio",50000000,100000000))</f>
        <v>100000000</v>
      </c>
      <c r="U169" s="87" t="s">
        <v>0</v>
      </c>
      <c r="V169" s="122"/>
      <c r="W169" s="27"/>
      <c r="X169" s="123" t="s">
        <v>171</v>
      </c>
      <c r="Y169" s="139"/>
      <c r="Z169" s="18"/>
      <c r="AA169" s="18"/>
      <c r="AB169" s="18"/>
      <c r="AC169" s="18"/>
      <c r="AD169" s="18"/>
      <c r="AE169" s="18"/>
      <c r="AF169" s="18"/>
      <c r="AG169" s="18"/>
      <c r="AH169" s="18"/>
    </row>
    <row r="170" ht="23.25" hidden="1" customHeight="1">
      <c r="A170" s="87">
        <v>149.0</v>
      </c>
      <c r="B170" s="63" t="str">
        <f t="shared" si="10"/>
        <v>A4</v>
      </c>
      <c r="C170" s="64" t="str">
        <f t="shared" si="30"/>
        <v>09</v>
      </c>
      <c r="D170" s="64" t="str">
        <f t="shared" si="29"/>
        <v>26</v>
      </c>
      <c r="E170" s="126" t="s">
        <v>229</v>
      </c>
      <c r="F170" s="63" t="s">
        <v>43</v>
      </c>
      <c r="G170" s="114">
        <v>452.0</v>
      </c>
      <c r="H170" s="114" t="s">
        <v>193</v>
      </c>
      <c r="I170" s="114">
        <v>1.773309385E9</v>
      </c>
      <c r="J170" s="114">
        <v>1.77330939E8</v>
      </c>
      <c r="K170" s="114">
        <v>3.5466188E7</v>
      </c>
      <c r="L170" s="127">
        <v>1.986106511E9</v>
      </c>
      <c r="M170" s="121"/>
      <c r="N170" s="121"/>
      <c r="O170" s="121"/>
      <c r="P170" s="121">
        <v>1.83305446E9</v>
      </c>
      <c r="Q170" s="121">
        <v>1.889570355E9</v>
      </c>
      <c r="R170" s="121">
        <v>1.649055398E9</v>
      </c>
      <c r="S170" s="63" t="s">
        <v>52</v>
      </c>
      <c r="T170" s="42">
        <f t="shared" si="31"/>
        <v>100000000</v>
      </c>
      <c r="U170" s="87" t="s">
        <v>0</v>
      </c>
      <c r="V170" s="122"/>
      <c r="W170" s="27"/>
      <c r="X170" s="123" t="s">
        <v>204</v>
      </c>
      <c r="Y170" s="139"/>
      <c r="Z170" s="18"/>
      <c r="AA170" s="18"/>
      <c r="AB170" s="18"/>
      <c r="AC170" s="18"/>
      <c r="AD170" s="18"/>
      <c r="AE170" s="18"/>
      <c r="AF170" s="18"/>
      <c r="AG170" s="18"/>
      <c r="AH170" s="18"/>
    </row>
    <row r="171" ht="23.25" hidden="1" customHeight="1">
      <c r="A171" s="87">
        <v>150.0</v>
      </c>
      <c r="B171" s="63" t="str">
        <f t="shared" si="10"/>
        <v>A4</v>
      </c>
      <c r="C171" s="64" t="str">
        <f t="shared" si="30"/>
        <v>09</v>
      </c>
      <c r="D171" s="64" t="str">
        <f t="shared" si="29"/>
        <v>05</v>
      </c>
      <c r="E171" s="126" t="s">
        <v>230</v>
      </c>
      <c r="F171" s="63" t="s">
        <v>43</v>
      </c>
      <c r="G171" s="114">
        <v>451.0</v>
      </c>
      <c r="H171" s="114">
        <v>683.0</v>
      </c>
      <c r="I171" s="114">
        <v>2.077675078E9</v>
      </c>
      <c r="J171" s="114">
        <v>2.07767508E8</v>
      </c>
      <c r="K171" s="114">
        <v>4.1553502E7</v>
      </c>
      <c r="L171" s="127">
        <v>2.326996087E9</v>
      </c>
      <c r="M171" s="121"/>
      <c r="N171" s="121"/>
      <c r="O171" s="121"/>
      <c r="P171" s="121">
        <v>2.163800873E9</v>
      </c>
      <c r="Q171" s="121">
        <v>2.230475278E9</v>
      </c>
      <c r="R171" s="121">
        <v>1.946728703E9</v>
      </c>
      <c r="S171" s="63" t="s">
        <v>52</v>
      </c>
      <c r="T171" s="42">
        <f t="shared" si="31"/>
        <v>100000000</v>
      </c>
      <c r="U171" s="87" t="s">
        <v>0</v>
      </c>
      <c r="V171" s="122"/>
      <c r="W171" s="27"/>
      <c r="X171" s="123" t="s">
        <v>204</v>
      </c>
      <c r="Y171" s="139"/>
      <c r="Z171" s="18"/>
      <c r="AA171" s="18"/>
      <c r="AB171" s="18"/>
      <c r="AC171" s="18"/>
      <c r="AD171" s="18"/>
      <c r="AE171" s="18"/>
      <c r="AF171" s="18"/>
      <c r="AG171" s="18"/>
      <c r="AH171" s="18"/>
    </row>
    <row r="172" ht="27.0" hidden="1" customHeight="1">
      <c r="A172" s="87">
        <v>151.0</v>
      </c>
      <c r="B172" s="63" t="str">
        <f t="shared" si="10"/>
        <v>A2</v>
      </c>
      <c r="C172" s="64" t="str">
        <f t="shared" si="30"/>
        <v>03</v>
      </c>
      <c r="D172" s="64" t="str">
        <f t="shared" si="29"/>
        <v>15</v>
      </c>
      <c r="E172" s="126" t="s">
        <v>231</v>
      </c>
      <c r="F172" s="63" t="s">
        <v>43</v>
      </c>
      <c r="G172" s="114">
        <v>45.0</v>
      </c>
      <c r="H172" s="114">
        <v>682.0</v>
      </c>
      <c r="I172" s="114">
        <v>1.80144691E9</v>
      </c>
      <c r="J172" s="114">
        <v>1.80144691E8</v>
      </c>
      <c r="K172" s="114">
        <v>3.6028938E7</v>
      </c>
      <c r="L172" s="127">
        <v>2.017620539E9</v>
      </c>
      <c r="M172" s="63"/>
      <c r="N172" s="63"/>
      <c r="O172" s="63"/>
      <c r="P172" s="63"/>
      <c r="Q172" s="63"/>
      <c r="R172" s="63"/>
      <c r="S172" s="63" t="s">
        <v>135</v>
      </c>
      <c r="T172" s="42">
        <f t="shared" si="31"/>
        <v>100000000</v>
      </c>
      <c r="U172" s="87" t="s">
        <v>0</v>
      </c>
      <c r="V172" s="122"/>
      <c r="W172" s="130"/>
      <c r="X172" s="131">
        <v>45720.0</v>
      </c>
      <c r="Y172" s="47"/>
      <c r="Z172" s="18"/>
      <c r="AA172" s="18"/>
      <c r="AB172" s="18"/>
      <c r="AC172" s="18"/>
      <c r="AD172" s="18"/>
      <c r="AE172" s="18"/>
      <c r="AF172" s="18"/>
      <c r="AG172" s="18"/>
      <c r="AH172" s="18"/>
    </row>
    <row r="173" ht="22.5" hidden="1" customHeight="1">
      <c r="A173" s="87">
        <v>152.0</v>
      </c>
      <c r="B173" s="63" t="str">
        <f t="shared" si="10"/>
        <v>A2</v>
      </c>
      <c r="C173" s="64" t="str">
        <f t="shared" si="30"/>
        <v>02</v>
      </c>
      <c r="D173" s="64" t="str">
        <f t="shared" si="29"/>
        <v>11</v>
      </c>
      <c r="E173" s="100" t="s">
        <v>232</v>
      </c>
      <c r="F173" s="101" t="s">
        <v>43</v>
      </c>
      <c r="G173" s="102" t="s">
        <v>70</v>
      </c>
      <c r="H173" s="102" t="s">
        <v>71</v>
      </c>
      <c r="I173" s="102">
        <v>1.787999807E9</v>
      </c>
      <c r="J173" s="102">
        <v>1.78799981E8</v>
      </c>
      <c r="K173" s="102">
        <v>3.5759996E7</v>
      </c>
      <c r="L173" s="71">
        <v>2.002559784E9</v>
      </c>
      <c r="M173" s="63"/>
      <c r="N173" s="63"/>
      <c r="O173" s="63"/>
      <c r="P173" s="63"/>
      <c r="Q173" s="63"/>
      <c r="R173" s="63"/>
      <c r="S173" s="63" t="s">
        <v>117</v>
      </c>
      <c r="T173" s="42">
        <f t="shared" si="31"/>
        <v>100000000</v>
      </c>
      <c r="U173" s="87" t="s">
        <v>0</v>
      </c>
      <c r="V173" s="122"/>
      <c r="W173" s="27"/>
      <c r="X173" s="123" t="s">
        <v>171</v>
      </c>
      <c r="Y173" s="139"/>
      <c r="Z173" s="18"/>
      <c r="AA173" s="18"/>
      <c r="AB173" s="18"/>
      <c r="AC173" s="18"/>
      <c r="AD173" s="18"/>
      <c r="AE173" s="18"/>
      <c r="AF173" s="18"/>
      <c r="AG173" s="18"/>
      <c r="AH173" s="18"/>
    </row>
    <row r="174" ht="23.25" hidden="1" customHeight="1">
      <c r="A174" s="87">
        <v>153.0</v>
      </c>
      <c r="B174" s="63" t="str">
        <f t="shared" si="10"/>
        <v>A4</v>
      </c>
      <c r="C174" s="64" t="str">
        <f t="shared" si="30"/>
        <v>09</v>
      </c>
      <c r="D174" s="64" t="str">
        <f t="shared" si="29"/>
        <v>3A</v>
      </c>
      <c r="E174" s="126" t="s">
        <v>233</v>
      </c>
      <c r="F174" s="63" t="s">
        <v>43</v>
      </c>
      <c r="G174" s="114" t="s">
        <v>44</v>
      </c>
      <c r="H174" s="114" t="s">
        <v>85</v>
      </c>
      <c r="I174" s="114">
        <v>2.057328007E9</v>
      </c>
      <c r="J174" s="114">
        <v>2.05732801E8</v>
      </c>
      <c r="K174" s="114">
        <v>4.114656E7</v>
      </c>
      <c r="L174" s="127">
        <v>2.304207368E9</v>
      </c>
      <c r="M174" s="63"/>
      <c r="N174" s="63"/>
      <c r="O174" s="63"/>
      <c r="P174" s="63"/>
      <c r="Q174" s="63"/>
      <c r="R174" s="63"/>
      <c r="S174" s="63" t="s">
        <v>52</v>
      </c>
      <c r="T174" s="42">
        <f t="shared" si="31"/>
        <v>100000000</v>
      </c>
      <c r="U174" s="87" t="s">
        <v>0</v>
      </c>
      <c r="V174" s="122"/>
      <c r="W174" s="27"/>
      <c r="X174" s="123" t="s">
        <v>204</v>
      </c>
      <c r="Y174" s="139"/>
      <c r="Z174" s="18"/>
      <c r="AA174" s="18"/>
      <c r="AB174" s="18"/>
      <c r="AC174" s="18"/>
      <c r="AD174" s="18"/>
      <c r="AE174" s="18"/>
      <c r="AF174" s="18"/>
      <c r="AG174" s="18"/>
      <c r="AH174" s="18"/>
    </row>
    <row r="175" ht="22.5" hidden="1" customHeight="1">
      <c r="A175" s="87">
        <v>154.0</v>
      </c>
      <c r="B175" s="63" t="str">
        <f t="shared" si="10"/>
        <v>A8</v>
      </c>
      <c r="C175" s="64" t="str">
        <f t="shared" si="30"/>
        <v>03</v>
      </c>
      <c r="D175" s="64" t="str">
        <f t="shared" si="29"/>
        <v>29</v>
      </c>
      <c r="E175" s="100" t="s">
        <v>234</v>
      </c>
      <c r="F175" s="101" t="s">
        <v>32</v>
      </c>
      <c r="G175" s="102">
        <v>551.0</v>
      </c>
      <c r="H175" s="102">
        <v>918.0</v>
      </c>
      <c r="I175" s="102">
        <v>3.073933521E9</v>
      </c>
      <c r="J175" s="94">
        <v>3.07393352E8</v>
      </c>
      <c r="K175" s="94">
        <v>6.147867E7</v>
      </c>
      <c r="L175" s="109">
        <v>3.442805544E9</v>
      </c>
      <c r="M175" s="87"/>
      <c r="N175" s="87"/>
      <c r="O175" s="87"/>
      <c r="P175" s="87"/>
      <c r="Q175" s="87"/>
      <c r="R175" s="87"/>
      <c r="S175" s="87" t="s">
        <v>117</v>
      </c>
      <c r="T175" s="42">
        <f t="shared" si="31"/>
        <v>150000000</v>
      </c>
      <c r="U175" s="87" t="s">
        <v>0</v>
      </c>
      <c r="V175" s="129"/>
      <c r="W175" s="130"/>
      <c r="X175" s="131">
        <v>45720.0</v>
      </c>
      <c r="Y175" s="47"/>
      <c r="Z175" s="140"/>
      <c r="AA175" s="140"/>
      <c r="AB175" s="140"/>
      <c r="AC175" s="140"/>
      <c r="AD175" s="140"/>
      <c r="AE175" s="140"/>
      <c r="AF175" s="140"/>
      <c r="AG175" s="140"/>
      <c r="AH175" s="140"/>
    </row>
    <row r="176" ht="22.5" hidden="1" customHeight="1">
      <c r="A176" s="87">
        <v>155.0</v>
      </c>
      <c r="B176" s="63" t="str">
        <f t="shared" si="10"/>
        <v>A8</v>
      </c>
      <c r="C176" s="64" t="str">
        <f t="shared" si="30"/>
        <v>03</v>
      </c>
      <c r="D176" s="64" t="str">
        <f t="shared" si="29"/>
        <v>29</v>
      </c>
      <c r="E176" s="100" t="s">
        <v>235</v>
      </c>
      <c r="F176" s="101" t="s">
        <v>32</v>
      </c>
      <c r="G176" s="102">
        <v>552.0</v>
      </c>
      <c r="H176" s="102">
        <v>919.0</v>
      </c>
      <c r="I176" s="141">
        <v>3.363286259E9</v>
      </c>
      <c r="J176" s="142">
        <v>3.36328626E8</v>
      </c>
      <c r="K176" s="142">
        <v>6.7265725E7</v>
      </c>
      <c r="L176" s="109">
        <v>3.76688061E9</v>
      </c>
      <c r="M176" s="87"/>
      <c r="N176" s="87"/>
      <c r="O176" s="87"/>
      <c r="P176" s="87"/>
      <c r="Q176" s="87"/>
      <c r="R176" s="87"/>
      <c r="S176" s="87" t="s">
        <v>135</v>
      </c>
      <c r="T176" s="42">
        <f t="shared" si="31"/>
        <v>150000000</v>
      </c>
      <c r="U176" s="87" t="s">
        <v>0</v>
      </c>
      <c r="V176" s="129"/>
      <c r="W176" s="27"/>
      <c r="X176" s="123" t="s">
        <v>236</v>
      </c>
      <c r="Y176" s="47"/>
      <c r="Z176" s="82"/>
      <c r="AA176" s="82"/>
      <c r="AB176" s="82"/>
      <c r="AC176" s="82"/>
      <c r="AD176" s="82"/>
      <c r="AE176" s="82"/>
      <c r="AF176" s="82"/>
      <c r="AG176" s="82"/>
      <c r="AH176" s="82"/>
    </row>
    <row r="177" ht="22.5" hidden="1" customHeight="1">
      <c r="A177" s="87">
        <v>156.0</v>
      </c>
      <c r="B177" s="63" t="str">
        <f t="shared" si="10"/>
        <v>A2</v>
      </c>
      <c r="C177" s="64" t="str">
        <f t="shared" si="30"/>
        <v>03</v>
      </c>
      <c r="D177" s="64" t="str">
        <f t="shared" si="29"/>
        <v>24</v>
      </c>
      <c r="E177" s="100" t="s">
        <v>237</v>
      </c>
      <c r="F177" s="101" t="s">
        <v>37</v>
      </c>
      <c r="G177" s="102" t="s">
        <v>125</v>
      </c>
      <c r="H177" s="102" t="s">
        <v>126</v>
      </c>
      <c r="I177" s="102">
        <v>1.491608163E9</v>
      </c>
      <c r="J177" s="102">
        <v>1.49160816E8</v>
      </c>
      <c r="K177" s="102">
        <v>2.9832163E7</v>
      </c>
      <c r="L177" s="71">
        <v>1.670601143E9</v>
      </c>
      <c r="M177" s="63"/>
      <c r="N177" s="63"/>
      <c r="O177" s="63"/>
      <c r="P177" s="63"/>
      <c r="Q177" s="63"/>
      <c r="R177" s="63"/>
      <c r="S177" s="63" t="s">
        <v>117</v>
      </c>
      <c r="T177" s="42">
        <f t="shared" si="31"/>
        <v>50000000</v>
      </c>
      <c r="U177" s="87" t="s">
        <v>0</v>
      </c>
      <c r="V177" s="122"/>
      <c r="W177" s="27"/>
      <c r="X177" s="123" t="s">
        <v>171</v>
      </c>
      <c r="Y177" s="139"/>
      <c r="Z177" s="18"/>
      <c r="AA177" s="18"/>
      <c r="AB177" s="18"/>
      <c r="AC177" s="18"/>
      <c r="AD177" s="18"/>
      <c r="AE177" s="18"/>
      <c r="AF177" s="18"/>
      <c r="AG177" s="18"/>
      <c r="AH177" s="18"/>
    </row>
    <row r="178" ht="22.5" hidden="1" customHeight="1">
      <c r="A178" s="87">
        <v>157.0</v>
      </c>
      <c r="B178" s="93" t="str">
        <f t="shared" si="10"/>
        <v>A8</v>
      </c>
      <c r="C178" s="132" t="str">
        <f t="shared" si="30"/>
        <v>02</v>
      </c>
      <c r="D178" s="132" t="str">
        <f t="shared" si="29"/>
        <v>24</v>
      </c>
      <c r="E178" s="92" t="s">
        <v>238</v>
      </c>
      <c r="F178" s="93" t="s">
        <v>32</v>
      </c>
      <c r="G178" s="94">
        <v>551.0</v>
      </c>
      <c r="H178" s="94">
        <v>918.0</v>
      </c>
      <c r="I178" s="95">
        <v>3.044018291E9</v>
      </c>
      <c r="J178" s="95">
        <v>3.04401829E8</v>
      </c>
      <c r="K178" s="95">
        <v>6.0880366E7</v>
      </c>
      <c r="L178" s="69">
        <v>3.409300486E9</v>
      </c>
      <c r="M178" s="70"/>
      <c r="N178" s="70"/>
      <c r="O178" s="70"/>
      <c r="P178" s="70"/>
      <c r="Q178" s="70"/>
      <c r="R178" s="70"/>
      <c r="S178" s="93" t="s">
        <v>117</v>
      </c>
      <c r="T178" s="97"/>
      <c r="U178" s="93" t="s">
        <v>0</v>
      </c>
      <c r="V178" s="136"/>
      <c r="W178" s="143"/>
      <c r="X178" s="144"/>
      <c r="Y178" s="134"/>
      <c r="Z178" s="135"/>
      <c r="AA178" s="135"/>
      <c r="AB178" s="135"/>
      <c r="AC178" s="135"/>
      <c r="AD178" s="135"/>
      <c r="AE178" s="135"/>
      <c r="AF178" s="135"/>
      <c r="AG178" s="135"/>
      <c r="AH178" s="135"/>
    </row>
    <row r="179" hidden="1">
      <c r="A179" s="87">
        <v>158.0</v>
      </c>
      <c r="B179" s="145" t="str">
        <f t="shared" si="10"/>
        <v>A4</v>
      </c>
      <c r="C179" s="132" t="str">
        <f t="shared" si="30"/>
        <v>02</v>
      </c>
      <c r="D179" s="132" t="str">
        <f t="shared" si="29"/>
        <v>24</v>
      </c>
      <c r="E179" s="146" t="s">
        <v>239</v>
      </c>
      <c r="F179" s="145" t="s">
        <v>32</v>
      </c>
      <c r="G179" s="94">
        <v>551.0</v>
      </c>
      <c r="H179" s="94">
        <v>918.0</v>
      </c>
      <c r="I179" s="95">
        <v>2.782853589E9</v>
      </c>
      <c r="J179" s="95">
        <v>2.78285359E8</v>
      </c>
      <c r="K179" s="95">
        <v>5.5657072E7</v>
      </c>
      <c r="L179" s="69">
        <v>3.11679602E9</v>
      </c>
      <c r="M179" s="70"/>
      <c r="N179" s="70"/>
      <c r="O179" s="70"/>
      <c r="P179" s="70"/>
      <c r="Q179" s="70"/>
      <c r="R179" s="70"/>
      <c r="S179" s="145" t="s">
        <v>52</v>
      </c>
      <c r="T179" s="97"/>
      <c r="U179" s="145" t="s">
        <v>0</v>
      </c>
      <c r="V179" s="147"/>
      <c r="W179" s="148"/>
      <c r="X179" s="149"/>
      <c r="Y179" s="139"/>
      <c r="Z179" s="135"/>
      <c r="AA179" s="135"/>
      <c r="AB179" s="135"/>
      <c r="AC179" s="135"/>
      <c r="AD179" s="135"/>
      <c r="AE179" s="135"/>
      <c r="AF179" s="135"/>
      <c r="AG179" s="135"/>
      <c r="AH179" s="135"/>
    </row>
    <row r="180" ht="22.5" hidden="1" customHeight="1">
      <c r="A180" s="87">
        <v>159.0</v>
      </c>
      <c r="B180" s="63" t="str">
        <f t="shared" si="10"/>
        <v>A7</v>
      </c>
      <c r="C180" s="64" t="str">
        <f t="shared" si="30"/>
        <v>08</v>
      </c>
      <c r="D180" s="64" t="str">
        <f t="shared" si="29"/>
        <v>30</v>
      </c>
      <c r="E180" s="92" t="s">
        <v>107</v>
      </c>
      <c r="F180" s="93" t="s">
        <v>43</v>
      </c>
      <c r="G180" s="94">
        <v>451.0</v>
      </c>
      <c r="H180" s="94">
        <v>683.0</v>
      </c>
      <c r="I180" s="95">
        <v>2.899955851E9</v>
      </c>
      <c r="J180" s="95">
        <v>2.89995585E8</v>
      </c>
      <c r="K180" s="95">
        <v>5.7999117E7</v>
      </c>
      <c r="L180" s="69">
        <v>3.247950553E9</v>
      </c>
      <c r="M180" s="94"/>
      <c r="N180" s="94"/>
      <c r="O180" s="94"/>
      <c r="P180" s="94"/>
      <c r="Q180" s="94"/>
      <c r="R180" s="94"/>
      <c r="S180" s="93" t="s">
        <v>135</v>
      </c>
      <c r="T180" s="42"/>
      <c r="U180" s="87" t="s">
        <v>0</v>
      </c>
      <c r="V180" s="136"/>
      <c r="W180" s="27"/>
      <c r="X180" s="123"/>
      <c r="Y180" s="47"/>
      <c r="Z180" s="82"/>
      <c r="AA180" s="82"/>
      <c r="AB180" s="82"/>
      <c r="AC180" s="82"/>
      <c r="AD180" s="82"/>
      <c r="AE180" s="82"/>
      <c r="AF180" s="82"/>
      <c r="AG180" s="82"/>
      <c r="AH180" s="82"/>
    </row>
    <row r="181" ht="22.5" hidden="1" customHeight="1">
      <c r="A181" s="87">
        <v>160.0</v>
      </c>
      <c r="B181" s="93" t="str">
        <f t="shared" si="10"/>
        <v>A7</v>
      </c>
      <c r="C181" s="132" t="str">
        <f t="shared" si="30"/>
        <v>08</v>
      </c>
      <c r="D181" s="132" t="str">
        <f t="shared" si="29"/>
        <v>31</v>
      </c>
      <c r="E181" s="92" t="s">
        <v>104</v>
      </c>
      <c r="F181" s="93" t="s">
        <v>43</v>
      </c>
      <c r="G181" s="94">
        <v>451.0</v>
      </c>
      <c r="H181" s="94">
        <v>683.0</v>
      </c>
      <c r="I181" s="95">
        <v>2.899955851E9</v>
      </c>
      <c r="J181" s="95">
        <v>2.89995585E8</v>
      </c>
      <c r="K181" s="95">
        <v>5.7999117E7</v>
      </c>
      <c r="L181" s="69">
        <v>3.247950553E9</v>
      </c>
      <c r="M181" s="95"/>
      <c r="N181" s="95"/>
      <c r="O181" s="95"/>
      <c r="P181" s="95"/>
      <c r="Q181" s="94"/>
      <c r="R181" s="94"/>
      <c r="S181" s="93" t="s">
        <v>135</v>
      </c>
      <c r="T181" s="42"/>
      <c r="U181" s="87" t="s">
        <v>0</v>
      </c>
      <c r="V181" s="136"/>
      <c r="W181" s="27"/>
      <c r="X181" s="123"/>
      <c r="Y181" s="47"/>
      <c r="Z181" s="82"/>
      <c r="AA181" s="82"/>
      <c r="AB181" s="82"/>
      <c r="AC181" s="82"/>
      <c r="AD181" s="82"/>
      <c r="AE181" s="82"/>
      <c r="AF181" s="82"/>
      <c r="AG181" s="82"/>
      <c r="AH181" s="82"/>
    </row>
    <row r="182" hidden="1">
      <c r="A182" s="87">
        <v>161.0</v>
      </c>
      <c r="B182" s="145" t="str">
        <f t="shared" si="10"/>
        <v>A2</v>
      </c>
      <c r="C182" s="132" t="str">
        <f t="shared" si="30"/>
        <v>02</v>
      </c>
      <c r="D182" s="132" t="str">
        <f t="shared" si="29"/>
        <v>05</v>
      </c>
      <c r="E182" s="146" t="s">
        <v>240</v>
      </c>
      <c r="F182" s="145" t="s">
        <v>32</v>
      </c>
      <c r="G182" s="94">
        <v>551.0</v>
      </c>
      <c r="H182" s="94">
        <v>918.0</v>
      </c>
      <c r="I182" s="95">
        <v>2.782853589E9</v>
      </c>
      <c r="J182" s="95">
        <v>2.78285359E8</v>
      </c>
      <c r="K182" s="95">
        <v>5.5657072E7</v>
      </c>
      <c r="L182" s="69">
        <v>3.11679602E9</v>
      </c>
      <c r="M182" s="70"/>
      <c r="N182" s="70"/>
      <c r="O182" s="70"/>
      <c r="P182" s="70"/>
      <c r="Q182" s="70"/>
      <c r="R182" s="70"/>
      <c r="S182" s="145" t="s">
        <v>117</v>
      </c>
      <c r="T182" s="97"/>
      <c r="U182" s="145" t="s">
        <v>0</v>
      </c>
      <c r="V182" s="147"/>
      <c r="W182" s="148"/>
      <c r="X182" s="149"/>
      <c r="Y182" s="139"/>
      <c r="Z182" s="135"/>
      <c r="AA182" s="135"/>
      <c r="AB182" s="135"/>
      <c r="AC182" s="135"/>
      <c r="AD182" s="135"/>
      <c r="AE182" s="135"/>
      <c r="AF182" s="135"/>
      <c r="AG182" s="135"/>
      <c r="AH182" s="135"/>
    </row>
    <row r="183" hidden="1">
      <c r="A183" s="87">
        <v>162.0</v>
      </c>
      <c r="B183" s="145" t="str">
        <f t="shared" si="10"/>
        <v>A7</v>
      </c>
      <c r="C183" s="132" t="str">
        <f t="shared" si="30"/>
        <v>03</v>
      </c>
      <c r="D183" s="132" t="str">
        <f t="shared" si="29"/>
        <v>23</v>
      </c>
      <c r="E183" s="146" t="s">
        <v>241</v>
      </c>
      <c r="F183" s="145" t="s">
        <v>37</v>
      </c>
      <c r="G183" s="94">
        <v>327.0</v>
      </c>
      <c r="H183" s="94">
        <v>482.0</v>
      </c>
      <c r="I183" s="95">
        <v>1.763310184E9</v>
      </c>
      <c r="J183" s="95">
        <v>1.76331018E8</v>
      </c>
      <c r="K183" s="95">
        <v>3.5266204E7</v>
      </c>
      <c r="L183" s="69">
        <v>1.974907406E9</v>
      </c>
      <c r="M183" s="70"/>
      <c r="N183" s="70"/>
      <c r="O183" s="70"/>
      <c r="P183" s="70"/>
      <c r="Q183" s="70"/>
      <c r="R183" s="70"/>
      <c r="S183" s="145" t="s">
        <v>135</v>
      </c>
      <c r="T183" s="97"/>
      <c r="U183" s="145" t="s">
        <v>0</v>
      </c>
      <c r="V183" s="147"/>
      <c r="W183" s="148"/>
      <c r="X183" s="149"/>
      <c r="Y183" s="139"/>
      <c r="Z183" s="135"/>
      <c r="AA183" s="135"/>
      <c r="AB183" s="135"/>
      <c r="AC183" s="135"/>
      <c r="AD183" s="135"/>
      <c r="AE183" s="135"/>
      <c r="AF183" s="135"/>
      <c r="AG183" s="135"/>
      <c r="AH183" s="135"/>
    </row>
    <row r="184" hidden="1">
      <c r="A184" s="87">
        <v>163.0</v>
      </c>
      <c r="B184" s="145" t="str">
        <f t="shared" si="10"/>
        <v>A7</v>
      </c>
      <c r="C184" s="132" t="str">
        <f t="shared" si="30"/>
        <v>03</v>
      </c>
      <c r="D184" s="132" t="str">
        <f t="shared" si="29"/>
        <v>24</v>
      </c>
      <c r="E184" s="146" t="s">
        <v>242</v>
      </c>
      <c r="F184" s="145" t="s">
        <v>37</v>
      </c>
      <c r="G184" s="94">
        <v>327.0</v>
      </c>
      <c r="H184" s="94">
        <v>482.0</v>
      </c>
      <c r="I184" s="95">
        <v>1.798660306E9</v>
      </c>
      <c r="J184" s="95">
        <v>1.79866031E8</v>
      </c>
      <c r="K184" s="95">
        <v>3.5973206E7</v>
      </c>
      <c r="L184" s="69">
        <v>2.014499543E9</v>
      </c>
      <c r="M184" s="70"/>
      <c r="N184" s="70"/>
      <c r="O184" s="70"/>
      <c r="P184" s="70"/>
      <c r="Q184" s="70"/>
      <c r="R184" s="70"/>
      <c r="S184" s="145" t="s">
        <v>135</v>
      </c>
      <c r="T184" s="97"/>
      <c r="U184" s="145" t="s">
        <v>0</v>
      </c>
      <c r="V184" s="147"/>
      <c r="W184" s="148"/>
      <c r="X184" s="149"/>
      <c r="Y184" s="139"/>
      <c r="Z184" s="135"/>
      <c r="AA184" s="135"/>
      <c r="AB184" s="135"/>
      <c r="AC184" s="135"/>
      <c r="AD184" s="135"/>
      <c r="AE184" s="135"/>
      <c r="AF184" s="135"/>
      <c r="AG184" s="135"/>
      <c r="AH184" s="135"/>
    </row>
    <row r="185" hidden="1">
      <c r="A185" s="87">
        <v>164.0</v>
      </c>
      <c r="B185" s="145" t="str">
        <f t="shared" si="10"/>
        <v>A7</v>
      </c>
      <c r="C185" s="132" t="str">
        <f t="shared" si="30"/>
        <v>08</v>
      </c>
      <c r="D185" s="132" t="str">
        <f t="shared" si="29"/>
        <v>29</v>
      </c>
      <c r="E185" s="146" t="s">
        <v>243</v>
      </c>
      <c r="F185" s="145" t="s">
        <v>43</v>
      </c>
      <c r="G185" s="94">
        <v>451.0</v>
      </c>
      <c r="H185" s="94">
        <v>683.0</v>
      </c>
      <c r="I185" s="95">
        <v>2.899955851E9</v>
      </c>
      <c r="J185" s="95">
        <v>2.89995585E8</v>
      </c>
      <c r="K185" s="95">
        <v>5.7999117E7</v>
      </c>
      <c r="L185" s="69">
        <v>3.247950553E9</v>
      </c>
      <c r="M185" s="70"/>
      <c r="N185" s="70"/>
      <c r="O185" s="70"/>
      <c r="P185" s="70"/>
      <c r="Q185" s="70"/>
      <c r="R185" s="70"/>
      <c r="S185" s="145" t="s">
        <v>135</v>
      </c>
      <c r="T185" s="97"/>
      <c r="U185" s="145" t="s">
        <v>0</v>
      </c>
      <c r="V185" s="147"/>
      <c r="W185" s="148"/>
      <c r="X185" s="149"/>
      <c r="Y185" s="139"/>
      <c r="Z185" s="135"/>
      <c r="AA185" s="135"/>
      <c r="AB185" s="135"/>
      <c r="AC185" s="135"/>
      <c r="AD185" s="135"/>
      <c r="AE185" s="135"/>
      <c r="AF185" s="135"/>
      <c r="AG185" s="135"/>
      <c r="AH185" s="135"/>
    </row>
    <row r="186">
      <c r="A186" s="7"/>
      <c r="B186" s="7"/>
      <c r="C186" s="7"/>
      <c r="D186" s="7"/>
      <c r="E186" s="150"/>
      <c r="F186" s="7"/>
      <c r="G186" s="151"/>
      <c r="H186" s="151"/>
      <c r="I186" s="7"/>
      <c r="J186" s="7"/>
      <c r="K186" s="7"/>
      <c r="L186" s="152"/>
      <c r="M186" s="153"/>
      <c r="N186" s="153"/>
      <c r="O186" s="153"/>
      <c r="P186" s="153"/>
      <c r="Q186" s="153"/>
      <c r="R186" s="153"/>
      <c r="S186" s="7"/>
      <c r="T186" s="7"/>
      <c r="U186" s="7"/>
      <c r="V186" s="150"/>
      <c r="W186" s="7"/>
      <c r="X186" s="7"/>
      <c r="Y186" s="8"/>
      <c r="Z186" s="9"/>
      <c r="AA186" s="9"/>
      <c r="AB186" s="9"/>
      <c r="AC186" s="9"/>
      <c r="AD186" s="9"/>
      <c r="AE186" s="9"/>
      <c r="AF186" s="9"/>
      <c r="AG186" s="9"/>
      <c r="AH186" s="9"/>
    </row>
    <row r="187">
      <c r="A187" s="9"/>
      <c r="B187" s="9"/>
      <c r="C187" s="9"/>
      <c r="D187" s="9"/>
      <c r="E187" s="154"/>
      <c r="F187" s="9"/>
      <c r="G187" s="155"/>
      <c r="H187" s="155"/>
      <c r="I187" s="9"/>
      <c r="J187" s="9"/>
      <c r="K187" s="9"/>
      <c r="L187" s="156"/>
      <c r="M187" s="157"/>
      <c r="N187" s="157"/>
      <c r="O187" s="157"/>
      <c r="P187" s="157"/>
      <c r="Q187" s="157"/>
      <c r="R187" s="157"/>
      <c r="S187" s="9"/>
      <c r="T187" s="9"/>
      <c r="U187" s="9"/>
      <c r="V187" s="154"/>
      <c r="W187" s="9"/>
      <c r="X187" s="9"/>
      <c r="Y187" s="158"/>
      <c r="Z187" s="9"/>
      <c r="AA187" s="9"/>
      <c r="AB187" s="9"/>
      <c r="AC187" s="9"/>
      <c r="AD187" s="9"/>
      <c r="AE187" s="9"/>
      <c r="AF187" s="9"/>
      <c r="AG187" s="9"/>
      <c r="AH187" s="9"/>
    </row>
    <row r="188">
      <c r="A188" s="9"/>
      <c r="B188" s="9"/>
      <c r="C188" s="9"/>
      <c r="D188" s="9"/>
      <c r="E188" s="154"/>
      <c r="F188" s="9"/>
      <c r="G188" s="155"/>
      <c r="H188" s="155"/>
      <c r="I188" s="9"/>
      <c r="J188" s="9"/>
      <c r="K188" s="9"/>
      <c r="L188" s="156"/>
      <c r="M188" s="157"/>
      <c r="N188" s="157"/>
      <c r="O188" s="157"/>
      <c r="P188" s="157"/>
      <c r="Q188" s="157"/>
      <c r="R188" s="157"/>
      <c r="S188" s="9"/>
      <c r="T188" s="9"/>
      <c r="U188" s="9"/>
      <c r="V188" s="154"/>
      <c r="W188" s="9"/>
      <c r="X188" s="9"/>
      <c r="Y188" s="158"/>
      <c r="Z188" s="9"/>
      <c r="AA188" s="9"/>
      <c r="AB188" s="9"/>
      <c r="AC188" s="9"/>
      <c r="AD188" s="9"/>
      <c r="AE188" s="9"/>
      <c r="AF188" s="9"/>
      <c r="AG188" s="9"/>
      <c r="AH188" s="9"/>
    </row>
    <row r="189">
      <c r="A189" s="9"/>
      <c r="B189" s="9"/>
      <c r="C189" s="9"/>
      <c r="D189" s="9"/>
      <c r="E189" s="154"/>
      <c r="F189" s="9"/>
      <c r="G189" s="155"/>
      <c r="H189" s="155"/>
      <c r="I189" s="9"/>
      <c r="J189" s="9"/>
      <c r="K189" s="9"/>
      <c r="L189" s="156"/>
      <c r="M189" s="157"/>
      <c r="N189" s="157"/>
      <c r="O189" s="157"/>
      <c r="P189" s="157"/>
      <c r="Q189" s="157"/>
      <c r="R189" s="157"/>
      <c r="S189" s="9"/>
      <c r="T189" s="9"/>
      <c r="U189" s="9"/>
      <c r="V189" s="154"/>
      <c r="W189" s="9"/>
      <c r="X189" s="9"/>
      <c r="Y189" s="158"/>
      <c r="Z189" s="9"/>
      <c r="AA189" s="9"/>
      <c r="AB189" s="9"/>
      <c r="AC189" s="9"/>
      <c r="AD189" s="9"/>
      <c r="AE189" s="9"/>
      <c r="AF189" s="9"/>
      <c r="AG189" s="9"/>
      <c r="AH189" s="9"/>
    </row>
    <row r="190">
      <c r="A190" s="9"/>
      <c r="B190" s="9"/>
      <c r="C190" s="9"/>
      <c r="D190" s="9"/>
      <c r="E190" s="154"/>
      <c r="F190" s="9"/>
      <c r="G190" s="155"/>
      <c r="H190" s="155"/>
      <c r="I190" s="9"/>
      <c r="J190" s="9"/>
      <c r="K190" s="9"/>
      <c r="L190" s="156"/>
      <c r="M190" s="157"/>
      <c r="N190" s="157"/>
      <c r="O190" s="157"/>
      <c r="P190" s="157"/>
      <c r="Q190" s="157"/>
      <c r="R190" s="157"/>
      <c r="S190" s="9"/>
      <c r="T190" s="9"/>
      <c r="U190" s="9"/>
      <c r="V190" s="154"/>
      <c r="W190" s="9"/>
      <c r="X190" s="9"/>
      <c r="Y190" s="158"/>
      <c r="Z190" s="9"/>
      <c r="AA190" s="9"/>
      <c r="AB190" s="9"/>
      <c r="AC190" s="9"/>
      <c r="AD190" s="9"/>
      <c r="AE190" s="9"/>
      <c r="AF190" s="9"/>
      <c r="AG190" s="9"/>
      <c r="AH190" s="9"/>
    </row>
    <row r="191">
      <c r="A191" s="9"/>
      <c r="B191" s="9"/>
      <c r="C191" s="9"/>
      <c r="D191" s="9"/>
      <c r="E191" s="154"/>
      <c r="F191" s="9"/>
      <c r="G191" s="155"/>
      <c r="H191" s="155"/>
      <c r="I191" s="9"/>
      <c r="J191" s="9"/>
      <c r="K191" s="9"/>
      <c r="L191" s="156"/>
      <c r="M191" s="157"/>
      <c r="N191" s="157"/>
      <c r="O191" s="157"/>
      <c r="P191" s="157"/>
      <c r="Q191" s="157"/>
      <c r="R191" s="157"/>
      <c r="S191" s="9"/>
      <c r="T191" s="9"/>
      <c r="U191" s="9"/>
      <c r="V191" s="154"/>
      <c r="W191" s="9"/>
      <c r="X191" s="9"/>
      <c r="Y191" s="158"/>
      <c r="Z191" s="9"/>
      <c r="AA191" s="9"/>
      <c r="AB191" s="9"/>
      <c r="AC191" s="9"/>
      <c r="AD191" s="9"/>
      <c r="AE191" s="9"/>
      <c r="AF191" s="9"/>
      <c r="AG191" s="9"/>
      <c r="AH191" s="9"/>
    </row>
    <row r="192">
      <c r="A192" s="9"/>
      <c r="B192" s="9"/>
      <c r="C192" s="9"/>
      <c r="D192" s="9"/>
      <c r="E192" s="154"/>
      <c r="F192" s="9"/>
      <c r="G192" s="155"/>
      <c r="H192" s="155"/>
      <c r="I192" s="9"/>
      <c r="J192" s="9"/>
      <c r="K192" s="9"/>
      <c r="L192" s="156"/>
      <c r="M192" s="157"/>
      <c r="N192" s="157"/>
      <c r="O192" s="157"/>
      <c r="P192" s="157"/>
      <c r="Q192" s="157"/>
      <c r="R192" s="157"/>
      <c r="S192" s="9"/>
      <c r="T192" s="9"/>
      <c r="U192" s="9"/>
      <c r="V192" s="154"/>
      <c r="W192" s="9"/>
      <c r="X192" s="9"/>
      <c r="Y192" s="158"/>
      <c r="Z192" s="9"/>
      <c r="AA192" s="9"/>
      <c r="AB192" s="9"/>
      <c r="AC192" s="9"/>
      <c r="AD192" s="9"/>
      <c r="AE192" s="9"/>
      <c r="AF192" s="9"/>
      <c r="AG192" s="9"/>
      <c r="AH192" s="9"/>
    </row>
    <row r="193">
      <c r="A193" s="9"/>
      <c r="B193" s="9"/>
      <c r="C193" s="9"/>
      <c r="D193" s="9"/>
      <c r="E193" s="154"/>
      <c r="F193" s="9"/>
      <c r="G193" s="155"/>
      <c r="H193" s="155"/>
      <c r="I193" s="9"/>
      <c r="J193" s="9"/>
      <c r="K193" s="9"/>
      <c r="L193" s="156"/>
      <c r="M193" s="157"/>
      <c r="N193" s="157"/>
      <c r="O193" s="157"/>
      <c r="P193" s="157"/>
      <c r="Q193" s="157"/>
      <c r="R193" s="157"/>
      <c r="S193" s="9"/>
      <c r="T193" s="9"/>
      <c r="U193" s="9"/>
      <c r="V193" s="154"/>
      <c r="W193" s="9"/>
      <c r="X193" s="9"/>
      <c r="Y193" s="158"/>
      <c r="Z193" s="9"/>
      <c r="AA193" s="9"/>
      <c r="AB193" s="9"/>
      <c r="AC193" s="9"/>
      <c r="AD193" s="9"/>
      <c r="AE193" s="9"/>
      <c r="AF193" s="9"/>
      <c r="AG193" s="9"/>
      <c r="AH193" s="9"/>
    </row>
    <row r="194">
      <c r="A194" s="9"/>
      <c r="B194" s="9"/>
      <c r="C194" s="9"/>
      <c r="D194" s="9"/>
      <c r="E194" s="154"/>
      <c r="F194" s="9"/>
      <c r="G194" s="155"/>
      <c r="H194" s="155"/>
      <c r="I194" s="9"/>
      <c r="J194" s="9"/>
      <c r="K194" s="9"/>
      <c r="L194" s="156"/>
      <c r="M194" s="157"/>
      <c r="N194" s="157"/>
      <c r="O194" s="157"/>
      <c r="P194" s="157"/>
      <c r="Q194" s="157"/>
      <c r="R194" s="157"/>
      <c r="S194" s="9"/>
      <c r="T194" s="9"/>
      <c r="U194" s="9"/>
      <c r="V194" s="154"/>
      <c r="W194" s="9"/>
      <c r="X194" s="9"/>
      <c r="Y194" s="158"/>
      <c r="Z194" s="9"/>
      <c r="AA194" s="9"/>
      <c r="AB194" s="9"/>
      <c r="AC194" s="9"/>
      <c r="AD194" s="9"/>
      <c r="AE194" s="9"/>
      <c r="AF194" s="9"/>
      <c r="AG194" s="9"/>
      <c r="AH194" s="9"/>
    </row>
    <row r="195">
      <c r="A195" s="9"/>
      <c r="B195" s="9"/>
      <c r="C195" s="9"/>
      <c r="D195" s="9"/>
      <c r="E195" s="154"/>
      <c r="F195" s="9"/>
      <c r="G195" s="155"/>
      <c r="H195" s="155"/>
      <c r="I195" s="9"/>
      <c r="J195" s="9"/>
      <c r="K195" s="9"/>
      <c r="L195" s="156"/>
      <c r="M195" s="157"/>
      <c r="N195" s="157"/>
      <c r="O195" s="157"/>
      <c r="P195" s="157"/>
      <c r="Q195" s="157"/>
      <c r="R195" s="157"/>
      <c r="S195" s="9"/>
      <c r="T195" s="9"/>
      <c r="U195" s="9"/>
      <c r="V195" s="154"/>
      <c r="W195" s="9"/>
      <c r="X195" s="9"/>
      <c r="Y195" s="158"/>
      <c r="Z195" s="9"/>
      <c r="AA195" s="9"/>
      <c r="AB195" s="9"/>
      <c r="AC195" s="9"/>
      <c r="AD195" s="9"/>
      <c r="AE195" s="9"/>
      <c r="AF195" s="9"/>
      <c r="AG195" s="9"/>
      <c r="AH195" s="9"/>
    </row>
    <row r="196">
      <c r="A196" s="9"/>
      <c r="B196" s="9"/>
      <c r="C196" s="9"/>
      <c r="D196" s="9"/>
      <c r="E196" s="154"/>
      <c r="F196" s="9"/>
      <c r="G196" s="155"/>
      <c r="H196" s="155"/>
      <c r="I196" s="9"/>
      <c r="J196" s="9"/>
      <c r="K196" s="9"/>
      <c r="L196" s="156"/>
      <c r="M196" s="157"/>
      <c r="N196" s="157"/>
      <c r="O196" s="157"/>
      <c r="P196" s="157"/>
      <c r="Q196" s="157"/>
      <c r="R196" s="157"/>
      <c r="S196" s="9"/>
      <c r="T196" s="9"/>
      <c r="U196" s="9"/>
      <c r="V196" s="154"/>
      <c r="W196" s="9"/>
      <c r="X196" s="9"/>
      <c r="Y196" s="158"/>
      <c r="Z196" s="9"/>
      <c r="AA196" s="9"/>
      <c r="AB196" s="9"/>
      <c r="AC196" s="9"/>
      <c r="AD196" s="9"/>
      <c r="AE196" s="9"/>
      <c r="AF196" s="9"/>
      <c r="AG196" s="9"/>
      <c r="AH196" s="9"/>
    </row>
    <row r="197">
      <c r="A197" s="9"/>
      <c r="B197" s="9"/>
      <c r="C197" s="9"/>
      <c r="D197" s="9"/>
      <c r="E197" s="154"/>
      <c r="F197" s="9"/>
      <c r="G197" s="155"/>
      <c r="H197" s="155"/>
      <c r="I197" s="9"/>
      <c r="J197" s="9"/>
      <c r="K197" s="9"/>
      <c r="L197" s="156"/>
      <c r="M197" s="157"/>
      <c r="N197" s="157"/>
      <c r="O197" s="157"/>
      <c r="P197" s="157"/>
      <c r="Q197" s="157"/>
      <c r="R197" s="157"/>
      <c r="S197" s="9"/>
      <c r="T197" s="9"/>
      <c r="U197" s="9"/>
      <c r="V197" s="154"/>
      <c r="W197" s="9"/>
      <c r="X197" s="9"/>
      <c r="Y197" s="158"/>
      <c r="Z197" s="9"/>
      <c r="AA197" s="9"/>
      <c r="AB197" s="9"/>
      <c r="AC197" s="9"/>
      <c r="AD197" s="9"/>
      <c r="AE197" s="9"/>
      <c r="AF197" s="9"/>
      <c r="AG197" s="9"/>
      <c r="AH197" s="9"/>
    </row>
    <row r="198">
      <c r="A198" s="9"/>
      <c r="B198" s="9"/>
      <c r="C198" s="9"/>
      <c r="D198" s="9"/>
      <c r="E198" s="154"/>
      <c r="F198" s="9"/>
      <c r="G198" s="155"/>
      <c r="H198" s="155"/>
      <c r="I198" s="9"/>
      <c r="J198" s="9"/>
      <c r="K198" s="9"/>
      <c r="L198" s="156"/>
      <c r="M198" s="157"/>
      <c r="N198" s="157"/>
      <c r="O198" s="157"/>
      <c r="P198" s="157"/>
      <c r="Q198" s="157"/>
      <c r="R198" s="157"/>
      <c r="S198" s="9"/>
      <c r="T198" s="9"/>
      <c r="U198" s="9"/>
      <c r="V198" s="154"/>
      <c r="W198" s="9"/>
      <c r="X198" s="9"/>
      <c r="Y198" s="158"/>
      <c r="Z198" s="9"/>
      <c r="AA198" s="9"/>
      <c r="AB198" s="9"/>
      <c r="AC198" s="9"/>
      <c r="AD198" s="9"/>
      <c r="AE198" s="9"/>
      <c r="AF198" s="9"/>
      <c r="AG198" s="9"/>
      <c r="AH198" s="9"/>
    </row>
    <row r="199">
      <c r="A199" s="9"/>
      <c r="B199" s="9"/>
      <c r="C199" s="9"/>
      <c r="D199" s="9"/>
      <c r="E199" s="154"/>
      <c r="F199" s="9"/>
      <c r="G199" s="155"/>
      <c r="H199" s="155"/>
      <c r="I199" s="9"/>
      <c r="J199" s="9"/>
      <c r="K199" s="9"/>
      <c r="L199" s="156"/>
      <c r="M199" s="157"/>
      <c r="N199" s="157"/>
      <c r="O199" s="157"/>
      <c r="P199" s="157"/>
      <c r="Q199" s="157"/>
      <c r="R199" s="157"/>
      <c r="S199" s="9"/>
      <c r="T199" s="9"/>
      <c r="U199" s="9"/>
      <c r="V199" s="154"/>
      <c r="W199" s="9"/>
      <c r="X199" s="9"/>
      <c r="Y199" s="158"/>
      <c r="Z199" s="9"/>
      <c r="AA199" s="9"/>
      <c r="AB199" s="9"/>
      <c r="AC199" s="9"/>
      <c r="AD199" s="9"/>
      <c r="AE199" s="9"/>
      <c r="AF199" s="9"/>
      <c r="AG199" s="9"/>
      <c r="AH199" s="9"/>
    </row>
    <row r="200">
      <c r="A200" s="9"/>
      <c r="B200" s="9"/>
      <c r="C200" s="9"/>
      <c r="D200" s="9"/>
      <c r="E200" s="154"/>
      <c r="F200" s="9"/>
      <c r="G200" s="155"/>
      <c r="H200" s="155"/>
      <c r="I200" s="9"/>
      <c r="J200" s="9"/>
      <c r="K200" s="9"/>
      <c r="L200" s="156"/>
      <c r="M200" s="157"/>
      <c r="N200" s="157"/>
      <c r="O200" s="157"/>
      <c r="P200" s="157"/>
      <c r="Q200" s="157"/>
      <c r="R200" s="157"/>
      <c r="S200" s="9"/>
      <c r="T200" s="9"/>
      <c r="U200" s="9"/>
      <c r="V200" s="154"/>
      <c r="W200" s="9"/>
      <c r="X200" s="9"/>
      <c r="Y200" s="158"/>
      <c r="Z200" s="9"/>
      <c r="AA200" s="9"/>
      <c r="AB200" s="9"/>
      <c r="AC200" s="9"/>
      <c r="AD200" s="9"/>
      <c r="AE200" s="9"/>
      <c r="AF200" s="9"/>
      <c r="AG200" s="9"/>
      <c r="AH200" s="9"/>
    </row>
    <row r="201">
      <c r="A201" s="9"/>
      <c r="B201" s="9"/>
      <c r="C201" s="9"/>
      <c r="D201" s="9"/>
      <c r="E201" s="154"/>
      <c r="F201" s="9"/>
      <c r="G201" s="155"/>
      <c r="H201" s="155"/>
      <c r="I201" s="9"/>
      <c r="J201" s="9"/>
      <c r="K201" s="9"/>
      <c r="L201" s="156"/>
      <c r="M201" s="157"/>
      <c r="N201" s="157"/>
      <c r="O201" s="157"/>
      <c r="P201" s="157"/>
      <c r="Q201" s="157"/>
      <c r="R201" s="157"/>
      <c r="S201" s="9"/>
      <c r="T201" s="9"/>
      <c r="U201" s="9"/>
      <c r="V201" s="154"/>
      <c r="W201" s="9"/>
      <c r="X201" s="9"/>
      <c r="Y201" s="158"/>
      <c r="Z201" s="9"/>
      <c r="AA201" s="9"/>
      <c r="AB201" s="9"/>
      <c r="AC201" s="9"/>
      <c r="AD201" s="9"/>
      <c r="AE201" s="9"/>
      <c r="AF201" s="9"/>
      <c r="AG201" s="9"/>
      <c r="AH201" s="9"/>
    </row>
    <row r="202">
      <c r="A202" s="9"/>
      <c r="B202" s="9"/>
      <c r="C202" s="9"/>
      <c r="D202" s="9"/>
      <c r="E202" s="154"/>
      <c r="F202" s="9"/>
      <c r="G202" s="155"/>
      <c r="H202" s="155"/>
      <c r="I202" s="9"/>
      <c r="J202" s="9"/>
      <c r="K202" s="9"/>
      <c r="L202" s="156"/>
      <c r="M202" s="157"/>
      <c r="N202" s="157"/>
      <c r="O202" s="157"/>
      <c r="P202" s="157"/>
      <c r="Q202" s="157"/>
      <c r="R202" s="157"/>
      <c r="S202" s="9"/>
      <c r="T202" s="9"/>
      <c r="U202" s="9"/>
      <c r="V202" s="154"/>
      <c r="W202" s="9"/>
      <c r="X202" s="9"/>
      <c r="Y202" s="158"/>
      <c r="Z202" s="9"/>
      <c r="AA202" s="9"/>
      <c r="AB202" s="9"/>
      <c r="AC202" s="9"/>
      <c r="AD202" s="9"/>
      <c r="AE202" s="9"/>
      <c r="AF202" s="9"/>
      <c r="AG202" s="9"/>
      <c r="AH202" s="9"/>
    </row>
    <row r="203">
      <c r="A203" s="9"/>
      <c r="B203" s="9"/>
      <c r="C203" s="9"/>
      <c r="D203" s="9"/>
      <c r="E203" s="154"/>
      <c r="F203" s="9"/>
      <c r="G203" s="155"/>
      <c r="H203" s="155"/>
      <c r="I203" s="9"/>
      <c r="J203" s="9"/>
      <c r="K203" s="9"/>
      <c r="L203" s="156"/>
      <c r="M203" s="157"/>
      <c r="N203" s="157"/>
      <c r="O203" s="157"/>
      <c r="P203" s="157"/>
      <c r="Q203" s="157"/>
      <c r="R203" s="157"/>
      <c r="S203" s="9"/>
      <c r="T203" s="9"/>
      <c r="U203" s="9"/>
      <c r="V203" s="154"/>
      <c r="W203" s="9"/>
      <c r="X203" s="9"/>
      <c r="Y203" s="158"/>
      <c r="Z203" s="9"/>
      <c r="AA203" s="9"/>
      <c r="AB203" s="9"/>
      <c r="AC203" s="9"/>
      <c r="AD203" s="9"/>
      <c r="AE203" s="9"/>
      <c r="AF203" s="9"/>
      <c r="AG203" s="9"/>
      <c r="AH203" s="9"/>
    </row>
    <row r="204">
      <c r="A204" s="9"/>
      <c r="B204" s="9"/>
      <c r="C204" s="9"/>
      <c r="D204" s="9"/>
      <c r="E204" s="154"/>
      <c r="F204" s="9"/>
      <c r="G204" s="155"/>
      <c r="H204" s="155"/>
      <c r="I204" s="9"/>
      <c r="J204" s="9"/>
      <c r="K204" s="9"/>
      <c r="L204" s="156"/>
      <c r="M204" s="157"/>
      <c r="N204" s="157"/>
      <c r="O204" s="157"/>
      <c r="P204" s="157"/>
      <c r="Q204" s="157"/>
      <c r="R204" s="157"/>
      <c r="S204" s="9"/>
      <c r="T204" s="9"/>
      <c r="U204" s="9"/>
      <c r="V204" s="154"/>
      <c r="W204" s="9"/>
      <c r="X204" s="9"/>
      <c r="Y204" s="158"/>
      <c r="Z204" s="9"/>
      <c r="AA204" s="9"/>
      <c r="AB204" s="9"/>
      <c r="AC204" s="9"/>
      <c r="AD204" s="9"/>
      <c r="AE204" s="9"/>
      <c r="AF204" s="9"/>
      <c r="AG204" s="9"/>
      <c r="AH204" s="9"/>
    </row>
    <row r="205">
      <c r="A205" s="9"/>
      <c r="B205" s="9"/>
      <c r="C205" s="9"/>
      <c r="D205" s="9"/>
      <c r="E205" s="154"/>
      <c r="F205" s="9"/>
      <c r="G205" s="155"/>
      <c r="H205" s="155"/>
      <c r="I205" s="9"/>
      <c r="J205" s="9"/>
      <c r="K205" s="9"/>
      <c r="L205" s="156"/>
      <c r="M205" s="157"/>
      <c r="N205" s="157"/>
      <c r="O205" s="157"/>
      <c r="P205" s="157"/>
      <c r="Q205" s="157"/>
      <c r="R205" s="157"/>
      <c r="S205" s="9"/>
      <c r="T205" s="9"/>
      <c r="U205" s="9"/>
      <c r="V205" s="154"/>
      <c r="W205" s="9"/>
      <c r="X205" s="9"/>
      <c r="Y205" s="158"/>
      <c r="Z205" s="9"/>
      <c r="AA205" s="9"/>
      <c r="AB205" s="9"/>
      <c r="AC205" s="9"/>
      <c r="AD205" s="9"/>
      <c r="AE205" s="9"/>
      <c r="AF205" s="9"/>
      <c r="AG205" s="9"/>
      <c r="AH205" s="9"/>
    </row>
    <row r="206">
      <c r="A206" s="9"/>
      <c r="B206" s="9"/>
      <c r="C206" s="9"/>
      <c r="D206" s="9"/>
      <c r="E206" s="154"/>
      <c r="F206" s="9"/>
      <c r="G206" s="155"/>
      <c r="H206" s="155"/>
      <c r="I206" s="9"/>
      <c r="J206" s="9"/>
      <c r="K206" s="9"/>
      <c r="L206" s="156"/>
      <c r="M206" s="157"/>
      <c r="N206" s="157"/>
      <c r="O206" s="157"/>
      <c r="P206" s="157"/>
      <c r="Q206" s="157"/>
      <c r="R206" s="157"/>
      <c r="S206" s="9"/>
      <c r="T206" s="9"/>
      <c r="U206" s="9"/>
      <c r="V206" s="154"/>
      <c r="W206" s="9"/>
      <c r="X206" s="9"/>
      <c r="Y206" s="158"/>
      <c r="Z206" s="9"/>
      <c r="AA206" s="9"/>
      <c r="AB206" s="9"/>
      <c r="AC206" s="9"/>
      <c r="AD206" s="9"/>
      <c r="AE206" s="9"/>
      <c r="AF206" s="9"/>
      <c r="AG206" s="9"/>
      <c r="AH206" s="9"/>
    </row>
    <row r="207">
      <c r="A207" s="9"/>
      <c r="B207" s="9"/>
      <c r="C207" s="9"/>
      <c r="D207" s="9"/>
      <c r="E207" s="154"/>
      <c r="F207" s="9"/>
      <c r="G207" s="155"/>
      <c r="H207" s="155"/>
      <c r="I207" s="9"/>
      <c r="J207" s="9"/>
      <c r="K207" s="9"/>
      <c r="L207" s="156"/>
      <c r="M207" s="157"/>
      <c r="N207" s="157"/>
      <c r="O207" s="157"/>
      <c r="P207" s="157"/>
      <c r="Q207" s="157"/>
      <c r="R207" s="157"/>
      <c r="S207" s="9"/>
      <c r="T207" s="9"/>
      <c r="U207" s="9"/>
      <c r="V207" s="154"/>
      <c r="W207" s="9"/>
      <c r="X207" s="9"/>
      <c r="Y207" s="158"/>
      <c r="Z207" s="9"/>
      <c r="AA207" s="9"/>
      <c r="AB207" s="9"/>
      <c r="AC207" s="9"/>
      <c r="AD207" s="9"/>
      <c r="AE207" s="9"/>
      <c r="AF207" s="9"/>
      <c r="AG207" s="9"/>
      <c r="AH207" s="9"/>
    </row>
    <row r="208">
      <c r="A208" s="9"/>
      <c r="B208" s="9"/>
      <c r="C208" s="9"/>
      <c r="D208" s="9"/>
      <c r="E208" s="154"/>
      <c r="F208" s="9"/>
      <c r="G208" s="155"/>
      <c r="H208" s="155"/>
      <c r="I208" s="9"/>
      <c r="J208" s="9"/>
      <c r="K208" s="9"/>
      <c r="L208" s="156"/>
      <c r="M208" s="157"/>
      <c r="N208" s="157"/>
      <c r="O208" s="157"/>
      <c r="P208" s="157"/>
      <c r="Q208" s="157"/>
      <c r="R208" s="157"/>
      <c r="S208" s="9"/>
      <c r="T208" s="9"/>
      <c r="U208" s="9"/>
      <c r="V208" s="154"/>
      <c r="W208" s="9"/>
      <c r="X208" s="9"/>
      <c r="Y208" s="158"/>
      <c r="Z208" s="9"/>
      <c r="AA208" s="9"/>
      <c r="AB208" s="9"/>
      <c r="AC208" s="9"/>
      <c r="AD208" s="9"/>
      <c r="AE208" s="9"/>
      <c r="AF208" s="9"/>
      <c r="AG208" s="9"/>
      <c r="AH208" s="9"/>
    </row>
    <row r="209">
      <c r="A209" s="9"/>
      <c r="B209" s="9"/>
      <c r="C209" s="9"/>
      <c r="D209" s="9"/>
      <c r="E209" s="154"/>
      <c r="F209" s="9"/>
      <c r="G209" s="155"/>
      <c r="H209" s="155"/>
      <c r="I209" s="9"/>
      <c r="J209" s="9"/>
      <c r="K209" s="9"/>
      <c r="L209" s="156"/>
      <c r="M209" s="157"/>
      <c r="N209" s="157"/>
      <c r="O209" s="157"/>
      <c r="P209" s="157"/>
      <c r="Q209" s="157"/>
      <c r="R209" s="157"/>
      <c r="S209" s="9"/>
      <c r="T209" s="9"/>
      <c r="U209" s="9"/>
      <c r="V209" s="154"/>
      <c r="W209" s="9"/>
      <c r="X209" s="9"/>
      <c r="Y209" s="158"/>
      <c r="Z209" s="9"/>
      <c r="AA209" s="9"/>
      <c r="AB209" s="9"/>
      <c r="AC209" s="9"/>
      <c r="AD209" s="9"/>
      <c r="AE209" s="9"/>
      <c r="AF209" s="9"/>
      <c r="AG209" s="9"/>
      <c r="AH209" s="9"/>
    </row>
    <row r="210">
      <c r="A210" s="9"/>
      <c r="B210" s="9"/>
      <c r="C210" s="9"/>
      <c r="D210" s="9"/>
      <c r="E210" s="154"/>
      <c r="F210" s="9"/>
      <c r="G210" s="155"/>
      <c r="H210" s="155"/>
      <c r="I210" s="9"/>
      <c r="J210" s="9"/>
      <c r="K210" s="9"/>
      <c r="L210" s="156"/>
      <c r="M210" s="157"/>
      <c r="N210" s="157"/>
      <c r="O210" s="157"/>
      <c r="P210" s="157"/>
      <c r="Q210" s="157"/>
      <c r="R210" s="157"/>
      <c r="S210" s="9"/>
      <c r="T210" s="9"/>
      <c r="U210" s="9"/>
      <c r="V210" s="154"/>
      <c r="W210" s="9"/>
      <c r="X210" s="9"/>
      <c r="Y210" s="158"/>
      <c r="Z210" s="9"/>
      <c r="AA210" s="9"/>
      <c r="AB210" s="9"/>
      <c r="AC210" s="9"/>
      <c r="AD210" s="9"/>
      <c r="AE210" s="9"/>
      <c r="AF210" s="9"/>
      <c r="AG210" s="9"/>
      <c r="AH210" s="9"/>
    </row>
    <row r="211">
      <c r="A211" s="9"/>
      <c r="B211" s="9"/>
      <c r="C211" s="9"/>
      <c r="D211" s="9"/>
      <c r="E211" s="154"/>
      <c r="F211" s="9"/>
      <c r="G211" s="155"/>
      <c r="H211" s="155"/>
      <c r="I211" s="9"/>
      <c r="J211" s="9"/>
      <c r="K211" s="9"/>
      <c r="L211" s="156"/>
      <c r="M211" s="157"/>
      <c r="N211" s="157"/>
      <c r="O211" s="157"/>
      <c r="P211" s="157"/>
      <c r="Q211" s="157"/>
      <c r="R211" s="157"/>
      <c r="S211" s="9"/>
      <c r="T211" s="9"/>
      <c r="U211" s="9"/>
      <c r="V211" s="154"/>
      <c r="W211" s="9"/>
      <c r="X211" s="9"/>
      <c r="Y211" s="158"/>
      <c r="Z211" s="9"/>
      <c r="AA211" s="9"/>
      <c r="AB211" s="9"/>
      <c r="AC211" s="9"/>
      <c r="AD211" s="9"/>
      <c r="AE211" s="9"/>
      <c r="AF211" s="9"/>
      <c r="AG211" s="9"/>
      <c r="AH211" s="9"/>
    </row>
    <row r="212">
      <c r="A212" s="9"/>
      <c r="B212" s="9"/>
      <c r="C212" s="9"/>
      <c r="D212" s="9"/>
      <c r="E212" s="154"/>
      <c r="F212" s="9"/>
      <c r="G212" s="155"/>
      <c r="H212" s="155"/>
      <c r="I212" s="9"/>
      <c r="J212" s="9"/>
      <c r="K212" s="9"/>
      <c r="L212" s="156"/>
      <c r="M212" s="157"/>
      <c r="N212" s="157"/>
      <c r="O212" s="157"/>
      <c r="P212" s="157"/>
      <c r="Q212" s="157"/>
      <c r="R212" s="157"/>
      <c r="S212" s="9"/>
      <c r="T212" s="9"/>
      <c r="U212" s="9"/>
      <c r="V212" s="154"/>
      <c r="W212" s="9"/>
      <c r="X212" s="9"/>
      <c r="Y212" s="158"/>
      <c r="Z212" s="9"/>
      <c r="AA212" s="9"/>
      <c r="AB212" s="9"/>
      <c r="AC212" s="9"/>
      <c r="AD212" s="9"/>
      <c r="AE212" s="9"/>
      <c r="AF212" s="9"/>
      <c r="AG212" s="9"/>
      <c r="AH212" s="9"/>
    </row>
    <row r="213">
      <c r="A213" s="9"/>
      <c r="B213" s="9"/>
      <c r="C213" s="9"/>
      <c r="D213" s="9"/>
      <c r="E213" s="154"/>
      <c r="F213" s="9"/>
      <c r="G213" s="155"/>
      <c r="H213" s="155"/>
      <c r="I213" s="9"/>
      <c r="J213" s="9"/>
      <c r="K213" s="9"/>
      <c r="L213" s="156"/>
      <c r="M213" s="157"/>
      <c r="N213" s="157"/>
      <c r="O213" s="157"/>
      <c r="P213" s="157"/>
      <c r="Q213" s="157"/>
      <c r="R213" s="157"/>
      <c r="S213" s="9"/>
      <c r="T213" s="9"/>
      <c r="U213" s="9"/>
      <c r="V213" s="154"/>
      <c r="W213" s="9"/>
      <c r="X213" s="9"/>
      <c r="Y213" s="158"/>
      <c r="Z213" s="9"/>
      <c r="AA213" s="9"/>
      <c r="AB213" s="9"/>
      <c r="AC213" s="9"/>
      <c r="AD213" s="9"/>
      <c r="AE213" s="9"/>
      <c r="AF213" s="9"/>
      <c r="AG213" s="9"/>
      <c r="AH213" s="9"/>
    </row>
    <row r="214">
      <c r="A214" s="9"/>
      <c r="B214" s="9"/>
      <c r="C214" s="9"/>
      <c r="D214" s="9"/>
      <c r="E214" s="154"/>
      <c r="F214" s="9"/>
      <c r="G214" s="155"/>
      <c r="H214" s="155"/>
      <c r="I214" s="9"/>
      <c r="J214" s="9"/>
      <c r="K214" s="9"/>
      <c r="L214" s="156"/>
      <c r="M214" s="157"/>
      <c r="N214" s="157"/>
      <c r="O214" s="157"/>
      <c r="P214" s="157"/>
      <c r="Q214" s="157"/>
      <c r="R214" s="157"/>
      <c r="S214" s="9"/>
      <c r="T214" s="9"/>
      <c r="U214" s="9"/>
      <c r="V214" s="154"/>
      <c r="W214" s="9"/>
      <c r="X214" s="9"/>
      <c r="Y214" s="158"/>
      <c r="Z214" s="9"/>
      <c r="AA214" s="9"/>
      <c r="AB214" s="9"/>
      <c r="AC214" s="9"/>
      <c r="AD214" s="9"/>
      <c r="AE214" s="9"/>
      <c r="AF214" s="9"/>
      <c r="AG214" s="9"/>
      <c r="AH214" s="9"/>
    </row>
    <row r="215">
      <c r="A215" s="9"/>
      <c r="B215" s="9"/>
      <c r="C215" s="9"/>
      <c r="D215" s="9"/>
      <c r="E215" s="154"/>
      <c r="F215" s="9"/>
      <c r="G215" s="155"/>
      <c r="H215" s="155"/>
      <c r="I215" s="9"/>
      <c r="J215" s="9"/>
      <c r="K215" s="9"/>
      <c r="L215" s="156"/>
      <c r="M215" s="157"/>
      <c r="N215" s="157"/>
      <c r="O215" s="157"/>
      <c r="P215" s="157"/>
      <c r="Q215" s="157"/>
      <c r="R215" s="157"/>
      <c r="S215" s="9"/>
      <c r="T215" s="9"/>
      <c r="U215" s="9"/>
      <c r="V215" s="154"/>
      <c r="W215" s="9"/>
      <c r="X215" s="9"/>
      <c r="Y215" s="158"/>
      <c r="Z215" s="9"/>
      <c r="AA215" s="9"/>
      <c r="AB215" s="9"/>
      <c r="AC215" s="9"/>
      <c r="AD215" s="9"/>
      <c r="AE215" s="9"/>
      <c r="AF215" s="9"/>
      <c r="AG215" s="9"/>
      <c r="AH215" s="9"/>
    </row>
    <row r="216">
      <c r="A216" s="9"/>
      <c r="B216" s="9"/>
      <c r="C216" s="9"/>
      <c r="D216" s="9"/>
      <c r="E216" s="154"/>
      <c r="F216" s="9"/>
      <c r="G216" s="155"/>
      <c r="H216" s="155"/>
      <c r="I216" s="9"/>
      <c r="J216" s="9"/>
      <c r="K216" s="9"/>
      <c r="L216" s="156"/>
      <c r="M216" s="157"/>
      <c r="N216" s="157"/>
      <c r="O216" s="157"/>
      <c r="P216" s="157"/>
      <c r="Q216" s="157"/>
      <c r="R216" s="157"/>
      <c r="S216" s="9"/>
      <c r="T216" s="9"/>
      <c r="U216" s="9"/>
      <c r="V216" s="154"/>
      <c r="W216" s="9"/>
      <c r="X216" s="9"/>
      <c r="Y216" s="158"/>
      <c r="Z216" s="9"/>
      <c r="AA216" s="9"/>
      <c r="AB216" s="9"/>
      <c r="AC216" s="9"/>
      <c r="AD216" s="9"/>
      <c r="AE216" s="9"/>
      <c r="AF216" s="9"/>
      <c r="AG216" s="9"/>
      <c r="AH216" s="9"/>
    </row>
    <row r="217">
      <c r="A217" s="9"/>
      <c r="B217" s="9"/>
      <c r="C217" s="9"/>
      <c r="D217" s="9"/>
      <c r="E217" s="154"/>
      <c r="F217" s="9"/>
      <c r="G217" s="155"/>
      <c r="H217" s="155"/>
      <c r="I217" s="9"/>
      <c r="J217" s="9"/>
      <c r="K217" s="9"/>
      <c r="L217" s="156"/>
      <c r="M217" s="157"/>
      <c r="N217" s="157"/>
      <c r="O217" s="157"/>
      <c r="P217" s="157"/>
      <c r="Q217" s="157"/>
      <c r="R217" s="157"/>
      <c r="S217" s="9"/>
      <c r="T217" s="9"/>
      <c r="U217" s="9"/>
      <c r="V217" s="154"/>
      <c r="W217" s="9"/>
      <c r="X217" s="9"/>
      <c r="Y217" s="158"/>
      <c r="Z217" s="9"/>
      <c r="AA217" s="9"/>
      <c r="AB217" s="9"/>
      <c r="AC217" s="9"/>
      <c r="AD217" s="9"/>
      <c r="AE217" s="9"/>
      <c r="AF217" s="9"/>
      <c r="AG217" s="9"/>
      <c r="AH217" s="9"/>
    </row>
    <row r="218">
      <c r="A218" s="9"/>
      <c r="B218" s="9"/>
      <c r="C218" s="9"/>
      <c r="D218" s="9"/>
      <c r="E218" s="154"/>
      <c r="F218" s="9"/>
      <c r="G218" s="155"/>
      <c r="H218" s="155"/>
      <c r="I218" s="9"/>
      <c r="J218" s="9"/>
      <c r="K218" s="9"/>
      <c r="L218" s="156"/>
      <c r="M218" s="157"/>
      <c r="N218" s="157"/>
      <c r="O218" s="157"/>
      <c r="P218" s="157"/>
      <c r="Q218" s="157"/>
      <c r="R218" s="157"/>
      <c r="S218" s="9"/>
      <c r="T218" s="9"/>
      <c r="U218" s="9"/>
      <c r="V218" s="154"/>
      <c r="W218" s="9"/>
      <c r="X218" s="9"/>
      <c r="Y218" s="158"/>
      <c r="Z218" s="9"/>
      <c r="AA218" s="9"/>
      <c r="AB218" s="9"/>
      <c r="AC218" s="9"/>
      <c r="AD218" s="9"/>
      <c r="AE218" s="9"/>
      <c r="AF218" s="9"/>
      <c r="AG218" s="9"/>
      <c r="AH218" s="9"/>
    </row>
    <row r="219">
      <c r="A219" s="9"/>
      <c r="B219" s="9"/>
      <c r="C219" s="9"/>
      <c r="D219" s="9"/>
      <c r="E219" s="154"/>
      <c r="F219" s="9"/>
      <c r="G219" s="155"/>
      <c r="H219" s="155"/>
      <c r="I219" s="9"/>
      <c r="J219" s="9"/>
      <c r="K219" s="9"/>
      <c r="L219" s="156"/>
      <c r="M219" s="157"/>
      <c r="N219" s="157"/>
      <c r="O219" s="157"/>
      <c r="P219" s="157"/>
      <c r="Q219" s="157"/>
      <c r="R219" s="157"/>
      <c r="S219" s="9"/>
      <c r="T219" s="9"/>
      <c r="U219" s="9"/>
      <c r="V219" s="154"/>
      <c r="W219" s="9"/>
      <c r="X219" s="9"/>
      <c r="Y219" s="158"/>
      <c r="Z219" s="9"/>
      <c r="AA219" s="9"/>
      <c r="AB219" s="9"/>
      <c r="AC219" s="9"/>
      <c r="AD219" s="9"/>
      <c r="AE219" s="9"/>
      <c r="AF219" s="9"/>
      <c r="AG219" s="9"/>
      <c r="AH219" s="9"/>
    </row>
    <row r="220">
      <c r="A220" s="9"/>
      <c r="B220" s="9"/>
      <c r="C220" s="9"/>
      <c r="D220" s="9"/>
      <c r="E220" s="154"/>
      <c r="F220" s="9"/>
      <c r="G220" s="155"/>
      <c r="H220" s="155"/>
      <c r="I220" s="9"/>
      <c r="J220" s="9"/>
      <c r="K220" s="9"/>
      <c r="L220" s="156"/>
      <c r="M220" s="157"/>
      <c r="N220" s="157"/>
      <c r="O220" s="157"/>
      <c r="P220" s="157"/>
      <c r="Q220" s="157"/>
      <c r="R220" s="157"/>
      <c r="S220" s="9"/>
      <c r="T220" s="9"/>
      <c r="U220" s="9"/>
      <c r="V220" s="154"/>
      <c r="W220" s="9"/>
      <c r="X220" s="9"/>
      <c r="Y220" s="158"/>
      <c r="Z220" s="9"/>
      <c r="AA220" s="9"/>
      <c r="AB220" s="9"/>
      <c r="AC220" s="9"/>
      <c r="AD220" s="9"/>
      <c r="AE220" s="9"/>
      <c r="AF220" s="9"/>
      <c r="AG220" s="9"/>
      <c r="AH220" s="9"/>
    </row>
    <row r="221">
      <c r="A221" s="9"/>
      <c r="B221" s="9"/>
      <c r="C221" s="9"/>
      <c r="D221" s="9"/>
      <c r="E221" s="154"/>
      <c r="F221" s="9"/>
      <c r="G221" s="155"/>
      <c r="H221" s="155"/>
      <c r="I221" s="9"/>
      <c r="J221" s="9"/>
      <c r="K221" s="9"/>
      <c r="L221" s="156"/>
      <c r="M221" s="157"/>
      <c r="N221" s="157"/>
      <c r="O221" s="157"/>
      <c r="P221" s="157"/>
      <c r="Q221" s="157"/>
      <c r="R221" s="157"/>
      <c r="S221" s="9"/>
      <c r="T221" s="9"/>
      <c r="U221" s="9"/>
      <c r="V221" s="154"/>
      <c r="W221" s="9"/>
      <c r="X221" s="9"/>
      <c r="Y221" s="158"/>
      <c r="Z221" s="9"/>
      <c r="AA221" s="9"/>
      <c r="AB221" s="9"/>
      <c r="AC221" s="9"/>
      <c r="AD221" s="9"/>
      <c r="AE221" s="9"/>
      <c r="AF221" s="9"/>
      <c r="AG221" s="9"/>
      <c r="AH221" s="9"/>
    </row>
    <row r="222">
      <c r="A222" s="9"/>
      <c r="B222" s="9"/>
      <c r="C222" s="9"/>
      <c r="D222" s="9"/>
      <c r="E222" s="154"/>
      <c r="F222" s="9"/>
      <c r="G222" s="155"/>
      <c r="H222" s="155"/>
      <c r="I222" s="9"/>
      <c r="J222" s="9"/>
      <c r="K222" s="9"/>
      <c r="L222" s="156"/>
      <c r="M222" s="157"/>
      <c r="N222" s="157"/>
      <c r="O222" s="157"/>
      <c r="P222" s="157"/>
      <c r="Q222" s="157"/>
      <c r="R222" s="157"/>
      <c r="S222" s="9"/>
      <c r="T222" s="9"/>
      <c r="U222" s="9"/>
      <c r="V222" s="154"/>
      <c r="W222" s="9"/>
      <c r="X222" s="9"/>
      <c r="Y222" s="158"/>
      <c r="Z222" s="9"/>
      <c r="AA222" s="9"/>
      <c r="AB222" s="9"/>
      <c r="AC222" s="9"/>
      <c r="AD222" s="9"/>
      <c r="AE222" s="9"/>
      <c r="AF222" s="9"/>
      <c r="AG222" s="9"/>
      <c r="AH222" s="9"/>
    </row>
    <row r="223">
      <c r="A223" s="9"/>
      <c r="B223" s="9"/>
      <c r="C223" s="9"/>
      <c r="D223" s="9"/>
      <c r="E223" s="154"/>
      <c r="F223" s="9"/>
      <c r="G223" s="155"/>
      <c r="H223" s="155"/>
      <c r="I223" s="9"/>
      <c r="J223" s="9"/>
      <c r="K223" s="9"/>
      <c r="L223" s="156"/>
      <c r="M223" s="157"/>
      <c r="N223" s="157"/>
      <c r="O223" s="157"/>
      <c r="P223" s="157"/>
      <c r="Q223" s="157"/>
      <c r="R223" s="157"/>
      <c r="S223" s="9"/>
      <c r="T223" s="9"/>
      <c r="U223" s="9"/>
      <c r="V223" s="154"/>
      <c r="W223" s="9"/>
      <c r="X223" s="9"/>
      <c r="Y223" s="158"/>
      <c r="Z223" s="9"/>
      <c r="AA223" s="9"/>
      <c r="AB223" s="9"/>
      <c r="AC223" s="9"/>
      <c r="AD223" s="9"/>
      <c r="AE223" s="9"/>
      <c r="AF223" s="9"/>
      <c r="AG223" s="9"/>
      <c r="AH223" s="9"/>
    </row>
    <row r="224">
      <c r="A224" s="9"/>
      <c r="B224" s="9"/>
      <c r="C224" s="9"/>
      <c r="D224" s="9"/>
      <c r="E224" s="154"/>
      <c r="F224" s="9"/>
      <c r="G224" s="155"/>
      <c r="H224" s="155"/>
      <c r="I224" s="9"/>
      <c r="J224" s="9"/>
      <c r="K224" s="9"/>
      <c r="L224" s="156"/>
      <c r="M224" s="157"/>
      <c r="N224" s="157"/>
      <c r="O224" s="157"/>
      <c r="P224" s="157"/>
      <c r="Q224" s="157"/>
      <c r="R224" s="157"/>
      <c r="S224" s="9"/>
      <c r="T224" s="9"/>
      <c r="U224" s="9"/>
      <c r="V224" s="154"/>
      <c r="W224" s="9"/>
      <c r="X224" s="9"/>
      <c r="Y224" s="158"/>
      <c r="Z224" s="9"/>
      <c r="AA224" s="9"/>
      <c r="AB224" s="9"/>
      <c r="AC224" s="9"/>
      <c r="AD224" s="9"/>
      <c r="AE224" s="9"/>
      <c r="AF224" s="9"/>
      <c r="AG224" s="9"/>
      <c r="AH224" s="9"/>
    </row>
    <row r="225">
      <c r="A225" s="9"/>
      <c r="B225" s="9"/>
      <c r="C225" s="9"/>
      <c r="D225" s="9"/>
      <c r="E225" s="154"/>
      <c r="F225" s="9"/>
      <c r="G225" s="155"/>
      <c r="H225" s="155"/>
      <c r="I225" s="9"/>
      <c r="J225" s="9"/>
      <c r="K225" s="9"/>
      <c r="L225" s="156"/>
      <c r="M225" s="157"/>
      <c r="N225" s="157"/>
      <c r="O225" s="157"/>
      <c r="P225" s="157"/>
      <c r="Q225" s="157"/>
      <c r="R225" s="157"/>
      <c r="S225" s="9"/>
      <c r="T225" s="9"/>
      <c r="U225" s="9"/>
      <c r="V225" s="154"/>
      <c r="W225" s="9"/>
      <c r="X225" s="9"/>
      <c r="Y225" s="158"/>
      <c r="Z225" s="9"/>
      <c r="AA225" s="9"/>
      <c r="AB225" s="9"/>
      <c r="AC225" s="9"/>
      <c r="AD225" s="9"/>
      <c r="AE225" s="9"/>
      <c r="AF225" s="9"/>
      <c r="AG225" s="9"/>
      <c r="AH225" s="9"/>
    </row>
    <row r="226">
      <c r="A226" s="9"/>
      <c r="B226" s="9"/>
      <c r="C226" s="9"/>
      <c r="D226" s="9"/>
      <c r="E226" s="154"/>
      <c r="F226" s="9"/>
      <c r="G226" s="155"/>
      <c r="H226" s="155"/>
      <c r="I226" s="9"/>
      <c r="J226" s="9"/>
      <c r="K226" s="9"/>
      <c r="L226" s="156"/>
      <c r="M226" s="157"/>
      <c r="N226" s="157"/>
      <c r="O226" s="157"/>
      <c r="P226" s="157"/>
      <c r="Q226" s="157"/>
      <c r="R226" s="157"/>
      <c r="S226" s="9"/>
      <c r="T226" s="9"/>
      <c r="U226" s="9"/>
      <c r="V226" s="154"/>
      <c r="W226" s="9"/>
      <c r="X226" s="9"/>
      <c r="Y226" s="158"/>
      <c r="Z226" s="9"/>
      <c r="AA226" s="9"/>
      <c r="AB226" s="9"/>
      <c r="AC226" s="9"/>
      <c r="AD226" s="9"/>
      <c r="AE226" s="9"/>
      <c r="AF226" s="9"/>
      <c r="AG226" s="9"/>
      <c r="AH226" s="9"/>
    </row>
    <row r="227">
      <c r="A227" s="9"/>
      <c r="B227" s="9"/>
      <c r="C227" s="9"/>
      <c r="D227" s="9"/>
      <c r="E227" s="154"/>
      <c r="F227" s="9"/>
      <c r="G227" s="155"/>
      <c r="H227" s="155"/>
      <c r="I227" s="9"/>
      <c r="J227" s="9"/>
      <c r="K227" s="9"/>
      <c r="L227" s="156"/>
      <c r="M227" s="157"/>
      <c r="N227" s="157"/>
      <c r="O227" s="157"/>
      <c r="P227" s="157"/>
      <c r="Q227" s="157"/>
      <c r="R227" s="157"/>
      <c r="S227" s="9"/>
      <c r="T227" s="9"/>
      <c r="U227" s="9"/>
      <c r="V227" s="154"/>
      <c r="W227" s="9"/>
      <c r="X227" s="9"/>
      <c r="Y227" s="158"/>
      <c r="Z227" s="9"/>
      <c r="AA227" s="9"/>
      <c r="AB227" s="9"/>
      <c r="AC227" s="9"/>
      <c r="AD227" s="9"/>
      <c r="AE227" s="9"/>
      <c r="AF227" s="9"/>
      <c r="AG227" s="9"/>
      <c r="AH227" s="9"/>
    </row>
    <row r="228">
      <c r="A228" s="9"/>
      <c r="B228" s="9"/>
      <c r="C228" s="9"/>
      <c r="D228" s="9"/>
      <c r="E228" s="154"/>
      <c r="F228" s="9"/>
      <c r="G228" s="155"/>
      <c r="H228" s="155"/>
      <c r="I228" s="9"/>
      <c r="J228" s="9"/>
      <c r="K228" s="9"/>
      <c r="L228" s="156"/>
      <c r="M228" s="157"/>
      <c r="N228" s="157"/>
      <c r="O228" s="157"/>
      <c r="P228" s="157"/>
      <c r="Q228" s="157"/>
      <c r="R228" s="157"/>
      <c r="S228" s="9"/>
      <c r="T228" s="9"/>
      <c r="U228" s="9"/>
      <c r="V228" s="154"/>
      <c r="W228" s="9"/>
      <c r="X228" s="9"/>
      <c r="Y228" s="158"/>
      <c r="Z228" s="9"/>
      <c r="AA228" s="9"/>
      <c r="AB228" s="9"/>
      <c r="AC228" s="9"/>
      <c r="AD228" s="9"/>
      <c r="AE228" s="9"/>
      <c r="AF228" s="9"/>
      <c r="AG228" s="9"/>
      <c r="AH228" s="9"/>
    </row>
    <row r="229">
      <c r="A229" s="9"/>
      <c r="B229" s="9"/>
      <c r="C229" s="9"/>
      <c r="D229" s="9"/>
      <c r="E229" s="154"/>
      <c r="F229" s="9"/>
      <c r="G229" s="155"/>
      <c r="H229" s="155"/>
      <c r="I229" s="9"/>
      <c r="J229" s="9"/>
      <c r="K229" s="9"/>
      <c r="L229" s="156"/>
      <c r="M229" s="157"/>
      <c r="N229" s="157"/>
      <c r="O229" s="157"/>
      <c r="P229" s="157"/>
      <c r="Q229" s="157"/>
      <c r="R229" s="157"/>
      <c r="S229" s="9"/>
      <c r="T229" s="9"/>
      <c r="U229" s="9"/>
      <c r="V229" s="154"/>
      <c r="W229" s="9"/>
      <c r="X229" s="9"/>
      <c r="Y229" s="158"/>
      <c r="Z229" s="9"/>
      <c r="AA229" s="9"/>
      <c r="AB229" s="9"/>
      <c r="AC229" s="9"/>
      <c r="AD229" s="9"/>
      <c r="AE229" s="9"/>
      <c r="AF229" s="9"/>
      <c r="AG229" s="9"/>
      <c r="AH229" s="9"/>
    </row>
    <row r="230">
      <c r="A230" s="9"/>
      <c r="B230" s="9"/>
      <c r="C230" s="9"/>
      <c r="D230" s="9"/>
      <c r="E230" s="154"/>
      <c r="F230" s="9"/>
      <c r="G230" s="155"/>
      <c r="H230" s="155"/>
      <c r="I230" s="9"/>
      <c r="J230" s="9"/>
      <c r="K230" s="9"/>
      <c r="L230" s="156"/>
      <c r="M230" s="157"/>
      <c r="N230" s="157"/>
      <c r="O230" s="157"/>
      <c r="P230" s="157"/>
      <c r="Q230" s="157"/>
      <c r="R230" s="157"/>
      <c r="S230" s="9"/>
      <c r="T230" s="9"/>
      <c r="U230" s="9"/>
      <c r="V230" s="154"/>
      <c r="W230" s="9"/>
      <c r="X230" s="9"/>
      <c r="Y230" s="158"/>
      <c r="Z230" s="9"/>
      <c r="AA230" s="9"/>
      <c r="AB230" s="9"/>
      <c r="AC230" s="9"/>
      <c r="AD230" s="9"/>
      <c r="AE230" s="9"/>
      <c r="AF230" s="9"/>
      <c r="AG230" s="9"/>
      <c r="AH230" s="9"/>
    </row>
    <row r="231">
      <c r="A231" s="9"/>
      <c r="B231" s="9"/>
      <c r="C231" s="9"/>
      <c r="D231" s="9"/>
      <c r="E231" s="154"/>
      <c r="F231" s="9"/>
      <c r="G231" s="155"/>
      <c r="H231" s="155"/>
      <c r="I231" s="9"/>
      <c r="J231" s="9"/>
      <c r="K231" s="9"/>
      <c r="L231" s="156"/>
      <c r="M231" s="157"/>
      <c r="N231" s="157"/>
      <c r="O231" s="157"/>
      <c r="P231" s="157"/>
      <c r="Q231" s="157"/>
      <c r="R231" s="157"/>
      <c r="S231" s="9"/>
      <c r="T231" s="9"/>
      <c r="U231" s="9"/>
      <c r="V231" s="154"/>
      <c r="W231" s="9"/>
      <c r="X231" s="9"/>
      <c r="Y231" s="158"/>
      <c r="Z231" s="9"/>
      <c r="AA231" s="9"/>
      <c r="AB231" s="9"/>
      <c r="AC231" s="9"/>
      <c r="AD231" s="9"/>
      <c r="AE231" s="9"/>
      <c r="AF231" s="9"/>
      <c r="AG231" s="9"/>
      <c r="AH231" s="9"/>
    </row>
    <row r="232">
      <c r="A232" s="9"/>
      <c r="B232" s="9"/>
      <c r="C232" s="9"/>
      <c r="D232" s="9"/>
      <c r="E232" s="154"/>
      <c r="F232" s="9"/>
      <c r="G232" s="155"/>
      <c r="H232" s="155"/>
      <c r="I232" s="9"/>
      <c r="J232" s="9"/>
      <c r="K232" s="9"/>
      <c r="L232" s="156"/>
      <c r="M232" s="157"/>
      <c r="N232" s="157"/>
      <c r="O232" s="157"/>
      <c r="P232" s="157"/>
      <c r="Q232" s="157"/>
      <c r="R232" s="157"/>
      <c r="S232" s="9"/>
      <c r="T232" s="9"/>
      <c r="U232" s="9"/>
      <c r="V232" s="154"/>
      <c r="W232" s="9"/>
      <c r="X232" s="9"/>
      <c r="Y232" s="158"/>
      <c r="Z232" s="9"/>
      <c r="AA232" s="9"/>
      <c r="AB232" s="9"/>
      <c r="AC232" s="9"/>
      <c r="AD232" s="9"/>
      <c r="AE232" s="9"/>
      <c r="AF232" s="9"/>
      <c r="AG232" s="9"/>
      <c r="AH232" s="9"/>
    </row>
    <row r="233">
      <c r="A233" s="9"/>
      <c r="B233" s="9"/>
      <c r="C233" s="9"/>
      <c r="D233" s="9"/>
      <c r="E233" s="154"/>
      <c r="F233" s="9"/>
      <c r="G233" s="155"/>
      <c r="H233" s="155"/>
      <c r="I233" s="9"/>
      <c r="J233" s="9"/>
      <c r="K233" s="9"/>
      <c r="L233" s="156"/>
      <c r="M233" s="157"/>
      <c r="N233" s="157"/>
      <c r="O233" s="157"/>
      <c r="P233" s="157"/>
      <c r="Q233" s="157"/>
      <c r="R233" s="157"/>
      <c r="S233" s="9"/>
      <c r="T233" s="9"/>
      <c r="U233" s="9"/>
      <c r="V233" s="154"/>
      <c r="W233" s="9"/>
      <c r="X233" s="9"/>
      <c r="Y233" s="158"/>
      <c r="Z233" s="9"/>
      <c r="AA233" s="9"/>
      <c r="AB233" s="9"/>
      <c r="AC233" s="9"/>
      <c r="AD233" s="9"/>
      <c r="AE233" s="9"/>
      <c r="AF233" s="9"/>
      <c r="AG233" s="9"/>
      <c r="AH233" s="9"/>
    </row>
    <row r="234">
      <c r="A234" s="9"/>
      <c r="B234" s="9"/>
      <c r="C234" s="9"/>
      <c r="D234" s="9"/>
      <c r="E234" s="154"/>
      <c r="F234" s="9"/>
      <c r="G234" s="155"/>
      <c r="H234" s="155"/>
      <c r="I234" s="9"/>
      <c r="J234" s="9"/>
      <c r="K234" s="9"/>
      <c r="L234" s="156"/>
      <c r="M234" s="157"/>
      <c r="N234" s="157"/>
      <c r="O234" s="157"/>
      <c r="P234" s="157"/>
      <c r="Q234" s="157"/>
      <c r="R234" s="157"/>
      <c r="S234" s="9"/>
      <c r="T234" s="9"/>
      <c r="U234" s="9"/>
      <c r="V234" s="154"/>
      <c r="W234" s="9"/>
      <c r="X234" s="9"/>
      <c r="Y234" s="158"/>
      <c r="Z234" s="9"/>
      <c r="AA234" s="9"/>
      <c r="AB234" s="9"/>
      <c r="AC234" s="9"/>
      <c r="AD234" s="9"/>
      <c r="AE234" s="9"/>
      <c r="AF234" s="9"/>
      <c r="AG234" s="9"/>
      <c r="AH234" s="9"/>
    </row>
    <row r="235">
      <c r="A235" s="9"/>
      <c r="B235" s="9"/>
      <c r="C235" s="9"/>
      <c r="D235" s="9"/>
      <c r="E235" s="154"/>
      <c r="F235" s="9"/>
      <c r="G235" s="155"/>
      <c r="H235" s="155"/>
      <c r="I235" s="9"/>
      <c r="J235" s="9"/>
      <c r="K235" s="9"/>
      <c r="L235" s="156"/>
      <c r="M235" s="157"/>
      <c r="N235" s="157"/>
      <c r="O235" s="157"/>
      <c r="P235" s="157"/>
      <c r="Q235" s="157"/>
      <c r="R235" s="157"/>
      <c r="S235" s="9"/>
      <c r="T235" s="9"/>
      <c r="U235" s="9"/>
      <c r="V235" s="154"/>
      <c r="W235" s="9"/>
      <c r="X235" s="9"/>
      <c r="Y235" s="158"/>
      <c r="Z235" s="9"/>
      <c r="AA235" s="9"/>
      <c r="AB235" s="9"/>
      <c r="AC235" s="9"/>
      <c r="AD235" s="9"/>
      <c r="AE235" s="9"/>
      <c r="AF235" s="9"/>
      <c r="AG235" s="9"/>
      <c r="AH235" s="9"/>
    </row>
    <row r="236">
      <c r="A236" s="9"/>
      <c r="B236" s="9"/>
      <c r="C236" s="9"/>
      <c r="D236" s="9"/>
      <c r="E236" s="154"/>
      <c r="F236" s="9"/>
      <c r="G236" s="155"/>
      <c r="H236" s="155"/>
      <c r="I236" s="9"/>
      <c r="J236" s="9"/>
      <c r="K236" s="9"/>
      <c r="L236" s="156"/>
      <c r="M236" s="157"/>
      <c r="N236" s="157"/>
      <c r="O236" s="157"/>
      <c r="P236" s="157"/>
      <c r="Q236" s="157"/>
      <c r="R236" s="157"/>
      <c r="S236" s="9"/>
      <c r="T236" s="9"/>
      <c r="U236" s="9"/>
      <c r="V236" s="154"/>
      <c r="W236" s="9"/>
      <c r="X236" s="9"/>
      <c r="Y236" s="158"/>
      <c r="Z236" s="9"/>
      <c r="AA236" s="9"/>
      <c r="AB236" s="9"/>
      <c r="AC236" s="9"/>
      <c r="AD236" s="9"/>
      <c r="AE236" s="9"/>
      <c r="AF236" s="9"/>
      <c r="AG236" s="9"/>
      <c r="AH236" s="9"/>
    </row>
    <row r="237">
      <c r="A237" s="9"/>
      <c r="B237" s="9"/>
      <c r="C237" s="9"/>
      <c r="D237" s="9"/>
      <c r="E237" s="154"/>
      <c r="F237" s="9"/>
      <c r="G237" s="155"/>
      <c r="H237" s="155"/>
      <c r="I237" s="9"/>
      <c r="J237" s="9"/>
      <c r="K237" s="9"/>
      <c r="L237" s="156"/>
      <c r="M237" s="157"/>
      <c r="N237" s="157"/>
      <c r="O237" s="157"/>
      <c r="P237" s="157"/>
      <c r="Q237" s="157"/>
      <c r="R237" s="157"/>
      <c r="S237" s="9"/>
      <c r="T237" s="9"/>
      <c r="U237" s="9"/>
      <c r="V237" s="154"/>
      <c r="W237" s="9"/>
      <c r="X237" s="9"/>
      <c r="Y237" s="158"/>
      <c r="Z237" s="9"/>
      <c r="AA237" s="9"/>
      <c r="AB237" s="9"/>
      <c r="AC237" s="9"/>
      <c r="AD237" s="9"/>
      <c r="AE237" s="9"/>
      <c r="AF237" s="9"/>
      <c r="AG237" s="9"/>
      <c r="AH237" s="9"/>
    </row>
    <row r="238">
      <c r="A238" s="9"/>
      <c r="B238" s="9"/>
      <c r="C238" s="9"/>
      <c r="D238" s="9"/>
      <c r="E238" s="154"/>
      <c r="F238" s="9"/>
      <c r="G238" s="155"/>
      <c r="H238" s="155"/>
      <c r="I238" s="9"/>
      <c r="J238" s="9"/>
      <c r="K238" s="9"/>
      <c r="L238" s="156"/>
      <c r="M238" s="157"/>
      <c r="N238" s="157"/>
      <c r="O238" s="157"/>
      <c r="P238" s="157"/>
      <c r="Q238" s="157"/>
      <c r="R238" s="157"/>
      <c r="S238" s="9"/>
      <c r="T238" s="9"/>
      <c r="U238" s="9"/>
      <c r="V238" s="154"/>
      <c r="W238" s="9"/>
      <c r="X238" s="9"/>
      <c r="Y238" s="158"/>
      <c r="Z238" s="9"/>
      <c r="AA238" s="9"/>
      <c r="AB238" s="9"/>
      <c r="AC238" s="9"/>
      <c r="AD238" s="9"/>
      <c r="AE238" s="9"/>
      <c r="AF238" s="9"/>
      <c r="AG238" s="9"/>
      <c r="AH238" s="9"/>
    </row>
    <row r="239">
      <c r="A239" s="9"/>
      <c r="B239" s="9"/>
      <c r="C239" s="9"/>
      <c r="D239" s="9"/>
      <c r="E239" s="154"/>
      <c r="F239" s="9"/>
      <c r="G239" s="155"/>
      <c r="H239" s="155"/>
      <c r="I239" s="9"/>
      <c r="J239" s="9"/>
      <c r="K239" s="9"/>
      <c r="L239" s="156"/>
      <c r="M239" s="157"/>
      <c r="N239" s="157"/>
      <c r="O239" s="157"/>
      <c r="P239" s="157"/>
      <c r="Q239" s="157"/>
      <c r="R239" s="157"/>
      <c r="S239" s="9"/>
      <c r="T239" s="9"/>
      <c r="U239" s="9"/>
      <c r="V239" s="154"/>
      <c r="W239" s="9"/>
      <c r="X239" s="9"/>
      <c r="Y239" s="158"/>
      <c r="Z239" s="9"/>
      <c r="AA239" s="9"/>
      <c r="AB239" s="9"/>
      <c r="AC239" s="9"/>
      <c r="AD239" s="9"/>
      <c r="AE239" s="9"/>
      <c r="AF239" s="9"/>
      <c r="AG239" s="9"/>
      <c r="AH239" s="9"/>
    </row>
    <row r="240">
      <c r="A240" s="9"/>
      <c r="B240" s="9"/>
      <c r="C240" s="9"/>
      <c r="D240" s="9"/>
      <c r="E240" s="154"/>
      <c r="F240" s="9"/>
      <c r="G240" s="155"/>
      <c r="H240" s="155"/>
      <c r="I240" s="9"/>
      <c r="J240" s="9"/>
      <c r="K240" s="9"/>
      <c r="L240" s="156"/>
      <c r="M240" s="157"/>
      <c r="N240" s="157"/>
      <c r="O240" s="157"/>
      <c r="P240" s="157"/>
      <c r="Q240" s="157"/>
      <c r="R240" s="157"/>
      <c r="S240" s="9"/>
      <c r="T240" s="9"/>
      <c r="U240" s="9"/>
      <c r="V240" s="154"/>
      <c r="W240" s="9"/>
      <c r="X240" s="9"/>
      <c r="Y240" s="158"/>
      <c r="Z240" s="9"/>
      <c r="AA240" s="9"/>
      <c r="AB240" s="9"/>
      <c r="AC240" s="9"/>
      <c r="AD240" s="9"/>
      <c r="AE240" s="9"/>
      <c r="AF240" s="9"/>
      <c r="AG240" s="9"/>
      <c r="AH240" s="9"/>
    </row>
    <row r="241">
      <c r="A241" s="9"/>
      <c r="B241" s="9"/>
      <c r="C241" s="9"/>
      <c r="D241" s="9"/>
      <c r="E241" s="154"/>
      <c r="F241" s="9"/>
      <c r="G241" s="155"/>
      <c r="H241" s="155"/>
      <c r="I241" s="9"/>
      <c r="J241" s="9"/>
      <c r="K241" s="9"/>
      <c r="L241" s="156"/>
      <c r="M241" s="157"/>
      <c r="N241" s="157"/>
      <c r="O241" s="157"/>
      <c r="P241" s="157"/>
      <c r="Q241" s="157"/>
      <c r="R241" s="157"/>
      <c r="S241" s="9"/>
      <c r="T241" s="9"/>
      <c r="U241" s="9"/>
      <c r="V241" s="154"/>
      <c r="W241" s="9"/>
      <c r="X241" s="9"/>
      <c r="Y241" s="158"/>
      <c r="Z241" s="9"/>
      <c r="AA241" s="9"/>
      <c r="AB241" s="9"/>
      <c r="AC241" s="9"/>
      <c r="AD241" s="9"/>
      <c r="AE241" s="9"/>
      <c r="AF241" s="9"/>
      <c r="AG241" s="9"/>
      <c r="AH241" s="9"/>
    </row>
    <row r="242">
      <c r="A242" s="9"/>
      <c r="B242" s="9"/>
      <c r="C242" s="9"/>
      <c r="D242" s="9"/>
      <c r="E242" s="154"/>
      <c r="F242" s="9"/>
      <c r="G242" s="155"/>
      <c r="H242" s="155"/>
      <c r="I242" s="9"/>
      <c r="J242" s="9"/>
      <c r="K242" s="9"/>
      <c r="L242" s="156"/>
      <c r="M242" s="157"/>
      <c r="N242" s="157"/>
      <c r="O242" s="157"/>
      <c r="P242" s="157"/>
      <c r="Q242" s="157"/>
      <c r="R242" s="157"/>
      <c r="S242" s="9"/>
      <c r="T242" s="9"/>
      <c r="U242" s="9"/>
      <c r="V242" s="154"/>
      <c r="W242" s="9"/>
      <c r="X242" s="9"/>
      <c r="Y242" s="158"/>
      <c r="Z242" s="9"/>
      <c r="AA242" s="9"/>
      <c r="AB242" s="9"/>
      <c r="AC242" s="9"/>
      <c r="AD242" s="9"/>
      <c r="AE242" s="9"/>
      <c r="AF242" s="9"/>
      <c r="AG242" s="9"/>
      <c r="AH242" s="9"/>
    </row>
    <row r="243">
      <c r="A243" s="9"/>
      <c r="B243" s="9"/>
      <c r="C243" s="9"/>
      <c r="D243" s="9"/>
      <c r="E243" s="154"/>
      <c r="F243" s="9"/>
      <c r="G243" s="155"/>
      <c r="H243" s="155"/>
      <c r="I243" s="9"/>
      <c r="J243" s="9"/>
      <c r="K243" s="9"/>
      <c r="L243" s="156"/>
      <c r="M243" s="157"/>
      <c r="N243" s="157"/>
      <c r="O243" s="157"/>
      <c r="P243" s="157"/>
      <c r="Q243" s="157"/>
      <c r="R243" s="157"/>
      <c r="S243" s="9"/>
      <c r="T243" s="9"/>
      <c r="U243" s="9"/>
      <c r="V243" s="154"/>
      <c r="W243" s="9"/>
      <c r="X243" s="9"/>
      <c r="Y243" s="158"/>
      <c r="Z243" s="9"/>
      <c r="AA243" s="9"/>
      <c r="AB243" s="9"/>
      <c r="AC243" s="9"/>
      <c r="AD243" s="9"/>
      <c r="AE243" s="9"/>
      <c r="AF243" s="9"/>
      <c r="AG243" s="9"/>
      <c r="AH243" s="9"/>
    </row>
    <row r="244">
      <c r="A244" s="9"/>
      <c r="B244" s="9"/>
      <c r="C244" s="9"/>
      <c r="D244" s="9"/>
      <c r="E244" s="154"/>
      <c r="F244" s="9"/>
      <c r="G244" s="155"/>
      <c r="H244" s="155"/>
      <c r="I244" s="9"/>
      <c r="J244" s="9"/>
      <c r="K244" s="9"/>
      <c r="L244" s="156"/>
      <c r="M244" s="157"/>
      <c r="N244" s="157"/>
      <c r="O244" s="157"/>
      <c r="P244" s="157"/>
      <c r="Q244" s="157"/>
      <c r="R244" s="157"/>
      <c r="S244" s="9"/>
      <c r="T244" s="9"/>
      <c r="U244" s="9"/>
      <c r="V244" s="154"/>
      <c r="W244" s="9"/>
      <c r="X244" s="9"/>
      <c r="Y244" s="158"/>
      <c r="Z244" s="9"/>
      <c r="AA244" s="9"/>
      <c r="AB244" s="9"/>
      <c r="AC244" s="9"/>
      <c r="AD244" s="9"/>
      <c r="AE244" s="9"/>
      <c r="AF244" s="9"/>
      <c r="AG244" s="9"/>
      <c r="AH244" s="9"/>
    </row>
    <row r="245">
      <c r="A245" s="9"/>
      <c r="B245" s="9"/>
      <c r="C245" s="9"/>
      <c r="D245" s="9"/>
      <c r="E245" s="154"/>
      <c r="F245" s="9"/>
      <c r="G245" s="155"/>
      <c r="H245" s="155"/>
      <c r="I245" s="9"/>
      <c r="J245" s="9"/>
      <c r="K245" s="9"/>
      <c r="L245" s="156"/>
      <c r="M245" s="157"/>
      <c r="N245" s="157"/>
      <c r="O245" s="157"/>
      <c r="P245" s="157"/>
      <c r="Q245" s="157"/>
      <c r="R245" s="157"/>
      <c r="S245" s="9"/>
      <c r="T245" s="9"/>
      <c r="U245" s="9"/>
      <c r="V245" s="154"/>
      <c r="W245" s="9"/>
      <c r="X245" s="9"/>
      <c r="Y245" s="158"/>
      <c r="Z245" s="9"/>
      <c r="AA245" s="9"/>
      <c r="AB245" s="9"/>
      <c r="AC245" s="9"/>
      <c r="AD245" s="9"/>
      <c r="AE245" s="9"/>
      <c r="AF245" s="9"/>
      <c r="AG245" s="9"/>
      <c r="AH245" s="9"/>
    </row>
    <row r="246">
      <c r="A246" s="9"/>
      <c r="B246" s="9"/>
      <c r="C246" s="9"/>
      <c r="D246" s="9"/>
      <c r="E246" s="154"/>
      <c r="F246" s="9"/>
      <c r="G246" s="155"/>
      <c r="H246" s="155"/>
      <c r="I246" s="9"/>
      <c r="J246" s="9"/>
      <c r="K246" s="9"/>
      <c r="L246" s="156"/>
      <c r="M246" s="157"/>
      <c r="N246" s="157"/>
      <c r="O246" s="157"/>
      <c r="P246" s="157"/>
      <c r="Q246" s="157"/>
      <c r="R246" s="157"/>
      <c r="S246" s="9"/>
      <c r="T246" s="9"/>
      <c r="U246" s="9"/>
      <c r="V246" s="154"/>
      <c r="W246" s="9"/>
      <c r="X246" s="9"/>
      <c r="Y246" s="158"/>
      <c r="Z246" s="9"/>
      <c r="AA246" s="9"/>
      <c r="AB246" s="9"/>
      <c r="AC246" s="9"/>
      <c r="AD246" s="9"/>
      <c r="AE246" s="9"/>
      <c r="AF246" s="9"/>
      <c r="AG246" s="9"/>
      <c r="AH246" s="9"/>
    </row>
    <row r="247">
      <c r="A247" s="9"/>
      <c r="B247" s="9"/>
      <c r="C247" s="9"/>
      <c r="D247" s="9"/>
      <c r="E247" s="154"/>
      <c r="F247" s="9"/>
      <c r="G247" s="155"/>
      <c r="H247" s="155"/>
      <c r="I247" s="9"/>
      <c r="J247" s="9"/>
      <c r="K247" s="9"/>
      <c r="L247" s="156"/>
      <c r="M247" s="157"/>
      <c r="N247" s="157"/>
      <c r="O247" s="157"/>
      <c r="P247" s="157"/>
      <c r="Q247" s="157"/>
      <c r="R247" s="157"/>
      <c r="S247" s="9"/>
      <c r="T247" s="9"/>
      <c r="U247" s="9"/>
      <c r="V247" s="154"/>
      <c r="W247" s="9"/>
      <c r="X247" s="9"/>
      <c r="Y247" s="158"/>
      <c r="Z247" s="9"/>
      <c r="AA247" s="9"/>
      <c r="AB247" s="9"/>
      <c r="AC247" s="9"/>
      <c r="AD247" s="9"/>
      <c r="AE247" s="9"/>
      <c r="AF247" s="9"/>
      <c r="AG247" s="9"/>
      <c r="AH247" s="9"/>
    </row>
    <row r="248">
      <c r="A248" s="9"/>
      <c r="B248" s="9"/>
      <c r="C248" s="9"/>
      <c r="D248" s="9"/>
      <c r="E248" s="154"/>
      <c r="F248" s="9"/>
      <c r="G248" s="155"/>
      <c r="H248" s="155"/>
      <c r="I248" s="9"/>
      <c r="J248" s="9"/>
      <c r="K248" s="9"/>
      <c r="L248" s="156"/>
      <c r="M248" s="157"/>
      <c r="N248" s="157"/>
      <c r="O248" s="157"/>
      <c r="P248" s="157"/>
      <c r="Q248" s="157"/>
      <c r="R248" s="157"/>
      <c r="S248" s="9"/>
      <c r="T248" s="9"/>
      <c r="U248" s="9"/>
      <c r="V248" s="154"/>
      <c r="W248" s="9"/>
      <c r="X248" s="9"/>
      <c r="Y248" s="158"/>
      <c r="Z248" s="9"/>
      <c r="AA248" s="9"/>
      <c r="AB248" s="9"/>
      <c r="AC248" s="9"/>
      <c r="AD248" s="9"/>
      <c r="AE248" s="9"/>
      <c r="AF248" s="9"/>
      <c r="AG248" s="9"/>
      <c r="AH248" s="9"/>
    </row>
    <row r="249">
      <c r="A249" s="9"/>
      <c r="B249" s="9"/>
      <c r="C249" s="9"/>
      <c r="D249" s="9"/>
      <c r="E249" s="154"/>
      <c r="F249" s="9"/>
      <c r="G249" s="155"/>
      <c r="H249" s="155"/>
      <c r="I249" s="9"/>
      <c r="J249" s="9"/>
      <c r="K249" s="9"/>
      <c r="L249" s="156"/>
      <c r="M249" s="157"/>
      <c r="N249" s="157"/>
      <c r="O249" s="157"/>
      <c r="P249" s="157"/>
      <c r="Q249" s="157"/>
      <c r="R249" s="157"/>
      <c r="S249" s="9"/>
      <c r="T249" s="9"/>
      <c r="U249" s="9"/>
      <c r="V249" s="154"/>
      <c r="W249" s="9"/>
      <c r="X249" s="9"/>
      <c r="Y249" s="158"/>
      <c r="Z249" s="9"/>
      <c r="AA249" s="9"/>
      <c r="AB249" s="9"/>
      <c r="AC249" s="9"/>
      <c r="AD249" s="9"/>
      <c r="AE249" s="9"/>
      <c r="AF249" s="9"/>
      <c r="AG249" s="9"/>
      <c r="AH249" s="9"/>
    </row>
    <row r="250">
      <c r="A250" s="9"/>
      <c r="B250" s="9"/>
      <c r="C250" s="9"/>
      <c r="D250" s="9"/>
      <c r="E250" s="154"/>
      <c r="F250" s="9"/>
      <c r="G250" s="155"/>
      <c r="H250" s="155"/>
      <c r="I250" s="9"/>
      <c r="J250" s="9"/>
      <c r="K250" s="9"/>
      <c r="L250" s="156"/>
      <c r="M250" s="157"/>
      <c r="N250" s="157"/>
      <c r="O250" s="157"/>
      <c r="P250" s="157"/>
      <c r="Q250" s="157"/>
      <c r="R250" s="157"/>
      <c r="S250" s="9"/>
      <c r="T250" s="9"/>
      <c r="U250" s="9"/>
      <c r="V250" s="154"/>
      <c r="W250" s="9"/>
      <c r="X250" s="9"/>
      <c r="Y250" s="158"/>
      <c r="Z250" s="9"/>
      <c r="AA250" s="9"/>
      <c r="AB250" s="9"/>
      <c r="AC250" s="9"/>
      <c r="AD250" s="9"/>
      <c r="AE250" s="9"/>
      <c r="AF250" s="9"/>
      <c r="AG250" s="9"/>
      <c r="AH250" s="9"/>
    </row>
    <row r="251">
      <c r="A251" s="9"/>
      <c r="B251" s="9"/>
      <c r="C251" s="9"/>
      <c r="D251" s="9"/>
      <c r="E251" s="154"/>
      <c r="F251" s="9"/>
      <c r="G251" s="155"/>
      <c r="H251" s="155"/>
      <c r="I251" s="9"/>
      <c r="J251" s="9"/>
      <c r="K251" s="9"/>
      <c r="L251" s="156"/>
      <c r="M251" s="157"/>
      <c r="N251" s="157"/>
      <c r="O251" s="157"/>
      <c r="P251" s="157"/>
      <c r="Q251" s="157"/>
      <c r="R251" s="157"/>
      <c r="S251" s="9"/>
      <c r="T251" s="9"/>
      <c r="U251" s="9"/>
      <c r="V251" s="154"/>
      <c r="W251" s="9"/>
      <c r="X251" s="9"/>
      <c r="Y251" s="158"/>
      <c r="Z251" s="9"/>
      <c r="AA251" s="9"/>
      <c r="AB251" s="9"/>
      <c r="AC251" s="9"/>
      <c r="AD251" s="9"/>
      <c r="AE251" s="9"/>
      <c r="AF251" s="9"/>
      <c r="AG251" s="9"/>
      <c r="AH251" s="9"/>
    </row>
    <row r="252">
      <c r="A252" s="9"/>
      <c r="B252" s="9"/>
      <c r="C252" s="9"/>
      <c r="D252" s="9"/>
      <c r="E252" s="154"/>
      <c r="F252" s="9"/>
      <c r="G252" s="155"/>
      <c r="H252" s="155"/>
      <c r="I252" s="9"/>
      <c r="J252" s="9"/>
      <c r="K252" s="9"/>
      <c r="L252" s="156"/>
      <c r="M252" s="157"/>
      <c r="N252" s="157"/>
      <c r="O252" s="157"/>
      <c r="P252" s="157"/>
      <c r="Q252" s="157"/>
      <c r="R252" s="157"/>
      <c r="S252" s="9"/>
      <c r="T252" s="9"/>
      <c r="U252" s="9"/>
      <c r="V252" s="154"/>
      <c r="W252" s="9"/>
      <c r="X252" s="9"/>
      <c r="Y252" s="158"/>
      <c r="Z252" s="9"/>
      <c r="AA252" s="9"/>
      <c r="AB252" s="9"/>
      <c r="AC252" s="9"/>
      <c r="AD252" s="9"/>
      <c r="AE252" s="9"/>
      <c r="AF252" s="9"/>
      <c r="AG252" s="9"/>
      <c r="AH252" s="9"/>
    </row>
    <row r="253">
      <c r="A253" s="9"/>
      <c r="B253" s="9"/>
      <c r="C253" s="9"/>
      <c r="D253" s="9"/>
      <c r="E253" s="154"/>
      <c r="F253" s="9"/>
      <c r="G253" s="155"/>
      <c r="H253" s="155"/>
      <c r="I253" s="9"/>
      <c r="J253" s="9"/>
      <c r="K253" s="9"/>
      <c r="L253" s="156"/>
      <c r="M253" s="157"/>
      <c r="N253" s="157"/>
      <c r="O253" s="157"/>
      <c r="P253" s="157"/>
      <c r="Q253" s="157"/>
      <c r="R253" s="157"/>
      <c r="S253" s="9"/>
      <c r="T253" s="9"/>
      <c r="U253" s="9"/>
      <c r="V253" s="154"/>
      <c r="W253" s="9"/>
      <c r="X253" s="9"/>
      <c r="Y253" s="158"/>
      <c r="Z253" s="9"/>
      <c r="AA253" s="9"/>
      <c r="AB253" s="9"/>
      <c r="AC253" s="9"/>
      <c r="AD253" s="9"/>
      <c r="AE253" s="9"/>
      <c r="AF253" s="9"/>
      <c r="AG253" s="9"/>
      <c r="AH253" s="9"/>
    </row>
    <row r="254">
      <c r="A254" s="9"/>
      <c r="B254" s="9"/>
      <c r="C254" s="9"/>
      <c r="D254" s="9"/>
      <c r="E254" s="154"/>
      <c r="F254" s="9"/>
      <c r="G254" s="155"/>
      <c r="H254" s="155"/>
      <c r="I254" s="9"/>
      <c r="J254" s="9"/>
      <c r="K254" s="9"/>
      <c r="L254" s="156"/>
      <c r="M254" s="157"/>
      <c r="N254" s="157"/>
      <c r="O254" s="157"/>
      <c r="P254" s="157"/>
      <c r="Q254" s="157"/>
      <c r="R254" s="157"/>
      <c r="S254" s="9"/>
      <c r="T254" s="9"/>
      <c r="U254" s="9"/>
      <c r="V254" s="154"/>
      <c r="W254" s="9"/>
      <c r="X254" s="9"/>
      <c r="Y254" s="158"/>
      <c r="Z254" s="9"/>
      <c r="AA254" s="9"/>
      <c r="AB254" s="9"/>
      <c r="AC254" s="9"/>
      <c r="AD254" s="9"/>
      <c r="AE254" s="9"/>
      <c r="AF254" s="9"/>
      <c r="AG254" s="9"/>
      <c r="AH254" s="9"/>
    </row>
    <row r="255">
      <c r="A255" s="9"/>
      <c r="B255" s="9"/>
      <c r="C255" s="9"/>
      <c r="D255" s="9"/>
      <c r="E255" s="154"/>
      <c r="F255" s="9"/>
      <c r="G255" s="155"/>
      <c r="H255" s="155"/>
      <c r="I255" s="9"/>
      <c r="J255" s="9"/>
      <c r="K255" s="9"/>
      <c r="L255" s="156"/>
      <c r="M255" s="157"/>
      <c r="N255" s="157"/>
      <c r="O255" s="157"/>
      <c r="P255" s="157"/>
      <c r="Q255" s="157"/>
      <c r="R255" s="157"/>
      <c r="S255" s="9"/>
      <c r="T255" s="9"/>
      <c r="U255" s="9"/>
      <c r="V255" s="154"/>
      <c r="W255" s="9"/>
      <c r="X255" s="9"/>
      <c r="Y255" s="158"/>
      <c r="Z255" s="9"/>
      <c r="AA255" s="9"/>
      <c r="AB255" s="9"/>
      <c r="AC255" s="9"/>
      <c r="AD255" s="9"/>
      <c r="AE255" s="9"/>
      <c r="AF255" s="9"/>
      <c r="AG255" s="9"/>
      <c r="AH255" s="9"/>
    </row>
    <row r="256">
      <c r="A256" s="9"/>
      <c r="B256" s="9"/>
      <c r="C256" s="9"/>
      <c r="D256" s="9"/>
      <c r="E256" s="154"/>
      <c r="F256" s="9"/>
      <c r="G256" s="155"/>
      <c r="H256" s="155"/>
      <c r="I256" s="9"/>
      <c r="J256" s="9"/>
      <c r="K256" s="9"/>
      <c r="L256" s="156"/>
      <c r="M256" s="157"/>
      <c r="N256" s="157"/>
      <c r="O256" s="157"/>
      <c r="P256" s="157"/>
      <c r="Q256" s="157"/>
      <c r="R256" s="157"/>
      <c r="S256" s="9"/>
      <c r="T256" s="9"/>
      <c r="U256" s="9"/>
      <c r="V256" s="154"/>
      <c r="W256" s="9"/>
      <c r="X256" s="9"/>
      <c r="Y256" s="158"/>
      <c r="Z256" s="9"/>
      <c r="AA256" s="9"/>
      <c r="AB256" s="9"/>
      <c r="AC256" s="9"/>
      <c r="AD256" s="9"/>
      <c r="AE256" s="9"/>
      <c r="AF256" s="9"/>
      <c r="AG256" s="9"/>
      <c r="AH256" s="9"/>
    </row>
    <row r="257">
      <c r="A257" s="9"/>
      <c r="B257" s="9"/>
      <c r="C257" s="9"/>
      <c r="D257" s="9"/>
      <c r="E257" s="154"/>
      <c r="F257" s="9"/>
      <c r="G257" s="155"/>
      <c r="H257" s="155"/>
      <c r="I257" s="9"/>
      <c r="J257" s="9"/>
      <c r="K257" s="9"/>
      <c r="L257" s="156"/>
      <c r="M257" s="157"/>
      <c r="N257" s="157"/>
      <c r="O257" s="157"/>
      <c r="P257" s="157"/>
      <c r="Q257" s="157"/>
      <c r="R257" s="157"/>
      <c r="S257" s="9"/>
      <c r="T257" s="9"/>
      <c r="U257" s="9"/>
      <c r="V257" s="154"/>
      <c r="W257" s="9"/>
      <c r="X257" s="9"/>
      <c r="Y257" s="158"/>
      <c r="Z257" s="9"/>
      <c r="AA257" s="9"/>
      <c r="AB257" s="9"/>
      <c r="AC257" s="9"/>
      <c r="AD257" s="9"/>
      <c r="AE257" s="9"/>
      <c r="AF257" s="9"/>
      <c r="AG257" s="9"/>
      <c r="AH257" s="9"/>
    </row>
    <row r="258">
      <c r="A258" s="9"/>
      <c r="B258" s="9"/>
      <c r="C258" s="9"/>
      <c r="D258" s="9"/>
      <c r="E258" s="154"/>
      <c r="F258" s="9"/>
      <c r="G258" s="155"/>
      <c r="H258" s="155"/>
      <c r="I258" s="9"/>
      <c r="J258" s="9"/>
      <c r="K258" s="9"/>
      <c r="L258" s="156"/>
      <c r="M258" s="157"/>
      <c r="N258" s="157"/>
      <c r="O258" s="157"/>
      <c r="P258" s="157"/>
      <c r="Q258" s="157"/>
      <c r="R258" s="157"/>
      <c r="S258" s="9"/>
      <c r="T258" s="9"/>
      <c r="U258" s="9"/>
      <c r="V258" s="154"/>
      <c r="W258" s="9"/>
      <c r="X258" s="9"/>
      <c r="Y258" s="158"/>
      <c r="Z258" s="9"/>
      <c r="AA258" s="9"/>
      <c r="AB258" s="9"/>
      <c r="AC258" s="9"/>
      <c r="AD258" s="9"/>
      <c r="AE258" s="9"/>
      <c r="AF258" s="9"/>
      <c r="AG258" s="9"/>
      <c r="AH258" s="9"/>
    </row>
    <row r="259">
      <c r="A259" s="9"/>
      <c r="B259" s="9"/>
      <c r="C259" s="9"/>
      <c r="D259" s="9"/>
      <c r="E259" s="154"/>
      <c r="F259" s="9"/>
      <c r="G259" s="155"/>
      <c r="H259" s="155"/>
      <c r="I259" s="9"/>
      <c r="J259" s="9"/>
      <c r="K259" s="9"/>
      <c r="L259" s="156"/>
      <c r="M259" s="157"/>
      <c r="N259" s="157"/>
      <c r="O259" s="157"/>
      <c r="P259" s="157"/>
      <c r="Q259" s="157"/>
      <c r="R259" s="157"/>
      <c r="S259" s="9"/>
      <c r="T259" s="9"/>
      <c r="U259" s="9"/>
      <c r="V259" s="154"/>
      <c r="W259" s="9"/>
      <c r="X259" s="9"/>
      <c r="Y259" s="158"/>
      <c r="Z259" s="9"/>
      <c r="AA259" s="9"/>
      <c r="AB259" s="9"/>
      <c r="AC259" s="9"/>
      <c r="AD259" s="9"/>
      <c r="AE259" s="9"/>
      <c r="AF259" s="9"/>
      <c r="AG259" s="9"/>
      <c r="AH259" s="9"/>
    </row>
    <row r="260">
      <c r="A260" s="9"/>
      <c r="B260" s="9"/>
      <c r="C260" s="9"/>
      <c r="D260" s="9"/>
      <c r="E260" s="154"/>
      <c r="F260" s="9"/>
      <c r="G260" s="155"/>
      <c r="H260" s="155"/>
      <c r="I260" s="9"/>
      <c r="J260" s="9"/>
      <c r="K260" s="9"/>
      <c r="L260" s="156"/>
      <c r="M260" s="157"/>
      <c r="N260" s="157"/>
      <c r="O260" s="157"/>
      <c r="P260" s="157"/>
      <c r="Q260" s="157"/>
      <c r="R260" s="157"/>
      <c r="S260" s="9"/>
      <c r="T260" s="9"/>
      <c r="U260" s="9"/>
      <c r="V260" s="154"/>
      <c r="W260" s="9"/>
      <c r="X260" s="9"/>
      <c r="Y260" s="158"/>
      <c r="Z260" s="9"/>
      <c r="AA260" s="9"/>
      <c r="AB260" s="9"/>
      <c r="AC260" s="9"/>
      <c r="AD260" s="9"/>
      <c r="AE260" s="9"/>
      <c r="AF260" s="9"/>
      <c r="AG260" s="9"/>
      <c r="AH260" s="9"/>
    </row>
    <row r="261">
      <c r="A261" s="9"/>
      <c r="B261" s="9"/>
      <c r="C261" s="9"/>
      <c r="D261" s="9"/>
      <c r="E261" s="154"/>
      <c r="F261" s="9"/>
      <c r="G261" s="155"/>
      <c r="H261" s="155"/>
      <c r="I261" s="9"/>
      <c r="J261" s="9"/>
      <c r="K261" s="9"/>
      <c r="L261" s="156"/>
      <c r="M261" s="157"/>
      <c r="N261" s="157"/>
      <c r="O261" s="157"/>
      <c r="P261" s="157"/>
      <c r="Q261" s="157"/>
      <c r="R261" s="157"/>
      <c r="S261" s="9"/>
      <c r="T261" s="9"/>
      <c r="U261" s="9"/>
      <c r="V261" s="154"/>
      <c r="W261" s="9"/>
      <c r="X261" s="9"/>
      <c r="Y261" s="158"/>
      <c r="Z261" s="9"/>
      <c r="AA261" s="9"/>
      <c r="AB261" s="9"/>
      <c r="AC261" s="9"/>
      <c r="AD261" s="9"/>
      <c r="AE261" s="9"/>
      <c r="AF261" s="9"/>
      <c r="AG261" s="9"/>
      <c r="AH261" s="9"/>
    </row>
    <row r="262">
      <c r="A262" s="9"/>
      <c r="B262" s="9"/>
      <c r="C262" s="9"/>
      <c r="D262" s="9"/>
      <c r="E262" s="154"/>
      <c r="F262" s="9"/>
      <c r="G262" s="155"/>
      <c r="H262" s="155"/>
      <c r="I262" s="9"/>
      <c r="J262" s="9"/>
      <c r="K262" s="9"/>
      <c r="L262" s="156"/>
      <c r="M262" s="157"/>
      <c r="N262" s="157"/>
      <c r="O262" s="157"/>
      <c r="P262" s="157"/>
      <c r="Q262" s="157"/>
      <c r="R262" s="157"/>
      <c r="S262" s="9"/>
      <c r="T262" s="9"/>
      <c r="U262" s="9"/>
      <c r="V262" s="154"/>
      <c r="W262" s="9"/>
      <c r="X262" s="9"/>
      <c r="Y262" s="158"/>
      <c r="Z262" s="9"/>
      <c r="AA262" s="9"/>
      <c r="AB262" s="9"/>
      <c r="AC262" s="9"/>
      <c r="AD262" s="9"/>
      <c r="AE262" s="9"/>
      <c r="AF262" s="9"/>
      <c r="AG262" s="9"/>
      <c r="AH262" s="9"/>
    </row>
    <row r="263">
      <c r="A263" s="9"/>
      <c r="B263" s="9"/>
      <c r="C263" s="9"/>
      <c r="D263" s="9"/>
      <c r="E263" s="154"/>
      <c r="F263" s="9"/>
      <c r="G263" s="155"/>
      <c r="H263" s="155"/>
      <c r="I263" s="9"/>
      <c r="J263" s="9"/>
      <c r="K263" s="9"/>
      <c r="L263" s="156"/>
      <c r="M263" s="157"/>
      <c r="N263" s="157"/>
      <c r="O263" s="157"/>
      <c r="P263" s="157"/>
      <c r="Q263" s="157"/>
      <c r="R263" s="157"/>
      <c r="S263" s="9"/>
      <c r="T263" s="9"/>
      <c r="U263" s="9"/>
      <c r="V263" s="154"/>
      <c r="W263" s="9"/>
      <c r="X263" s="9"/>
      <c r="Y263" s="158"/>
      <c r="Z263" s="9"/>
      <c r="AA263" s="9"/>
      <c r="AB263" s="9"/>
      <c r="AC263" s="9"/>
      <c r="AD263" s="9"/>
      <c r="AE263" s="9"/>
      <c r="AF263" s="9"/>
      <c r="AG263" s="9"/>
      <c r="AH263" s="9"/>
    </row>
    <row r="264">
      <c r="A264" s="9"/>
      <c r="B264" s="9"/>
      <c r="C264" s="9"/>
      <c r="D264" s="9"/>
      <c r="E264" s="154"/>
      <c r="F264" s="9"/>
      <c r="G264" s="155"/>
      <c r="H264" s="155"/>
      <c r="I264" s="9"/>
      <c r="J264" s="9"/>
      <c r="K264" s="9"/>
      <c r="L264" s="156"/>
      <c r="M264" s="157"/>
      <c r="N264" s="157"/>
      <c r="O264" s="157"/>
      <c r="P264" s="157"/>
      <c r="Q264" s="157"/>
      <c r="R264" s="157"/>
      <c r="S264" s="9"/>
      <c r="T264" s="9"/>
      <c r="U264" s="9"/>
      <c r="V264" s="154"/>
      <c r="W264" s="9"/>
      <c r="X264" s="9"/>
      <c r="Y264" s="158"/>
      <c r="Z264" s="9"/>
      <c r="AA264" s="9"/>
      <c r="AB264" s="9"/>
      <c r="AC264" s="9"/>
      <c r="AD264" s="9"/>
      <c r="AE264" s="9"/>
      <c r="AF264" s="9"/>
      <c r="AG264" s="9"/>
      <c r="AH264" s="9"/>
    </row>
    <row r="265">
      <c r="A265" s="9"/>
      <c r="B265" s="9"/>
      <c r="C265" s="9"/>
      <c r="D265" s="9"/>
      <c r="E265" s="154"/>
      <c r="F265" s="9"/>
      <c r="G265" s="155"/>
      <c r="H265" s="155"/>
      <c r="I265" s="9"/>
      <c r="J265" s="9"/>
      <c r="K265" s="9"/>
      <c r="L265" s="156"/>
      <c r="M265" s="157"/>
      <c r="N265" s="157"/>
      <c r="O265" s="157"/>
      <c r="P265" s="157"/>
      <c r="Q265" s="157"/>
      <c r="R265" s="157"/>
      <c r="S265" s="9"/>
      <c r="T265" s="9"/>
      <c r="U265" s="9"/>
      <c r="V265" s="154"/>
      <c r="W265" s="9"/>
      <c r="X265" s="9"/>
      <c r="Y265" s="158"/>
      <c r="Z265" s="9"/>
      <c r="AA265" s="9"/>
      <c r="AB265" s="9"/>
      <c r="AC265" s="9"/>
      <c r="AD265" s="9"/>
      <c r="AE265" s="9"/>
      <c r="AF265" s="9"/>
      <c r="AG265" s="9"/>
      <c r="AH265" s="9"/>
    </row>
    <row r="266">
      <c r="A266" s="9"/>
      <c r="B266" s="9"/>
      <c r="C266" s="9"/>
      <c r="D266" s="9"/>
      <c r="E266" s="154"/>
      <c r="F266" s="9"/>
      <c r="G266" s="155"/>
      <c r="H266" s="155"/>
      <c r="I266" s="9"/>
      <c r="J266" s="9"/>
      <c r="K266" s="9"/>
      <c r="L266" s="156"/>
      <c r="M266" s="157"/>
      <c r="N266" s="157"/>
      <c r="O266" s="157"/>
      <c r="P266" s="157"/>
      <c r="Q266" s="157"/>
      <c r="R266" s="157"/>
      <c r="S266" s="9"/>
      <c r="T266" s="9"/>
      <c r="U266" s="9"/>
      <c r="V266" s="154"/>
      <c r="W266" s="9"/>
      <c r="X266" s="9"/>
      <c r="Y266" s="158"/>
      <c r="Z266" s="9"/>
      <c r="AA266" s="9"/>
      <c r="AB266" s="9"/>
      <c r="AC266" s="9"/>
      <c r="AD266" s="9"/>
      <c r="AE266" s="9"/>
      <c r="AF266" s="9"/>
      <c r="AG266" s="9"/>
      <c r="AH266" s="9"/>
    </row>
    <row r="267">
      <c r="A267" s="9"/>
      <c r="B267" s="9"/>
      <c r="C267" s="9"/>
      <c r="D267" s="9"/>
      <c r="E267" s="154"/>
      <c r="F267" s="9"/>
      <c r="G267" s="155"/>
      <c r="H267" s="155"/>
      <c r="I267" s="9"/>
      <c r="J267" s="9"/>
      <c r="K267" s="9"/>
      <c r="L267" s="156"/>
      <c r="M267" s="157"/>
      <c r="N267" s="157"/>
      <c r="O267" s="157"/>
      <c r="P267" s="157"/>
      <c r="Q267" s="157"/>
      <c r="R267" s="157"/>
      <c r="S267" s="9"/>
      <c r="T267" s="9"/>
      <c r="U267" s="9"/>
      <c r="V267" s="154"/>
      <c r="W267" s="9"/>
      <c r="X267" s="9"/>
      <c r="Y267" s="158"/>
      <c r="Z267" s="9"/>
      <c r="AA267" s="9"/>
      <c r="AB267" s="9"/>
      <c r="AC267" s="9"/>
      <c r="AD267" s="9"/>
      <c r="AE267" s="9"/>
      <c r="AF267" s="9"/>
      <c r="AG267" s="9"/>
      <c r="AH267" s="9"/>
    </row>
    <row r="268">
      <c r="A268" s="9"/>
      <c r="B268" s="9"/>
      <c r="C268" s="9"/>
      <c r="D268" s="9"/>
      <c r="E268" s="154"/>
      <c r="F268" s="9"/>
      <c r="G268" s="155"/>
      <c r="H268" s="155"/>
      <c r="I268" s="9"/>
      <c r="J268" s="9"/>
      <c r="K268" s="9"/>
      <c r="L268" s="156"/>
      <c r="M268" s="157"/>
      <c r="N268" s="157"/>
      <c r="O268" s="157"/>
      <c r="P268" s="157"/>
      <c r="Q268" s="157"/>
      <c r="R268" s="157"/>
      <c r="S268" s="9"/>
      <c r="T268" s="9"/>
      <c r="U268" s="9"/>
      <c r="V268" s="154"/>
      <c r="W268" s="9"/>
      <c r="X268" s="9"/>
      <c r="Y268" s="158"/>
      <c r="Z268" s="9"/>
      <c r="AA268" s="9"/>
      <c r="AB268" s="9"/>
      <c r="AC268" s="9"/>
      <c r="AD268" s="9"/>
      <c r="AE268" s="9"/>
      <c r="AF268" s="9"/>
      <c r="AG268" s="9"/>
      <c r="AH268" s="9"/>
    </row>
    <row r="269">
      <c r="A269" s="9"/>
      <c r="B269" s="9"/>
      <c r="C269" s="9"/>
      <c r="D269" s="9"/>
      <c r="E269" s="154"/>
      <c r="F269" s="9"/>
      <c r="G269" s="155"/>
      <c r="H269" s="155"/>
      <c r="I269" s="9"/>
      <c r="J269" s="9"/>
      <c r="K269" s="9"/>
      <c r="L269" s="156"/>
      <c r="M269" s="157"/>
      <c r="N269" s="157"/>
      <c r="O269" s="157"/>
      <c r="P269" s="157"/>
      <c r="Q269" s="157"/>
      <c r="R269" s="157"/>
      <c r="S269" s="9"/>
      <c r="T269" s="9"/>
      <c r="U269" s="9"/>
      <c r="V269" s="154"/>
      <c r="W269" s="9"/>
      <c r="X269" s="9"/>
      <c r="Y269" s="158"/>
      <c r="Z269" s="9"/>
      <c r="AA269" s="9"/>
      <c r="AB269" s="9"/>
      <c r="AC269" s="9"/>
      <c r="AD269" s="9"/>
      <c r="AE269" s="9"/>
      <c r="AF269" s="9"/>
      <c r="AG269" s="9"/>
      <c r="AH269" s="9"/>
    </row>
    <row r="270">
      <c r="A270" s="9"/>
      <c r="B270" s="9"/>
      <c r="C270" s="9"/>
      <c r="D270" s="9"/>
      <c r="E270" s="154"/>
      <c r="F270" s="9"/>
      <c r="G270" s="155"/>
      <c r="H270" s="155"/>
      <c r="I270" s="9"/>
      <c r="J270" s="9"/>
      <c r="K270" s="9"/>
      <c r="L270" s="156"/>
      <c r="M270" s="157"/>
      <c r="N270" s="157"/>
      <c r="O270" s="157"/>
      <c r="P270" s="157"/>
      <c r="Q270" s="157"/>
      <c r="R270" s="157"/>
      <c r="S270" s="9"/>
      <c r="T270" s="9"/>
      <c r="U270" s="9"/>
      <c r="V270" s="154"/>
      <c r="W270" s="9"/>
      <c r="X270" s="9"/>
      <c r="Y270" s="158"/>
      <c r="Z270" s="9"/>
      <c r="AA270" s="9"/>
      <c r="AB270" s="9"/>
      <c r="AC270" s="9"/>
      <c r="AD270" s="9"/>
      <c r="AE270" s="9"/>
      <c r="AF270" s="9"/>
      <c r="AG270" s="9"/>
      <c r="AH270" s="9"/>
    </row>
    <row r="271">
      <c r="A271" s="9"/>
      <c r="B271" s="9"/>
      <c r="C271" s="9"/>
      <c r="D271" s="9"/>
      <c r="E271" s="154"/>
      <c r="F271" s="9"/>
      <c r="G271" s="155"/>
      <c r="H271" s="155"/>
      <c r="I271" s="9"/>
      <c r="J271" s="9"/>
      <c r="K271" s="9"/>
      <c r="L271" s="156"/>
      <c r="M271" s="157"/>
      <c r="N271" s="157"/>
      <c r="O271" s="157"/>
      <c r="P271" s="157"/>
      <c r="Q271" s="157"/>
      <c r="R271" s="157"/>
      <c r="S271" s="9"/>
      <c r="T271" s="9"/>
      <c r="U271" s="9"/>
      <c r="V271" s="154"/>
      <c r="W271" s="9"/>
      <c r="X271" s="9"/>
      <c r="Y271" s="158"/>
      <c r="Z271" s="9"/>
      <c r="AA271" s="9"/>
      <c r="AB271" s="9"/>
      <c r="AC271" s="9"/>
      <c r="AD271" s="9"/>
      <c r="AE271" s="9"/>
      <c r="AF271" s="9"/>
      <c r="AG271" s="9"/>
      <c r="AH271" s="9"/>
    </row>
    <row r="272">
      <c r="A272" s="9"/>
      <c r="B272" s="9"/>
      <c r="C272" s="9"/>
      <c r="D272" s="9"/>
      <c r="E272" s="154"/>
      <c r="F272" s="9"/>
      <c r="G272" s="155"/>
      <c r="H272" s="155"/>
      <c r="I272" s="9"/>
      <c r="J272" s="9"/>
      <c r="K272" s="9"/>
      <c r="L272" s="156"/>
      <c r="M272" s="157"/>
      <c r="N272" s="157"/>
      <c r="O272" s="157"/>
      <c r="P272" s="157"/>
      <c r="Q272" s="157"/>
      <c r="R272" s="157"/>
      <c r="S272" s="9"/>
      <c r="T272" s="9"/>
      <c r="U272" s="9"/>
      <c r="V272" s="154"/>
      <c r="W272" s="9"/>
      <c r="X272" s="9"/>
      <c r="Y272" s="158"/>
      <c r="Z272" s="9"/>
      <c r="AA272" s="9"/>
      <c r="AB272" s="9"/>
      <c r="AC272" s="9"/>
      <c r="AD272" s="9"/>
      <c r="AE272" s="9"/>
      <c r="AF272" s="9"/>
      <c r="AG272" s="9"/>
      <c r="AH272" s="9"/>
    </row>
    <row r="273">
      <c r="A273" s="9"/>
      <c r="B273" s="9"/>
      <c r="C273" s="9"/>
      <c r="D273" s="9"/>
      <c r="E273" s="154"/>
      <c r="F273" s="9"/>
      <c r="G273" s="155"/>
      <c r="H273" s="155"/>
      <c r="I273" s="9"/>
      <c r="J273" s="9"/>
      <c r="K273" s="9"/>
      <c r="L273" s="156"/>
      <c r="M273" s="157"/>
      <c r="N273" s="157"/>
      <c r="O273" s="157"/>
      <c r="P273" s="157"/>
      <c r="Q273" s="157"/>
      <c r="R273" s="157"/>
      <c r="S273" s="9"/>
      <c r="T273" s="9"/>
      <c r="U273" s="9"/>
      <c r="V273" s="154"/>
      <c r="W273" s="9"/>
      <c r="X273" s="9"/>
      <c r="Y273" s="158"/>
      <c r="Z273" s="9"/>
      <c r="AA273" s="9"/>
      <c r="AB273" s="9"/>
      <c r="AC273" s="9"/>
      <c r="AD273" s="9"/>
      <c r="AE273" s="9"/>
      <c r="AF273" s="9"/>
      <c r="AG273" s="9"/>
      <c r="AH273" s="9"/>
    </row>
    <row r="274">
      <c r="A274" s="9"/>
      <c r="B274" s="9"/>
      <c r="C274" s="9"/>
      <c r="D274" s="9"/>
      <c r="E274" s="154"/>
      <c r="F274" s="9"/>
      <c r="G274" s="155"/>
      <c r="H274" s="155"/>
      <c r="I274" s="9"/>
      <c r="J274" s="9"/>
      <c r="K274" s="9"/>
      <c r="L274" s="156"/>
      <c r="M274" s="157"/>
      <c r="N274" s="157"/>
      <c r="O274" s="157"/>
      <c r="P274" s="157"/>
      <c r="Q274" s="157"/>
      <c r="R274" s="157"/>
      <c r="S274" s="9"/>
      <c r="T274" s="9"/>
      <c r="U274" s="9"/>
      <c r="V274" s="154"/>
      <c r="W274" s="9"/>
      <c r="X274" s="9"/>
      <c r="Y274" s="158"/>
      <c r="Z274" s="9"/>
      <c r="AA274" s="9"/>
      <c r="AB274" s="9"/>
      <c r="AC274" s="9"/>
      <c r="AD274" s="9"/>
      <c r="AE274" s="9"/>
      <c r="AF274" s="9"/>
      <c r="AG274" s="9"/>
      <c r="AH274" s="9"/>
    </row>
    <row r="275">
      <c r="A275" s="9"/>
      <c r="B275" s="9"/>
      <c r="C275" s="9"/>
      <c r="D275" s="9"/>
      <c r="E275" s="154"/>
      <c r="F275" s="9"/>
      <c r="G275" s="155"/>
      <c r="H275" s="155"/>
      <c r="I275" s="9"/>
      <c r="J275" s="9"/>
      <c r="K275" s="9"/>
      <c r="L275" s="156"/>
      <c r="M275" s="157"/>
      <c r="N275" s="157"/>
      <c r="O275" s="157"/>
      <c r="P275" s="157"/>
      <c r="Q275" s="157"/>
      <c r="R275" s="157"/>
      <c r="S275" s="9"/>
      <c r="T275" s="9"/>
      <c r="U275" s="9"/>
      <c r="V275" s="154"/>
      <c r="W275" s="9"/>
      <c r="X275" s="9"/>
      <c r="Y275" s="158"/>
      <c r="Z275" s="9"/>
      <c r="AA275" s="9"/>
      <c r="AB275" s="9"/>
      <c r="AC275" s="9"/>
      <c r="AD275" s="9"/>
      <c r="AE275" s="9"/>
      <c r="AF275" s="9"/>
      <c r="AG275" s="9"/>
      <c r="AH275" s="9"/>
    </row>
    <row r="276">
      <c r="A276" s="9"/>
      <c r="B276" s="9"/>
      <c r="C276" s="9"/>
      <c r="D276" s="9"/>
      <c r="E276" s="154"/>
      <c r="F276" s="9"/>
      <c r="G276" s="155"/>
      <c r="H276" s="155"/>
      <c r="I276" s="9"/>
      <c r="J276" s="9"/>
      <c r="K276" s="9"/>
      <c r="L276" s="156"/>
      <c r="M276" s="157"/>
      <c r="N276" s="157"/>
      <c r="O276" s="157"/>
      <c r="P276" s="157"/>
      <c r="Q276" s="157"/>
      <c r="R276" s="157"/>
      <c r="S276" s="9"/>
      <c r="T276" s="9"/>
      <c r="U276" s="9"/>
      <c r="V276" s="154"/>
      <c r="W276" s="9"/>
      <c r="X276" s="9"/>
      <c r="Y276" s="158"/>
      <c r="Z276" s="9"/>
      <c r="AA276" s="9"/>
      <c r="AB276" s="9"/>
      <c r="AC276" s="9"/>
      <c r="AD276" s="9"/>
      <c r="AE276" s="9"/>
      <c r="AF276" s="9"/>
      <c r="AG276" s="9"/>
      <c r="AH276" s="9"/>
    </row>
    <row r="277">
      <c r="A277" s="9"/>
      <c r="B277" s="9"/>
      <c r="C277" s="9"/>
      <c r="D277" s="9"/>
      <c r="E277" s="154"/>
      <c r="F277" s="9"/>
      <c r="G277" s="155"/>
      <c r="H277" s="155"/>
      <c r="I277" s="9"/>
      <c r="J277" s="9"/>
      <c r="K277" s="9"/>
      <c r="L277" s="156"/>
      <c r="M277" s="157"/>
      <c r="N277" s="157"/>
      <c r="O277" s="157"/>
      <c r="P277" s="157"/>
      <c r="Q277" s="157"/>
      <c r="R277" s="157"/>
      <c r="S277" s="9"/>
      <c r="T277" s="9"/>
      <c r="U277" s="9"/>
      <c r="V277" s="154"/>
      <c r="W277" s="9"/>
      <c r="X277" s="9"/>
      <c r="Y277" s="158"/>
      <c r="Z277" s="9"/>
      <c r="AA277" s="9"/>
      <c r="AB277" s="9"/>
      <c r="AC277" s="9"/>
      <c r="AD277" s="9"/>
      <c r="AE277" s="9"/>
      <c r="AF277" s="9"/>
      <c r="AG277" s="9"/>
      <c r="AH277" s="9"/>
    </row>
    <row r="278">
      <c r="A278" s="9"/>
      <c r="B278" s="9"/>
      <c r="C278" s="9"/>
      <c r="D278" s="9"/>
      <c r="E278" s="154"/>
      <c r="F278" s="9"/>
      <c r="G278" s="155"/>
      <c r="H278" s="155"/>
      <c r="I278" s="9"/>
      <c r="J278" s="9"/>
      <c r="K278" s="9"/>
      <c r="L278" s="156"/>
      <c r="M278" s="157"/>
      <c r="N278" s="157"/>
      <c r="O278" s="157"/>
      <c r="P278" s="157"/>
      <c r="Q278" s="157"/>
      <c r="R278" s="157"/>
      <c r="S278" s="9"/>
      <c r="T278" s="9"/>
      <c r="U278" s="9"/>
      <c r="V278" s="154"/>
      <c r="W278" s="9"/>
      <c r="X278" s="9"/>
      <c r="Y278" s="158"/>
      <c r="Z278" s="9"/>
      <c r="AA278" s="9"/>
      <c r="AB278" s="9"/>
      <c r="AC278" s="9"/>
      <c r="AD278" s="9"/>
      <c r="AE278" s="9"/>
      <c r="AF278" s="9"/>
      <c r="AG278" s="9"/>
      <c r="AH278" s="9"/>
    </row>
    <row r="279">
      <c r="A279" s="9"/>
      <c r="B279" s="9"/>
      <c r="C279" s="9"/>
      <c r="D279" s="9"/>
      <c r="E279" s="154"/>
      <c r="F279" s="9"/>
      <c r="G279" s="155"/>
      <c r="H279" s="155"/>
      <c r="I279" s="9"/>
      <c r="J279" s="9"/>
      <c r="K279" s="9"/>
      <c r="L279" s="156"/>
      <c r="M279" s="157"/>
      <c r="N279" s="157"/>
      <c r="O279" s="157"/>
      <c r="P279" s="157"/>
      <c r="Q279" s="157"/>
      <c r="R279" s="157"/>
      <c r="S279" s="9"/>
      <c r="T279" s="9"/>
      <c r="U279" s="9"/>
      <c r="V279" s="154"/>
      <c r="W279" s="9"/>
      <c r="X279" s="9"/>
      <c r="Y279" s="158"/>
      <c r="Z279" s="9"/>
      <c r="AA279" s="9"/>
      <c r="AB279" s="9"/>
      <c r="AC279" s="9"/>
      <c r="AD279" s="9"/>
      <c r="AE279" s="9"/>
      <c r="AF279" s="9"/>
      <c r="AG279" s="9"/>
      <c r="AH279" s="9"/>
    </row>
    <row r="280">
      <c r="A280" s="9"/>
      <c r="B280" s="9"/>
      <c r="C280" s="9"/>
      <c r="D280" s="9"/>
      <c r="E280" s="154"/>
      <c r="F280" s="9"/>
      <c r="G280" s="155"/>
      <c r="H280" s="155"/>
      <c r="I280" s="9"/>
      <c r="J280" s="9"/>
      <c r="K280" s="9"/>
      <c r="L280" s="156"/>
      <c r="M280" s="157"/>
      <c r="N280" s="157"/>
      <c r="O280" s="157"/>
      <c r="P280" s="157"/>
      <c r="Q280" s="157"/>
      <c r="R280" s="157"/>
      <c r="S280" s="9"/>
      <c r="T280" s="9"/>
      <c r="U280" s="9"/>
      <c r="V280" s="154"/>
      <c r="W280" s="9"/>
      <c r="X280" s="9"/>
      <c r="Y280" s="158"/>
      <c r="Z280" s="9"/>
      <c r="AA280" s="9"/>
      <c r="AB280" s="9"/>
      <c r="AC280" s="9"/>
      <c r="AD280" s="9"/>
      <c r="AE280" s="9"/>
      <c r="AF280" s="9"/>
      <c r="AG280" s="9"/>
      <c r="AH280" s="9"/>
    </row>
    <row r="281">
      <c r="A281" s="9"/>
      <c r="B281" s="9"/>
      <c r="C281" s="9"/>
      <c r="D281" s="9"/>
      <c r="E281" s="154"/>
      <c r="F281" s="9"/>
      <c r="G281" s="155"/>
      <c r="H281" s="155"/>
      <c r="I281" s="9"/>
      <c r="J281" s="9"/>
      <c r="K281" s="9"/>
      <c r="L281" s="156"/>
      <c r="M281" s="157"/>
      <c r="N281" s="157"/>
      <c r="O281" s="157"/>
      <c r="P281" s="157"/>
      <c r="Q281" s="157"/>
      <c r="R281" s="157"/>
      <c r="S281" s="9"/>
      <c r="T281" s="9"/>
      <c r="U281" s="9"/>
      <c r="V281" s="154"/>
      <c r="W281" s="9"/>
      <c r="X281" s="9"/>
      <c r="Y281" s="158"/>
      <c r="Z281" s="9"/>
      <c r="AA281" s="9"/>
      <c r="AB281" s="9"/>
      <c r="AC281" s="9"/>
      <c r="AD281" s="9"/>
      <c r="AE281" s="9"/>
      <c r="AF281" s="9"/>
      <c r="AG281" s="9"/>
      <c r="AH281" s="9"/>
    </row>
    <row r="282">
      <c r="A282" s="9"/>
      <c r="B282" s="9"/>
      <c r="C282" s="9"/>
      <c r="D282" s="9"/>
      <c r="E282" s="154"/>
      <c r="F282" s="9"/>
      <c r="G282" s="155"/>
      <c r="H282" s="155"/>
      <c r="I282" s="9"/>
      <c r="J282" s="9"/>
      <c r="K282" s="9"/>
      <c r="L282" s="156"/>
      <c r="M282" s="157"/>
      <c r="N282" s="157"/>
      <c r="O282" s="157"/>
      <c r="P282" s="157"/>
      <c r="Q282" s="157"/>
      <c r="R282" s="157"/>
      <c r="S282" s="9"/>
      <c r="T282" s="9"/>
      <c r="U282" s="9"/>
      <c r="V282" s="154"/>
      <c r="W282" s="9"/>
      <c r="X282" s="9"/>
      <c r="Y282" s="158"/>
      <c r="Z282" s="9"/>
      <c r="AA282" s="9"/>
      <c r="AB282" s="9"/>
      <c r="AC282" s="9"/>
      <c r="AD282" s="9"/>
      <c r="AE282" s="9"/>
      <c r="AF282" s="9"/>
      <c r="AG282" s="9"/>
      <c r="AH282" s="9"/>
    </row>
    <row r="283">
      <c r="A283" s="9"/>
      <c r="B283" s="9"/>
      <c r="C283" s="9"/>
      <c r="D283" s="9"/>
      <c r="E283" s="154"/>
      <c r="F283" s="9"/>
      <c r="G283" s="155"/>
      <c r="H283" s="155"/>
      <c r="I283" s="9"/>
      <c r="J283" s="9"/>
      <c r="K283" s="9"/>
      <c r="L283" s="156"/>
      <c r="M283" s="157"/>
      <c r="N283" s="157"/>
      <c r="O283" s="157"/>
      <c r="P283" s="157"/>
      <c r="Q283" s="157"/>
      <c r="R283" s="157"/>
      <c r="S283" s="9"/>
      <c r="T283" s="9"/>
      <c r="U283" s="9"/>
      <c r="V283" s="154"/>
      <c r="W283" s="9"/>
      <c r="X283" s="9"/>
      <c r="Y283" s="158"/>
      <c r="Z283" s="9"/>
      <c r="AA283" s="9"/>
      <c r="AB283" s="9"/>
      <c r="AC283" s="9"/>
      <c r="AD283" s="9"/>
      <c r="AE283" s="9"/>
      <c r="AF283" s="9"/>
      <c r="AG283" s="9"/>
      <c r="AH283" s="9"/>
    </row>
    <row r="284">
      <c r="A284" s="9"/>
      <c r="B284" s="9"/>
      <c r="C284" s="9"/>
      <c r="D284" s="9"/>
      <c r="E284" s="154"/>
      <c r="F284" s="9"/>
      <c r="G284" s="155"/>
      <c r="H284" s="155"/>
      <c r="I284" s="9"/>
      <c r="J284" s="9"/>
      <c r="K284" s="9"/>
      <c r="L284" s="156"/>
      <c r="M284" s="157"/>
      <c r="N284" s="157"/>
      <c r="O284" s="157"/>
      <c r="P284" s="157"/>
      <c r="Q284" s="157"/>
      <c r="R284" s="157"/>
      <c r="S284" s="9"/>
      <c r="T284" s="9"/>
      <c r="U284" s="9"/>
      <c r="V284" s="154"/>
      <c r="W284" s="9"/>
      <c r="X284" s="9"/>
      <c r="Y284" s="158"/>
      <c r="Z284" s="9"/>
      <c r="AA284" s="9"/>
      <c r="AB284" s="9"/>
      <c r="AC284" s="9"/>
      <c r="AD284" s="9"/>
      <c r="AE284" s="9"/>
      <c r="AF284" s="9"/>
      <c r="AG284" s="9"/>
      <c r="AH284" s="9"/>
    </row>
    <row r="285">
      <c r="A285" s="9"/>
      <c r="B285" s="9"/>
      <c r="C285" s="9"/>
      <c r="D285" s="9"/>
      <c r="E285" s="154"/>
      <c r="F285" s="9"/>
      <c r="G285" s="155"/>
      <c r="H285" s="155"/>
      <c r="I285" s="9"/>
      <c r="J285" s="9"/>
      <c r="K285" s="9"/>
      <c r="L285" s="156"/>
      <c r="M285" s="157"/>
      <c r="N285" s="157"/>
      <c r="O285" s="157"/>
      <c r="P285" s="157"/>
      <c r="Q285" s="157"/>
      <c r="R285" s="157"/>
      <c r="S285" s="9"/>
      <c r="T285" s="9"/>
      <c r="U285" s="9"/>
      <c r="V285" s="154"/>
      <c r="W285" s="9"/>
      <c r="X285" s="9"/>
      <c r="Y285" s="158"/>
      <c r="Z285" s="9"/>
      <c r="AA285" s="9"/>
      <c r="AB285" s="9"/>
      <c r="AC285" s="9"/>
      <c r="AD285" s="9"/>
      <c r="AE285" s="9"/>
      <c r="AF285" s="9"/>
      <c r="AG285" s="9"/>
      <c r="AH285" s="9"/>
    </row>
    <row r="286">
      <c r="A286" s="9"/>
      <c r="B286" s="9"/>
      <c r="C286" s="9"/>
      <c r="D286" s="9"/>
      <c r="E286" s="154"/>
      <c r="F286" s="9"/>
      <c r="G286" s="155"/>
      <c r="H286" s="155"/>
      <c r="I286" s="9"/>
      <c r="J286" s="9"/>
      <c r="K286" s="9"/>
      <c r="L286" s="156"/>
      <c r="M286" s="157"/>
      <c r="N286" s="157"/>
      <c r="O286" s="157"/>
      <c r="P286" s="157"/>
      <c r="Q286" s="157"/>
      <c r="R286" s="157"/>
      <c r="S286" s="9"/>
      <c r="T286" s="9"/>
      <c r="U286" s="9"/>
      <c r="V286" s="154"/>
      <c r="W286" s="9"/>
      <c r="X286" s="9"/>
      <c r="Y286" s="158"/>
      <c r="Z286" s="9"/>
      <c r="AA286" s="9"/>
      <c r="AB286" s="9"/>
      <c r="AC286" s="9"/>
      <c r="AD286" s="9"/>
      <c r="AE286" s="9"/>
      <c r="AF286" s="9"/>
      <c r="AG286" s="9"/>
      <c r="AH286" s="9"/>
    </row>
    <row r="287">
      <c r="A287" s="9"/>
      <c r="B287" s="9"/>
      <c r="C287" s="9"/>
      <c r="D287" s="9"/>
      <c r="E287" s="154"/>
      <c r="F287" s="9"/>
      <c r="G287" s="155"/>
      <c r="H287" s="155"/>
      <c r="I287" s="9"/>
      <c r="J287" s="9"/>
      <c r="K287" s="9"/>
      <c r="L287" s="156"/>
      <c r="M287" s="157"/>
      <c r="N287" s="157"/>
      <c r="O287" s="157"/>
      <c r="P287" s="157"/>
      <c r="Q287" s="157"/>
      <c r="R287" s="157"/>
      <c r="S287" s="9"/>
      <c r="T287" s="9"/>
      <c r="U287" s="9"/>
      <c r="V287" s="154"/>
      <c r="W287" s="9"/>
      <c r="X287" s="9"/>
      <c r="Y287" s="158"/>
      <c r="Z287" s="9"/>
      <c r="AA287" s="9"/>
      <c r="AB287" s="9"/>
      <c r="AC287" s="9"/>
      <c r="AD287" s="9"/>
      <c r="AE287" s="9"/>
      <c r="AF287" s="9"/>
      <c r="AG287" s="9"/>
      <c r="AH287" s="9"/>
    </row>
    <row r="288">
      <c r="A288" s="9"/>
      <c r="B288" s="9"/>
      <c r="C288" s="9"/>
      <c r="D288" s="9"/>
      <c r="E288" s="154"/>
      <c r="F288" s="9"/>
      <c r="G288" s="155"/>
      <c r="H288" s="155"/>
      <c r="I288" s="9"/>
      <c r="J288" s="9"/>
      <c r="K288" s="9"/>
      <c r="L288" s="156"/>
      <c r="M288" s="157"/>
      <c r="N288" s="157"/>
      <c r="O288" s="157"/>
      <c r="P288" s="157"/>
      <c r="Q288" s="157"/>
      <c r="R288" s="157"/>
      <c r="S288" s="9"/>
      <c r="T288" s="9"/>
      <c r="U288" s="9"/>
      <c r="V288" s="154"/>
      <c r="W288" s="9"/>
      <c r="X288" s="9"/>
      <c r="Y288" s="158"/>
      <c r="Z288" s="9"/>
      <c r="AA288" s="9"/>
      <c r="AB288" s="9"/>
      <c r="AC288" s="9"/>
      <c r="AD288" s="9"/>
      <c r="AE288" s="9"/>
      <c r="AF288" s="9"/>
      <c r="AG288" s="9"/>
      <c r="AH288" s="9"/>
    </row>
    <row r="289">
      <c r="A289" s="9"/>
      <c r="B289" s="9"/>
      <c r="C289" s="9"/>
      <c r="D289" s="9"/>
      <c r="E289" s="154"/>
      <c r="F289" s="9"/>
      <c r="G289" s="155"/>
      <c r="H289" s="155"/>
      <c r="I289" s="9"/>
      <c r="J289" s="9"/>
      <c r="K289" s="9"/>
      <c r="L289" s="156"/>
      <c r="M289" s="157"/>
      <c r="N289" s="157"/>
      <c r="O289" s="157"/>
      <c r="P289" s="157"/>
      <c r="Q289" s="157"/>
      <c r="R289" s="157"/>
      <c r="S289" s="9"/>
      <c r="T289" s="9"/>
      <c r="U289" s="9"/>
      <c r="V289" s="154"/>
      <c r="W289" s="9"/>
      <c r="X289" s="9"/>
      <c r="Y289" s="158"/>
      <c r="Z289" s="9"/>
      <c r="AA289" s="9"/>
      <c r="AB289" s="9"/>
      <c r="AC289" s="9"/>
      <c r="AD289" s="9"/>
      <c r="AE289" s="9"/>
      <c r="AF289" s="9"/>
      <c r="AG289" s="9"/>
      <c r="AH289" s="9"/>
    </row>
    <row r="290">
      <c r="A290" s="9"/>
      <c r="B290" s="9"/>
      <c r="C290" s="9"/>
      <c r="D290" s="9"/>
      <c r="E290" s="154"/>
      <c r="F290" s="9"/>
      <c r="G290" s="155"/>
      <c r="H290" s="155"/>
      <c r="I290" s="9"/>
      <c r="J290" s="9"/>
      <c r="K290" s="9"/>
      <c r="L290" s="156"/>
      <c r="M290" s="157"/>
      <c r="N290" s="157"/>
      <c r="O290" s="157"/>
      <c r="P290" s="157"/>
      <c r="Q290" s="157"/>
      <c r="R290" s="157"/>
      <c r="S290" s="9"/>
      <c r="T290" s="9"/>
      <c r="U290" s="9"/>
      <c r="V290" s="154"/>
      <c r="W290" s="9"/>
      <c r="X290" s="9"/>
      <c r="Y290" s="158"/>
      <c r="Z290" s="9"/>
      <c r="AA290" s="9"/>
      <c r="AB290" s="9"/>
      <c r="AC290" s="9"/>
      <c r="AD290" s="9"/>
      <c r="AE290" s="9"/>
      <c r="AF290" s="9"/>
      <c r="AG290" s="9"/>
      <c r="AH290" s="9"/>
    </row>
    <row r="291">
      <c r="A291" s="9"/>
      <c r="B291" s="9"/>
      <c r="C291" s="9"/>
      <c r="D291" s="9"/>
      <c r="E291" s="154"/>
      <c r="F291" s="9"/>
      <c r="G291" s="155"/>
      <c r="H291" s="155"/>
      <c r="I291" s="9"/>
      <c r="J291" s="9"/>
      <c r="K291" s="9"/>
      <c r="L291" s="156"/>
      <c r="M291" s="157"/>
      <c r="N291" s="157"/>
      <c r="O291" s="157"/>
      <c r="P291" s="157"/>
      <c r="Q291" s="157"/>
      <c r="R291" s="157"/>
      <c r="S291" s="9"/>
      <c r="T291" s="9"/>
      <c r="U291" s="9"/>
      <c r="V291" s="154"/>
      <c r="W291" s="9"/>
      <c r="X291" s="9"/>
      <c r="Y291" s="158"/>
      <c r="Z291" s="9"/>
      <c r="AA291" s="9"/>
      <c r="AB291" s="9"/>
      <c r="AC291" s="9"/>
      <c r="AD291" s="9"/>
      <c r="AE291" s="9"/>
      <c r="AF291" s="9"/>
      <c r="AG291" s="9"/>
      <c r="AH291" s="9"/>
    </row>
    <row r="292">
      <c r="A292" s="9"/>
      <c r="B292" s="9"/>
      <c r="C292" s="9"/>
      <c r="D292" s="9"/>
      <c r="E292" s="154"/>
      <c r="F292" s="9"/>
      <c r="G292" s="155"/>
      <c r="H292" s="155"/>
      <c r="I292" s="9"/>
      <c r="J292" s="9"/>
      <c r="K292" s="9"/>
      <c r="L292" s="156"/>
      <c r="M292" s="157"/>
      <c r="N292" s="157"/>
      <c r="O292" s="157"/>
      <c r="P292" s="157"/>
      <c r="Q292" s="157"/>
      <c r="R292" s="157"/>
      <c r="S292" s="9"/>
      <c r="T292" s="9"/>
      <c r="U292" s="9"/>
      <c r="V292" s="154"/>
      <c r="W292" s="9"/>
      <c r="X292" s="9"/>
      <c r="Y292" s="158"/>
      <c r="Z292" s="9"/>
      <c r="AA292" s="9"/>
      <c r="AB292" s="9"/>
      <c r="AC292" s="9"/>
      <c r="AD292" s="9"/>
      <c r="AE292" s="9"/>
      <c r="AF292" s="9"/>
      <c r="AG292" s="9"/>
      <c r="AH292" s="9"/>
    </row>
    <row r="293">
      <c r="A293" s="9"/>
      <c r="B293" s="9"/>
      <c r="C293" s="9"/>
      <c r="D293" s="9"/>
      <c r="E293" s="154"/>
      <c r="F293" s="9"/>
      <c r="G293" s="155"/>
      <c r="H293" s="155"/>
      <c r="I293" s="9"/>
      <c r="J293" s="9"/>
      <c r="K293" s="9"/>
      <c r="L293" s="156"/>
      <c r="M293" s="157"/>
      <c r="N293" s="157"/>
      <c r="O293" s="157"/>
      <c r="P293" s="157"/>
      <c r="Q293" s="157"/>
      <c r="R293" s="157"/>
      <c r="S293" s="9"/>
      <c r="T293" s="9"/>
      <c r="U293" s="9"/>
      <c r="V293" s="154"/>
      <c r="W293" s="9"/>
      <c r="X293" s="9"/>
      <c r="Y293" s="158"/>
      <c r="Z293" s="9"/>
      <c r="AA293" s="9"/>
      <c r="AB293" s="9"/>
      <c r="AC293" s="9"/>
      <c r="AD293" s="9"/>
      <c r="AE293" s="9"/>
      <c r="AF293" s="9"/>
      <c r="AG293" s="9"/>
      <c r="AH293" s="9"/>
    </row>
    <row r="294">
      <c r="A294" s="9"/>
      <c r="B294" s="9"/>
      <c r="C294" s="9"/>
      <c r="D294" s="9"/>
      <c r="E294" s="154"/>
      <c r="F294" s="9"/>
      <c r="G294" s="155"/>
      <c r="H294" s="155"/>
      <c r="I294" s="9"/>
      <c r="J294" s="9"/>
      <c r="K294" s="9"/>
      <c r="L294" s="156"/>
      <c r="M294" s="157"/>
      <c r="N294" s="157"/>
      <c r="O294" s="157"/>
      <c r="P294" s="157"/>
      <c r="Q294" s="157"/>
      <c r="R294" s="157"/>
      <c r="S294" s="9"/>
      <c r="T294" s="9"/>
      <c r="U294" s="9"/>
      <c r="V294" s="154"/>
      <c r="W294" s="9"/>
      <c r="X294" s="9"/>
      <c r="Y294" s="158"/>
      <c r="Z294" s="9"/>
      <c r="AA294" s="9"/>
      <c r="AB294" s="9"/>
      <c r="AC294" s="9"/>
      <c r="AD294" s="9"/>
      <c r="AE294" s="9"/>
      <c r="AF294" s="9"/>
      <c r="AG294" s="9"/>
      <c r="AH294" s="9"/>
    </row>
    <row r="295">
      <c r="A295" s="9"/>
      <c r="B295" s="9"/>
      <c r="C295" s="9"/>
      <c r="D295" s="9"/>
      <c r="E295" s="154"/>
      <c r="F295" s="9"/>
      <c r="G295" s="155"/>
      <c r="H295" s="155"/>
      <c r="I295" s="9"/>
      <c r="J295" s="9"/>
      <c r="K295" s="9"/>
      <c r="L295" s="156"/>
      <c r="M295" s="157"/>
      <c r="N295" s="157"/>
      <c r="O295" s="157"/>
      <c r="P295" s="157"/>
      <c r="Q295" s="157"/>
      <c r="R295" s="157"/>
      <c r="S295" s="9"/>
      <c r="T295" s="9"/>
      <c r="U295" s="9"/>
      <c r="V295" s="154"/>
      <c r="W295" s="9"/>
      <c r="X295" s="9"/>
      <c r="Y295" s="158"/>
      <c r="Z295" s="9"/>
      <c r="AA295" s="9"/>
      <c r="AB295" s="9"/>
      <c r="AC295" s="9"/>
      <c r="AD295" s="9"/>
      <c r="AE295" s="9"/>
      <c r="AF295" s="9"/>
      <c r="AG295" s="9"/>
      <c r="AH295" s="9"/>
    </row>
    <row r="296">
      <c r="A296" s="9"/>
      <c r="B296" s="9"/>
      <c r="C296" s="9"/>
      <c r="D296" s="9"/>
      <c r="E296" s="154"/>
      <c r="F296" s="9"/>
      <c r="G296" s="155"/>
      <c r="H296" s="155"/>
      <c r="I296" s="9"/>
      <c r="J296" s="9"/>
      <c r="K296" s="9"/>
      <c r="L296" s="156"/>
      <c r="M296" s="157"/>
      <c r="N296" s="157"/>
      <c r="O296" s="157"/>
      <c r="P296" s="157"/>
      <c r="Q296" s="157"/>
      <c r="R296" s="157"/>
      <c r="S296" s="9"/>
      <c r="T296" s="9"/>
      <c r="U296" s="9"/>
      <c r="V296" s="154"/>
      <c r="W296" s="9"/>
      <c r="X296" s="9"/>
      <c r="Y296" s="158"/>
      <c r="Z296" s="9"/>
      <c r="AA296" s="9"/>
      <c r="AB296" s="9"/>
      <c r="AC296" s="9"/>
      <c r="AD296" s="9"/>
      <c r="AE296" s="9"/>
      <c r="AF296" s="9"/>
      <c r="AG296" s="9"/>
      <c r="AH296" s="9"/>
    </row>
    <row r="297">
      <c r="A297" s="9"/>
      <c r="B297" s="9"/>
      <c r="C297" s="9"/>
      <c r="D297" s="9"/>
      <c r="E297" s="154"/>
      <c r="F297" s="9"/>
      <c r="G297" s="155"/>
      <c r="H297" s="155"/>
      <c r="I297" s="9"/>
      <c r="J297" s="9"/>
      <c r="K297" s="9"/>
      <c r="L297" s="156"/>
      <c r="M297" s="157"/>
      <c r="N297" s="157"/>
      <c r="O297" s="157"/>
      <c r="P297" s="157"/>
      <c r="Q297" s="157"/>
      <c r="R297" s="157"/>
      <c r="S297" s="9"/>
      <c r="T297" s="9"/>
      <c r="U297" s="9"/>
      <c r="V297" s="154"/>
      <c r="W297" s="9"/>
      <c r="X297" s="9"/>
      <c r="Y297" s="158"/>
      <c r="Z297" s="9"/>
      <c r="AA297" s="9"/>
      <c r="AB297" s="9"/>
      <c r="AC297" s="9"/>
      <c r="AD297" s="9"/>
      <c r="AE297" s="9"/>
      <c r="AF297" s="9"/>
      <c r="AG297" s="9"/>
      <c r="AH297" s="9"/>
    </row>
    <row r="298">
      <c r="A298" s="9"/>
      <c r="B298" s="9"/>
      <c r="C298" s="9"/>
      <c r="D298" s="9"/>
      <c r="E298" s="154"/>
      <c r="F298" s="9"/>
      <c r="G298" s="155"/>
      <c r="H298" s="155"/>
      <c r="I298" s="9"/>
      <c r="J298" s="9"/>
      <c r="K298" s="9"/>
      <c r="L298" s="156"/>
      <c r="M298" s="157"/>
      <c r="N298" s="157"/>
      <c r="O298" s="157"/>
      <c r="P298" s="157"/>
      <c r="Q298" s="157"/>
      <c r="R298" s="157"/>
      <c r="S298" s="9"/>
      <c r="T298" s="9"/>
      <c r="U298" s="9"/>
      <c r="V298" s="154"/>
      <c r="W298" s="9"/>
      <c r="X298" s="9"/>
      <c r="Y298" s="158"/>
      <c r="Z298" s="9"/>
      <c r="AA298" s="9"/>
      <c r="AB298" s="9"/>
      <c r="AC298" s="9"/>
      <c r="AD298" s="9"/>
      <c r="AE298" s="9"/>
      <c r="AF298" s="9"/>
      <c r="AG298" s="9"/>
      <c r="AH298" s="9"/>
    </row>
    <row r="299">
      <c r="A299" s="9"/>
      <c r="B299" s="9"/>
      <c r="C299" s="9"/>
      <c r="D299" s="9"/>
      <c r="E299" s="154"/>
      <c r="F299" s="9"/>
      <c r="G299" s="155"/>
      <c r="H299" s="155"/>
      <c r="I299" s="9"/>
      <c r="J299" s="9"/>
      <c r="K299" s="9"/>
      <c r="L299" s="156"/>
      <c r="M299" s="157"/>
      <c r="N299" s="157"/>
      <c r="O299" s="157"/>
      <c r="P299" s="157"/>
      <c r="Q299" s="157"/>
      <c r="R299" s="157"/>
      <c r="S299" s="9"/>
      <c r="T299" s="9"/>
      <c r="U299" s="9"/>
      <c r="V299" s="154"/>
      <c r="W299" s="9"/>
      <c r="X299" s="9"/>
      <c r="Y299" s="158"/>
      <c r="Z299" s="9"/>
      <c r="AA299" s="9"/>
      <c r="AB299" s="9"/>
      <c r="AC299" s="9"/>
      <c r="AD299" s="9"/>
      <c r="AE299" s="9"/>
      <c r="AF299" s="9"/>
      <c r="AG299" s="9"/>
      <c r="AH299" s="9"/>
    </row>
    <row r="300">
      <c r="A300" s="9"/>
      <c r="B300" s="9"/>
      <c r="C300" s="9"/>
      <c r="D300" s="9"/>
      <c r="E300" s="154"/>
      <c r="F300" s="9"/>
      <c r="G300" s="155"/>
      <c r="H300" s="155"/>
      <c r="I300" s="9"/>
      <c r="J300" s="9"/>
      <c r="K300" s="9"/>
      <c r="L300" s="156"/>
      <c r="M300" s="157"/>
      <c r="N300" s="157"/>
      <c r="O300" s="157"/>
      <c r="P300" s="157"/>
      <c r="Q300" s="157"/>
      <c r="R300" s="157"/>
      <c r="S300" s="9"/>
      <c r="T300" s="9"/>
      <c r="U300" s="9"/>
      <c r="V300" s="154"/>
      <c r="W300" s="9"/>
      <c r="X300" s="9"/>
      <c r="Y300" s="158"/>
      <c r="Z300" s="9"/>
      <c r="AA300" s="9"/>
      <c r="AB300" s="9"/>
      <c r="AC300" s="9"/>
      <c r="AD300" s="9"/>
      <c r="AE300" s="9"/>
      <c r="AF300" s="9"/>
      <c r="AG300" s="9"/>
      <c r="AH300" s="9"/>
    </row>
    <row r="301">
      <c r="A301" s="9"/>
      <c r="B301" s="9"/>
      <c r="C301" s="9"/>
      <c r="D301" s="9"/>
      <c r="E301" s="154"/>
      <c r="F301" s="9"/>
      <c r="G301" s="155"/>
      <c r="H301" s="155"/>
      <c r="I301" s="9"/>
      <c r="J301" s="9"/>
      <c r="K301" s="9"/>
      <c r="L301" s="156"/>
      <c r="M301" s="157"/>
      <c r="N301" s="157"/>
      <c r="O301" s="157"/>
      <c r="P301" s="157"/>
      <c r="Q301" s="157"/>
      <c r="R301" s="157"/>
      <c r="S301" s="9"/>
      <c r="T301" s="9"/>
      <c r="U301" s="9"/>
      <c r="V301" s="154"/>
      <c r="W301" s="9"/>
      <c r="X301" s="9"/>
      <c r="Y301" s="158"/>
      <c r="Z301" s="9"/>
      <c r="AA301" s="9"/>
      <c r="AB301" s="9"/>
      <c r="AC301" s="9"/>
      <c r="AD301" s="9"/>
      <c r="AE301" s="9"/>
      <c r="AF301" s="9"/>
      <c r="AG301" s="9"/>
      <c r="AH301" s="9"/>
    </row>
    <row r="302">
      <c r="A302" s="9"/>
      <c r="B302" s="9"/>
      <c r="C302" s="9"/>
      <c r="D302" s="9"/>
      <c r="E302" s="154"/>
      <c r="F302" s="9"/>
      <c r="G302" s="155"/>
      <c r="H302" s="155"/>
      <c r="I302" s="9"/>
      <c r="J302" s="9"/>
      <c r="K302" s="9"/>
      <c r="L302" s="156"/>
      <c r="M302" s="157"/>
      <c r="N302" s="157"/>
      <c r="O302" s="157"/>
      <c r="P302" s="157"/>
      <c r="Q302" s="157"/>
      <c r="R302" s="157"/>
      <c r="S302" s="9"/>
      <c r="T302" s="9"/>
      <c r="U302" s="9"/>
      <c r="V302" s="154"/>
      <c r="W302" s="9"/>
      <c r="X302" s="9"/>
      <c r="Y302" s="158"/>
      <c r="Z302" s="9"/>
      <c r="AA302" s="9"/>
      <c r="AB302" s="9"/>
      <c r="AC302" s="9"/>
      <c r="AD302" s="9"/>
      <c r="AE302" s="9"/>
      <c r="AF302" s="9"/>
      <c r="AG302" s="9"/>
      <c r="AH302" s="9"/>
    </row>
    <row r="303">
      <c r="A303" s="9"/>
      <c r="B303" s="9"/>
      <c r="C303" s="9"/>
      <c r="D303" s="9"/>
      <c r="E303" s="154"/>
      <c r="F303" s="9"/>
      <c r="G303" s="155"/>
      <c r="H303" s="155"/>
      <c r="I303" s="9"/>
      <c r="J303" s="9"/>
      <c r="K303" s="9"/>
      <c r="L303" s="156"/>
      <c r="M303" s="157"/>
      <c r="N303" s="157"/>
      <c r="O303" s="157"/>
      <c r="P303" s="157"/>
      <c r="Q303" s="157"/>
      <c r="R303" s="157"/>
      <c r="S303" s="9"/>
      <c r="T303" s="9"/>
      <c r="U303" s="9"/>
      <c r="V303" s="154"/>
      <c r="W303" s="9"/>
      <c r="X303" s="9"/>
      <c r="Y303" s="158"/>
      <c r="Z303" s="9"/>
      <c r="AA303" s="9"/>
      <c r="AB303" s="9"/>
      <c r="AC303" s="9"/>
      <c r="AD303" s="9"/>
      <c r="AE303" s="9"/>
      <c r="AF303" s="9"/>
      <c r="AG303" s="9"/>
      <c r="AH303" s="9"/>
    </row>
    <row r="304">
      <c r="A304" s="9"/>
      <c r="B304" s="9"/>
      <c r="C304" s="9"/>
      <c r="D304" s="9"/>
      <c r="E304" s="154"/>
      <c r="F304" s="9"/>
      <c r="G304" s="155"/>
      <c r="H304" s="155"/>
      <c r="I304" s="9"/>
      <c r="J304" s="9"/>
      <c r="K304" s="9"/>
      <c r="L304" s="156"/>
      <c r="M304" s="157"/>
      <c r="N304" s="157"/>
      <c r="O304" s="157"/>
      <c r="P304" s="157"/>
      <c r="Q304" s="157"/>
      <c r="R304" s="157"/>
      <c r="S304" s="9"/>
      <c r="T304" s="9"/>
      <c r="U304" s="9"/>
      <c r="V304" s="154"/>
      <c r="W304" s="9"/>
      <c r="X304" s="9"/>
      <c r="Y304" s="158"/>
      <c r="Z304" s="9"/>
      <c r="AA304" s="9"/>
      <c r="AB304" s="9"/>
      <c r="AC304" s="9"/>
      <c r="AD304" s="9"/>
      <c r="AE304" s="9"/>
      <c r="AF304" s="9"/>
      <c r="AG304" s="9"/>
      <c r="AH304" s="9"/>
    </row>
    <row r="305">
      <c r="A305" s="9"/>
      <c r="B305" s="9"/>
      <c r="C305" s="9"/>
      <c r="D305" s="9"/>
      <c r="E305" s="154"/>
      <c r="F305" s="9"/>
      <c r="G305" s="155"/>
      <c r="H305" s="155"/>
      <c r="I305" s="9"/>
      <c r="J305" s="9"/>
      <c r="K305" s="9"/>
      <c r="L305" s="156"/>
      <c r="M305" s="157"/>
      <c r="N305" s="157"/>
      <c r="O305" s="157"/>
      <c r="P305" s="157"/>
      <c r="Q305" s="157"/>
      <c r="R305" s="157"/>
      <c r="S305" s="9"/>
      <c r="T305" s="9"/>
      <c r="U305" s="9"/>
      <c r="V305" s="154"/>
      <c r="W305" s="9"/>
      <c r="X305" s="9"/>
      <c r="Y305" s="158"/>
      <c r="Z305" s="9"/>
      <c r="AA305" s="9"/>
      <c r="AB305" s="9"/>
      <c r="AC305" s="9"/>
      <c r="AD305" s="9"/>
      <c r="AE305" s="9"/>
      <c r="AF305" s="9"/>
      <c r="AG305" s="9"/>
      <c r="AH305" s="9"/>
    </row>
    <row r="306">
      <c r="A306" s="9"/>
      <c r="B306" s="9"/>
      <c r="C306" s="9"/>
      <c r="D306" s="9"/>
      <c r="E306" s="154"/>
      <c r="F306" s="9"/>
      <c r="G306" s="155"/>
      <c r="H306" s="155"/>
      <c r="I306" s="9"/>
      <c r="J306" s="9"/>
      <c r="K306" s="9"/>
      <c r="L306" s="156"/>
      <c r="M306" s="157"/>
      <c r="N306" s="157"/>
      <c r="O306" s="157"/>
      <c r="P306" s="157"/>
      <c r="Q306" s="157"/>
      <c r="R306" s="157"/>
      <c r="S306" s="9"/>
      <c r="T306" s="9"/>
      <c r="U306" s="9"/>
      <c r="V306" s="154"/>
      <c r="W306" s="9"/>
      <c r="X306" s="9"/>
      <c r="Y306" s="158"/>
      <c r="Z306" s="9"/>
      <c r="AA306" s="9"/>
      <c r="AB306" s="9"/>
      <c r="AC306" s="9"/>
      <c r="AD306" s="9"/>
      <c r="AE306" s="9"/>
      <c r="AF306" s="9"/>
      <c r="AG306" s="9"/>
      <c r="AH306" s="9"/>
    </row>
    <row r="307">
      <c r="A307" s="9"/>
      <c r="B307" s="9"/>
      <c r="C307" s="9"/>
      <c r="D307" s="9"/>
      <c r="E307" s="154"/>
      <c r="F307" s="9"/>
      <c r="G307" s="155"/>
      <c r="H307" s="155"/>
      <c r="I307" s="9"/>
      <c r="J307" s="9"/>
      <c r="K307" s="9"/>
      <c r="L307" s="156"/>
      <c r="M307" s="157"/>
      <c r="N307" s="157"/>
      <c r="O307" s="157"/>
      <c r="P307" s="157"/>
      <c r="Q307" s="157"/>
      <c r="R307" s="157"/>
      <c r="S307" s="9"/>
      <c r="T307" s="9"/>
      <c r="U307" s="9"/>
      <c r="V307" s="154"/>
      <c r="W307" s="9"/>
      <c r="X307" s="9"/>
      <c r="Y307" s="158"/>
      <c r="Z307" s="9"/>
      <c r="AA307" s="9"/>
      <c r="AB307" s="9"/>
      <c r="AC307" s="9"/>
      <c r="AD307" s="9"/>
      <c r="AE307" s="9"/>
      <c r="AF307" s="9"/>
      <c r="AG307" s="9"/>
      <c r="AH307" s="9"/>
    </row>
    <row r="308">
      <c r="A308" s="9"/>
      <c r="B308" s="9"/>
      <c r="C308" s="9"/>
      <c r="D308" s="9"/>
      <c r="E308" s="154"/>
      <c r="F308" s="9"/>
      <c r="G308" s="155"/>
      <c r="H308" s="155"/>
      <c r="I308" s="9"/>
      <c r="J308" s="9"/>
      <c r="K308" s="9"/>
      <c r="L308" s="156"/>
      <c r="M308" s="157"/>
      <c r="N308" s="157"/>
      <c r="O308" s="157"/>
      <c r="P308" s="157"/>
      <c r="Q308" s="157"/>
      <c r="R308" s="157"/>
      <c r="S308" s="9"/>
      <c r="T308" s="9"/>
      <c r="U308" s="9"/>
      <c r="V308" s="154"/>
      <c r="W308" s="9"/>
      <c r="X308" s="9"/>
      <c r="Y308" s="158"/>
      <c r="Z308" s="9"/>
      <c r="AA308" s="9"/>
      <c r="AB308" s="9"/>
      <c r="AC308" s="9"/>
      <c r="AD308" s="9"/>
      <c r="AE308" s="9"/>
      <c r="AF308" s="9"/>
      <c r="AG308" s="9"/>
      <c r="AH308" s="9"/>
    </row>
    <row r="309">
      <c r="A309" s="9"/>
      <c r="B309" s="9"/>
      <c r="C309" s="9"/>
      <c r="D309" s="9"/>
      <c r="E309" s="154"/>
      <c r="F309" s="9"/>
      <c r="G309" s="155"/>
      <c r="H309" s="155"/>
      <c r="I309" s="9"/>
      <c r="J309" s="9"/>
      <c r="K309" s="9"/>
      <c r="L309" s="156"/>
      <c r="M309" s="157"/>
      <c r="N309" s="157"/>
      <c r="O309" s="157"/>
      <c r="P309" s="157"/>
      <c r="Q309" s="157"/>
      <c r="R309" s="157"/>
      <c r="S309" s="9"/>
      <c r="T309" s="9"/>
      <c r="U309" s="9"/>
      <c r="V309" s="154"/>
      <c r="W309" s="9"/>
      <c r="X309" s="9"/>
      <c r="Y309" s="158"/>
      <c r="Z309" s="9"/>
      <c r="AA309" s="9"/>
      <c r="AB309" s="9"/>
      <c r="AC309" s="9"/>
      <c r="AD309" s="9"/>
      <c r="AE309" s="9"/>
      <c r="AF309" s="9"/>
      <c r="AG309" s="9"/>
      <c r="AH309" s="9"/>
    </row>
    <row r="310">
      <c r="A310" s="9"/>
      <c r="B310" s="9"/>
      <c r="C310" s="9"/>
      <c r="D310" s="9"/>
      <c r="E310" s="154"/>
      <c r="F310" s="9"/>
      <c r="G310" s="155"/>
      <c r="H310" s="155"/>
      <c r="I310" s="9"/>
      <c r="J310" s="9"/>
      <c r="K310" s="9"/>
      <c r="L310" s="156"/>
      <c r="M310" s="157"/>
      <c r="N310" s="157"/>
      <c r="O310" s="157"/>
      <c r="P310" s="157"/>
      <c r="Q310" s="157"/>
      <c r="R310" s="157"/>
      <c r="S310" s="9"/>
      <c r="T310" s="9"/>
      <c r="U310" s="9"/>
      <c r="V310" s="154"/>
      <c r="W310" s="9"/>
      <c r="X310" s="9"/>
      <c r="Y310" s="158"/>
      <c r="Z310" s="9"/>
      <c r="AA310" s="9"/>
      <c r="AB310" s="9"/>
      <c r="AC310" s="9"/>
      <c r="AD310" s="9"/>
      <c r="AE310" s="9"/>
      <c r="AF310" s="9"/>
      <c r="AG310" s="9"/>
      <c r="AH310" s="9"/>
    </row>
    <row r="311">
      <c r="A311" s="9"/>
      <c r="B311" s="9"/>
      <c r="C311" s="9"/>
      <c r="D311" s="9"/>
      <c r="E311" s="154"/>
      <c r="F311" s="9"/>
      <c r="G311" s="155"/>
      <c r="H311" s="155"/>
      <c r="I311" s="9"/>
      <c r="J311" s="9"/>
      <c r="K311" s="9"/>
      <c r="L311" s="156"/>
      <c r="M311" s="157"/>
      <c r="N311" s="157"/>
      <c r="O311" s="157"/>
      <c r="P311" s="157"/>
      <c r="Q311" s="157"/>
      <c r="R311" s="157"/>
      <c r="S311" s="9"/>
      <c r="T311" s="9"/>
      <c r="U311" s="9"/>
      <c r="V311" s="154"/>
      <c r="W311" s="9"/>
      <c r="X311" s="9"/>
      <c r="Y311" s="158"/>
      <c r="Z311" s="9"/>
      <c r="AA311" s="9"/>
      <c r="AB311" s="9"/>
      <c r="AC311" s="9"/>
      <c r="AD311" s="9"/>
      <c r="AE311" s="9"/>
      <c r="AF311" s="9"/>
      <c r="AG311" s="9"/>
      <c r="AH311" s="9"/>
    </row>
    <row r="312">
      <c r="A312" s="9"/>
      <c r="B312" s="9"/>
      <c r="C312" s="9"/>
      <c r="D312" s="9"/>
      <c r="E312" s="154"/>
      <c r="F312" s="9"/>
      <c r="G312" s="155"/>
      <c r="H312" s="155"/>
      <c r="I312" s="9"/>
      <c r="J312" s="9"/>
      <c r="K312" s="9"/>
      <c r="L312" s="156"/>
      <c r="M312" s="157"/>
      <c r="N312" s="157"/>
      <c r="O312" s="157"/>
      <c r="P312" s="157"/>
      <c r="Q312" s="157"/>
      <c r="R312" s="157"/>
      <c r="S312" s="9"/>
      <c r="T312" s="9"/>
      <c r="U312" s="9"/>
      <c r="V312" s="154"/>
      <c r="W312" s="9"/>
      <c r="X312" s="9"/>
      <c r="Y312" s="158"/>
      <c r="Z312" s="9"/>
      <c r="AA312" s="9"/>
      <c r="AB312" s="9"/>
      <c r="AC312" s="9"/>
      <c r="AD312" s="9"/>
      <c r="AE312" s="9"/>
      <c r="AF312" s="9"/>
      <c r="AG312" s="9"/>
      <c r="AH312" s="9"/>
    </row>
    <row r="313">
      <c r="A313" s="9"/>
      <c r="B313" s="9"/>
      <c r="C313" s="9"/>
      <c r="D313" s="9"/>
      <c r="E313" s="154"/>
      <c r="F313" s="9"/>
      <c r="G313" s="155"/>
      <c r="H313" s="155"/>
      <c r="I313" s="9"/>
      <c r="J313" s="9"/>
      <c r="K313" s="9"/>
      <c r="L313" s="156"/>
      <c r="M313" s="157"/>
      <c r="N313" s="157"/>
      <c r="O313" s="157"/>
      <c r="P313" s="157"/>
      <c r="Q313" s="157"/>
      <c r="R313" s="157"/>
      <c r="S313" s="9"/>
      <c r="T313" s="9"/>
      <c r="U313" s="9"/>
      <c r="V313" s="154"/>
      <c r="W313" s="9"/>
      <c r="X313" s="9"/>
      <c r="Y313" s="158"/>
      <c r="Z313" s="9"/>
      <c r="AA313" s="9"/>
      <c r="AB313" s="9"/>
      <c r="AC313" s="9"/>
      <c r="AD313" s="9"/>
      <c r="AE313" s="9"/>
      <c r="AF313" s="9"/>
      <c r="AG313" s="9"/>
      <c r="AH313" s="9"/>
    </row>
    <row r="314">
      <c r="A314" s="9"/>
      <c r="B314" s="9"/>
      <c r="C314" s="9"/>
      <c r="D314" s="9"/>
      <c r="E314" s="154"/>
      <c r="F314" s="9"/>
      <c r="G314" s="155"/>
      <c r="H314" s="155"/>
      <c r="I314" s="9"/>
      <c r="J314" s="9"/>
      <c r="K314" s="9"/>
      <c r="L314" s="156"/>
      <c r="M314" s="157"/>
      <c r="N314" s="157"/>
      <c r="O314" s="157"/>
      <c r="P314" s="157"/>
      <c r="Q314" s="157"/>
      <c r="R314" s="157"/>
      <c r="S314" s="9"/>
      <c r="T314" s="9"/>
      <c r="U314" s="9"/>
      <c r="V314" s="154"/>
      <c r="W314" s="9"/>
      <c r="X314" s="9"/>
      <c r="Y314" s="158"/>
      <c r="Z314" s="9"/>
      <c r="AA314" s="9"/>
      <c r="AB314" s="9"/>
      <c r="AC314" s="9"/>
      <c r="AD314" s="9"/>
      <c r="AE314" s="9"/>
      <c r="AF314" s="9"/>
      <c r="AG314" s="9"/>
      <c r="AH314" s="9"/>
    </row>
    <row r="315">
      <c r="A315" s="9"/>
      <c r="B315" s="9"/>
      <c r="C315" s="9"/>
      <c r="D315" s="9"/>
      <c r="E315" s="154"/>
      <c r="F315" s="9"/>
      <c r="G315" s="155"/>
      <c r="H315" s="155"/>
      <c r="I315" s="9"/>
      <c r="J315" s="9"/>
      <c r="K315" s="9"/>
      <c r="L315" s="156"/>
      <c r="M315" s="157"/>
      <c r="N315" s="157"/>
      <c r="O315" s="157"/>
      <c r="P315" s="157"/>
      <c r="Q315" s="157"/>
      <c r="R315" s="157"/>
      <c r="S315" s="9"/>
      <c r="T315" s="9"/>
      <c r="U315" s="9"/>
      <c r="V315" s="154"/>
      <c r="W315" s="9"/>
      <c r="X315" s="9"/>
      <c r="Y315" s="158"/>
      <c r="Z315" s="9"/>
      <c r="AA315" s="9"/>
      <c r="AB315" s="9"/>
      <c r="AC315" s="9"/>
      <c r="AD315" s="9"/>
      <c r="AE315" s="9"/>
      <c r="AF315" s="9"/>
      <c r="AG315" s="9"/>
      <c r="AH315" s="9"/>
    </row>
    <row r="316">
      <c r="A316" s="9"/>
      <c r="B316" s="9"/>
      <c r="C316" s="9"/>
      <c r="D316" s="9"/>
      <c r="E316" s="154"/>
      <c r="F316" s="9"/>
      <c r="G316" s="155"/>
      <c r="H316" s="155"/>
      <c r="I316" s="9"/>
      <c r="J316" s="9"/>
      <c r="K316" s="9"/>
      <c r="L316" s="156"/>
      <c r="M316" s="157"/>
      <c r="N316" s="157"/>
      <c r="O316" s="157"/>
      <c r="P316" s="157"/>
      <c r="Q316" s="157"/>
      <c r="R316" s="157"/>
      <c r="S316" s="9"/>
      <c r="T316" s="9"/>
      <c r="U316" s="9"/>
      <c r="V316" s="154"/>
      <c r="W316" s="9"/>
      <c r="X316" s="9"/>
      <c r="Y316" s="158"/>
      <c r="Z316" s="9"/>
      <c r="AA316" s="9"/>
      <c r="AB316" s="9"/>
      <c r="AC316" s="9"/>
      <c r="AD316" s="9"/>
      <c r="AE316" s="9"/>
      <c r="AF316" s="9"/>
      <c r="AG316" s="9"/>
      <c r="AH316" s="9"/>
    </row>
    <row r="317">
      <c r="A317" s="9"/>
      <c r="B317" s="9"/>
      <c r="C317" s="9"/>
      <c r="D317" s="9"/>
      <c r="E317" s="154"/>
      <c r="F317" s="9"/>
      <c r="G317" s="155"/>
      <c r="H317" s="155"/>
      <c r="I317" s="9"/>
      <c r="J317" s="9"/>
      <c r="K317" s="9"/>
      <c r="L317" s="156"/>
      <c r="M317" s="157"/>
      <c r="N317" s="157"/>
      <c r="O317" s="157"/>
      <c r="P317" s="157"/>
      <c r="Q317" s="157"/>
      <c r="R317" s="157"/>
      <c r="S317" s="9"/>
      <c r="T317" s="9"/>
      <c r="U317" s="9"/>
      <c r="V317" s="154"/>
      <c r="W317" s="9"/>
      <c r="X317" s="9"/>
      <c r="Y317" s="158"/>
      <c r="Z317" s="9"/>
      <c r="AA317" s="9"/>
      <c r="AB317" s="9"/>
      <c r="AC317" s="9"/>
      <c r="AD317" s="9"/>
      <c r="AE317" s="9"/>
      <c r="AF317" s="9"/>
      <c r="AG317" s="9"/>
      <c r="AH317" s="9"/>
    </row>
    <row r="318">
      <c r="A318" s="9"/>
      <c r="B318" s="9"/>
      <c r="C318" s="9"/>
      <c r="D318" s="9"/>
      <c r="E318" s="154"/>
      <c r="F318" s="9"/>
      <c r="G318" s="155"/>
      <c r="H318" s="155"/>
      <c r="I318" s="9"/>
      <c r="J318" s="9"/>
      <c r="K318" s="9"/>
      <c r="L318" s="156"/>
      <c r="M318" s="157"/>
      <c r="N318" s="157"/>
      <c r="O318" s="157"/>
      <c r="P318" s="157"/>
      <c r="Q318" s="157"/>
      <c r="R318" s="157"/>
      <c r="S318" s="9"/>
      <c r="T318" s="9"/>
      <c r="U318" s="9"/>
      <c r="V318" s="154"/>
      <c r="W318" s="9"/>
      <c r="X318" s="9"/>
      <c r="Y318" s="158"/>
      <c r="Z318" s="9"/>
      <c r="AA318" s="9"/>
      <c r="AB318" s="9"/>
      <c r="AC318" s="9"/>
      <c r="AD318" s="9"/>
      <c r="AE318" s="9"/>
      <c r="AF318" s="9"/>
      <c r="AG318" s="9"/>
      <c r="AH318" s="9"/>
    </row>
    <row r="319">
      <c r="A319" s="9"/>
      <c r="B319" s="9"/>
      <c r="C319" s="9"/>
      <c r="D319" s="9"/>
      <c r="E319" s="154"/>
      <c r="F319" s="9"/>
      <c r="G319" s="155"/>
      <c r="H319" s="155"/>
      <c r="I319" s="9"/>
      <c r="J319" s="9"/>
      <c r="K319" s="9"/>
      <c r="L319" s="156"/>
      <c r="M319" s="157"/>
      <c r="N319" s="157"/>
      <c r="O319" s="157"/>
      <c r="P319" s="157"/>
      <c r="Q319" s="157"/>
      <c r="R319" s="157"/>
      <c r="S319" s="9"/>
      <c r="T319" s="9"/>
      <c r="U319" s="9"/>
      <c r="V319" s="154"/>
      <c r="W319" s="9"/>
      <c r="X319" s="9"/>
      <c r="Y319" s="158"/>
      <c r="Z319" s="9"/>
      <c r="AA319" s="9"/>
      <c r="AB319" s="9"/>
      <c r="AC319" s="9"/>
      <c r="AD319" s="9"/>
      <c r="AE319" s="9"/>
      <c r="AF319" s="9"/>
      <c r="AG319" s="9"/>
      <c r="AH319" s="9"/>
    </row>
    <row r="320">
      <c r="A320" s="9"/>
      <c r="B320" s="9"/>
      <c r="C320" s="9"/>
      <c r="D320" s="9"/>
      <c r="E320" s="154"/>
      <c r="F320" s="9"/>
      <c r="G320" s="155"/>
      <c r="H320" s="155"/>
      <c r="I320" s="9"/>
      <c r="J320" s="9"/>
      <c r="K320" s="9"/>
      <c r="L320" s="156"/>
      <c r="M320" s="157"/>
      <c r="N320" s="157"/>
      <c r="O320" s="157"/>
      <c r="P320" s="157"/>
      <c r="Q320" s="157"/>
      <c r="R320" s="157"/>
      <c r="S320" s="9"/>
      <c r="T320" s="9"/>
      <c r="U320" s="9"/>
      <c r="V320" s="154"/>
      <c r="W320" s="9"/>
      <c r="X320" s="9"/>
      <c r="Y320" s="158"/>
      <c r="Z320" s="9"/>
      <c r="AA320" s="9"/>
      <c r="AB320" s="9"/>
      <c r="AC320" s="9"/>
      <c r="AD320" s="9"/>
      <c r="AE320" s="9"/>
      <c r="AF320" s="9"/>
      <c r="AG320" s="9"/>
      <c r="AH320" s="9"/>
    </row>
    <row r="321">
      <c r="A321" s="9"/>
      <c r="B321" s="9"/>
      <c r="C321" s="9"/>
      <c r="D321" s="9"/>
      <c r="E321" s="154"/>
      <c r="F321" s="9"/>
      <c r="G321" s="155"/>
      <c r="H321" s="155"/>
      <c r="I321" s="9"/>
      <c r="J321" s="9"/>
      <c r="K321" s="9"/>
      <c r="L321" s="156"/>
      <c r="M321" s="157"/>
      <c r="N321" s="157"/>
      <c r="O321" s="157"/>
      <c r="P321" s="157"/>
      <c r="Q321" s="157"/>
      <c r="R321" s="157"/>
      <c r="S321" s="9"/>
      <c r="T321" s="9"/>
      <c r="U321" s="9"/>
      <c r="V321" s="154"/>
      <c r="W321" s="9"/>
      <c r="X321" s="9"/>
      <c r="Y321" s="158"/>
      <c r="Z321" s="9"/>
      <c r="AA321" s="9"/>
      <c r="AB321" s="9"/>
      <c r="AC321" s="9"/>
      <c r="AD321" s="9"/>
      <c r="AE321" s="9"/>
      <c r="AF321" s="9"/>
      <c r="AG321" s="9"/>
      <c r="AH321" s="9"/>
    </row>
    <row r="322">
      <c r="A322" s="9"/>
      <c r="B322" s="9"/>
      <c r="C322" s="9"/>
      <c r="D322" s="9"/>
      <c r="E322" s="154"/>
      <c r="F322" s="9"/>
      <c r="G322" s="155"/>
      <c r="H322" s="155"/>
      <c r="I322" s="9"/>
      <c r="J322" s="9"/>
      <c r="K322" s="9"/>
      <c r="L322" s="156"/>
      <c r="M322" s="157"/>
      <c r="N322" s="157"/>
      <c r="O322" s="157"/>
      <c r="P322" s="157"/>
      <c r="Q322" s="157"/>
      <c r="R322" s="157"/>
      <c r="S322" s="9"/>
      <c r="T322" s="9"/>
      <c r="U322" s="9"/>
      <c r="V322" s="154"/>
      <c r="W322" s="9"/>
      <c r="X322" s="9"/>
      <c r="Y322" s="158"/>
      <c r="Z322" s="9"/>
      <c r="AA322" s="9"/>
      <c r="AB322" s="9"/>
      <c r="AC322" s="9"/>
      <c r="AD322" s="9"/>
      <c r="AE322" s="9"/>
      <c r="AF322" s="9"/>
      <c r="AG322" s="9"/>
      <c r="AH322" s="9"/>
    </row>
    <row r="323">
      <c r="A323" s="9"/>
      <c r="B323" s="9"/>
      <c r="C323" s="9"/>
      <c r="D323" s="9"/>
      <c r="E323" s="154"/>
      <c r="F323" s="9"/>
      <c r="G323" s="155"/>
      <c r="H323" s="155"/>
      <c r="I323" s="9"/>
      <c r="J323" s="9"/>
      <c r="K323" s="9"/>
      <c r="L323" s="156"/>
      <c r="M323" s="157"/>
      <c r="N323" s="157"/>
      <c r="O323" s="157"/>
      <c r="P323" s="157"/>
      <c r="Q323" s="157"/>
      <c r="R323" s="157"/>
      <c r="S323" s="9"/>
      <c r="T323" s="9"/>
      <c r="U323" s="9"/>
      <c r="V323" s="154"/>
      <c r="W323" s="9"/>
      <c r="X323" s="9"/>
      <c r="Y323" s="158"/>
      <c r="Z323" s="9"/>
      <c r="AA323" s="9"/>
      <c r="AB323" s="9"/>
      <c r="AC323" s="9"/>
      <c r="AD323" s="9"/>
      <c r="AE323" s="9"/>
      <c r="AF323" s="9"/>
      <c r="AG323" s="9"/>
      <c r="AH323" s="9"/>
    </row>
    <row r="324">
      <c r="A324" s="9"/>
      <c r="B324" s="9"/>
      <c r="C324" s="9"/>
      <c r="D324" s="9"/>
      <c r="E324" s="154"/>
      <c r="F324" s="9"/>
      <c r="G324" s="155"/>
      <c r="H324" s="155"/>
      <c r="I324" s="9"/>
      <c r="J324" s="9"/>
      <c r="K324" s="9"/>
      <c r="L324" s="156"/>
      <c r="M324" s="157"/>
      <c r="N324" s="157"/>
      <c r="O324" s="157"/>
      <c r="P324" s="157"/>
      <c r="Q324" s="157"/>
      <c r="R324" s="157"/>
      <c r="S324" s="9"/>
      <c r="T324" s="9"/>
      <c r="U324" s="9"/>
      <c r="V324" s="154"/>
      <c r="W324" s="9"/>
      <c r="X324" s="9"/>
      <c r="Y324" s="158"/>
      <c r="Z324" s="9"/>
      <c r="AA324" s="9"/>
      <c r="AB324" s="9"/>
      <c r="AC324" s="9"/>
      <c r="AD324" s="9"/>
      <c r="AE324" s="9"/>
      <c r="AF324" s="9"/>
      <c r="AG324" s="9"/>
      <c r="AH324" s="9"/>
    </row>
    <row r="325">
      <c r="A325" s="9"/>
      <c r="B325" s="9"/>
      <c r="C325" s="9"/>
      <c r="D325" s="9"/>
      <c r="E325" s="154"/>
      <c r="F325" s="9"/>
      <c r="G325" s="155"/>
      <c r="H325" s="155"/>
      <c r="I325" s="9"/>
      <c r="J325" s="9"/>
      <c r="K325" s="9"/>
      <c r="L325" s="156"/>
      <c r="M325" s="157"/>
      <c r="N325" s="157"/>
      <c r="O325" s="157"/>
      <c r="P325" s="157"/>
      <c r="Q325" s="157"/>
      <c r="R325" s="157"/>
      <c r="S325" s="9"/>
      <c r="T325" s="9"/>
      <c r="U325" s="9"/>
      <c r="V325" s="154"/>
      <c r="W325" s="9"/>
      <c r="X325" s="9"/>
      <c r="Y325" s="158"/>
      <c r="Z325" s="9"/>
      <c r="AA325" s="9"/>
      <c r="AB325" s="9"/>
      <c r="AC325" s="9"/>
      <c r="AD325" s="9"/>
      <c r="AE325" s="9"/>
      <c r="AF325" s="9"/>
      <c r="AG325" s="9"/>
      <c r="AH325" s="9"/>
    </row>
    <row r="326">
      <c r="A326" s="9"/>
      <c r="B326" s="9"/>
      <c r="C326" s="9"/>
      <c r="D326" s="9"/>
      <c r="E326" s="154"/>
      <c r="F326" s="9"/>
      <c r="G326" s="155"/>
      <c r="H326" s="155"/>
      <c r="I326" s="9"/>
      <c r="J326" s="9"/>
      <c r="K326" s="9"/>
      <c r="L326" s="156"/>
      <c r="M326" s="157"/>
      <c r="N326" s="157"/>
      <c r="O326" s="157"/>
      <c r="P326" s="157"/>
      <c r="Q326" s="157"/>
      <c r="R326" s="157"/>
      <c r="S326" s="9"/>
      <c r="T326" s="9"/>
      <c r="U326" s="9"/>
      <c r="V326" s="154"/>
      <c r="W326" s="9"/>
      <c r="X326" s="9"/>
      <c r="Y326" s="158"/>
      <c r="Z326" s="9"/>
      <c r="AA326" s="9"/>
      <c r="AB326" s="9"/>
      <c r="AC326" s="9"/>
      <c r="AD326" s="9"/>
      <c r="AE326" s="9"/>
      <c r="AF326" s="9"/>
      <c r="AG326" s="9"/>
      <c r="AH326" s="9"/>
    </row>
    <row r="327">
      <c r="A327" s="9"/>
      <c r="B327" s="9"/>
      <c r="C327" s="9"/>
      <c r="D327" s="9"/>
      <c r="E327" s="154"/>
      <c r="F327" s="9"/>
      <c r="G327" s="155"/>
      <c r="H327" s="155"/>
      <c r="I327" s="9"/>
      <c r="J327" s="9"/>
      <c r="K327" s="9"/>
      <c r="L327" s="156"/>
      <c r="M327" s="157"/>
      <c r="N327" s="157"/>
      <c r="O327" s="157"/>
      <c r="P327" s="157"/>
      <c r="Q327" s="157"/>
      <c r="R327" s="157"/>
      <c r="S327" s="9"/>
      <c r="T327" s="9"/>
      <c r="U327" s="9"/>
      <c r="V327" s="154"/>
      <c r="W327" s="9"/>
      <c r="X327" s="9"/>
      <c r="Y327" s="158"/>
      <c r="Z327" s="9"/>
      <c r="AA327" s="9"/>
      <c r="AB327" s="9"/>
      <c r="AC327" s="9"/>
      <c r="AD327" s="9"/>
      <c r="AE327" s="9"/>
      <c r="AF327" s="9"/>
      <c r="AG327" s="9"/>
      <c r="AH327" s="9"/>
    </row>
    <row r="328">
      <c r="A328" s="9"/>
      <c r="B328" s="9"/>
      <c r="C328" s="9"/>
      <c r="D328" s="9"/>
      <c r="E328" s="154"/>
      <c r="F328" s="9"/>
      <c r="G328" s="155"/>
      <c r="H328" s="155"/>
      <c r="I328" s="9"/>
      <c r="J328" s="9"/>
      <c r="K328" s="9"/>
      <c r="L328" s="156"/>
      <c r="M328" s="157"/>
      <c r="N328" s="157"/>
      <c r="O328" s="157"/>
      <c r="P328" s="157"/>
      <c r="Q328" s="157"/>
      <c r="R328" s="157"/>
      <c r="S328" s="9"/>
      <c r="T328" s="9"/>
      <c r="U328" s="9"/>
      <c r="V328" s="154"/>
      <c r="W328" s="9"/>
      <c r="X328" s="9"/>
      <c r="Y328" s="158"/>
      <c r="Z328" s="9"/>
      <c r="AA328" s="9"/>
      <c r="AB328" s="9"/>
      <c r="AC328" s="9"/>
      <c r="AD328" s="9"/>
      <c r="AE328" s="9"/>
      <c r="AF328" s="9"/>
      <c r="AG328" s="9"/>
      <c r="AH328" s="9"/>
    </row>
    <row r="329">
      <c r="A329" s="9"/>
      <c r="B329" s="9"/>
      <c r="C329" s="9"/>
      <c r="D329" s="9"/>
      <c r="E329" s="154"/>
      <c r="F329" s="9"/>
      <c r="G329" s="155"/>
      <c r="H329" s="155"/>
      <c r="I329" s="9"/>
      <c r="J329" s="9"/>
      <c r="K329" s="9"/>
      <c r="L329" s="156"/>
      <c r="M329" s="157"/>
      <c r="N329" s="157"/>
      <c r="O329" s="157"/>
      <c r="P329" s="157"/>
      <c r="Q329" s="157"/>
      <c r="R329" s="157"/>
      <c r="S329" s="9"/>
      <c r="T329" s="9"/>
      <c r="U329" s="9"/>
      <c r="V329" s="154"/>
      <c r="W329" s="9"/>
      <c r="X329" s="9"/>
      <c r="Y329" s="158"/>
      <c r="Z329" s="9"/>
      <c r="AA329" s="9"/>
      <c r="AB329" s="9"/>
      <c r="AC329" s="9"/>
      <c r="AD329" s="9"/>
      <c r="AE329" s="9"/>
      <c r="AF329" s="9"/>
      <c r="AG329" s="9"/>
      <c r="AH329" s="9"/>
    </row>
    <row r="330">
      <c r="A330" s="9"/>
      <c r="B330" s="9"/>
      <c r="C330" s="9"/>
      <c r="D330" s="9"/>
      <c r="E330" s="154"/>
      <c r="F330" s="9"/>
      <c r="G330" s="155"/>
      <c r="H330" s="155"/>
      <c r="I330" s="9"/>
      <c r="J330" s="9"/>
      <c r="K330" s="9"/>
      <c r="L330" s="156"/>
      <c r="M330" s="157"/>
      <c r="N330" s="157"/>
      <c r="O330" s="157"/>
      <c r="P330" s="157"/>
      <c r="Q330" s="157"/>
      <c r="R330" s="157"/>
      <c r="S330" s="9"/>
      <c r="T330" s="9"/>
      <c r="U330" s="9"/>
      <c r="V330" s="154"/>
      <c r="W330" s="9"/>
      <c r="X330" s="9"/>
      <c r="Y330" s="158"/>
      <c r="Z330" s="9"/>
      <c r="AA330" s="9"/>
      <c r="AB330" s="9"/>
      <c r="AC330" s="9"/>
      <c r="AD330" s="9"/>
      <c r="AE330" s="9"/>
      <c r="AF330" s="9"/>
      <c r="AG330" s="9"/>
      <c r="AH330" s="9"/>
    </row>
    <row r="331">
      <c r="A331" s="9"/>
      <c r="B331" s="9"/>
      <c r="C331" s="9"/>
      <c r="D331" s="9"/>
      <c r="E331" s="154"/>
      <c r="F331" s="9"/>
      <c r="G331" s="155"/>
      <c r="H331" s="155"/>
      <c r="I331" s="9"/>
      <c r="J331" s="9"/>
      <c r="K331" s="9"/>
      <c r="L331" s="156"/>
      <c r="M331" s="157"/>
      <c r="N331" s="157"/>
      <c r="O331" s="157"/>
      <c r="P331" s="157"/>
      <c r="Q331" s="157"/>
      <c r="R331" s="157"/>
      <c r="S331" s="9"/>
      <c r="T331" s="9"/>
      <c r="U331" s="9"/>
      <c r="V331" s="154"/>
      <c r="W331" s="9"/>
      <c r="X331" s="9"/>
      <c r="Y331" s="158"/>
      <c r="Z331" s="9"/>
      <c r="AA331" s="9"/>
      <c r="AB331" s="9"/>
      <c r="AC331" s="9"/>
      <c r="AD331" s="9"/>
      <c r="AE331" s="9"/>
      <c r="AF331" s="9"/>
      <c r="AG331" s="9"/>
      <c r="AH331" s="9"/>
    </row>
    <row r="332">
      <c r="A332" s="9"/>
      <c r="B332" s="9"/>
      <c r="C332" s="9"/>
      <c r="D332" s="9"/>
      <c r="E332" s="154"/>
      <c r="F332" s="9"/>
      <c r="G332" s="155"/>
      <c r="H332" s="155"/>
      <c r="I332" s="9"/>
      <c r="J332" s="9"/>
      <c r="K332" s="9"/>
      <c r="L332" s="156"/>
      <c r="M332" s="157"/>
      <c r="N332" s="157"/>
      <c r="O332" s="157"/>
      <c r="P332" s="157"/>
      <c r="Q332" s="157"/>
      <c r="R332" s="157"/>
      <c r="S332" s="9"/>
      <c r="T332" s="9"/>
      <c r="U332" s="9"/>
      <c r="V332" s="154"/>
      <c r="W332" s="9"/>
      <c r="X332" s="9"/>
      <c r="Y332" s="158"/>
      <c r="Z332" s="9"/>
      <c r="AA332" s="9"/>
      <c r="AB332" s="9"/>
      <c r="AC332" s="9"/>
      <c r="AD332" s="9"/>
      <c r="AE332" s="9"/>
      <c r="AF332" s="9"/>
      <c r="AG332" s="9"/>
      <c r="AH332" s="9"/>
    </row>
    <row r="333">
      <c r="A333" s="9"/>
      <c r="B333" s="9"/>
      <c r="C333" s="9"/>
      <c r="D333" s="9"/>
      <c r="E333" s="154"/>
      <c r="F333" s="9"/>
      <c r="G333" s="155"/>
      <c r="H333" s="155"/>
      <c r="I333" s="9"/>
      <c r="J333" s="9"/>
      <c r="K333" s="9"/>
      <c r="L333" s="156"/>
      <c r="M333" s="157"/>
      <c r="N333" s="157"/>
      <c r="O333" s="157"/>
      <c r="P333" s="157"/>
      <c r="Q333" s="157"/>
      <c r="R333" s="157"/>
      <c r="S333" s="9"/>
      <c r="T333" s="9"/>
      <c r="U333" s="9"/>
      <c r="V333" s="154"/>
      <c r="W333" s="9"/>
      <c r="X333" s="9"/>
      <c r="Y333" s="158"/>
      <c r="Z333" s="9"/>
      <c r="AA333" s="9"/>
      <c r="AB333" s="9"/>
      <c r="AC333" s="9"/>
      <c r="AD333" s="9"/>
      <c r="AE333" s="9"/>
      <c r="AF333" s="9"/>
      <c r="AG333" s="9"/>
      <c r="AH333" s="9"/>
    </row>
    <row r="334">
      <c r="A334" s="9"/>
      <c r="B334" s="9"/>
      <c r="C334" s="9"/>
      <c r="D334" s="9"/>
      <c r="E334" s="154"/>
      <c r="F334" s="9"/>
      <c r="G334" s="155"/>
      <c r="H334" s="155"/>
      <c r="I334" s="9"/>
      <c r="J334" s="9"/>
      <c r="K334" s="9"/>
      <c r="L334" s="156"/>
      <c r="M334" s="157"/>
      <c r="N334" s="157"/>
      <c r="O334" s="157"/>
      <c r="P334" s="157"/>
      <c r="Q334" s="157"/>
      <c r="R334" s="157"/>
      <c r="S334" s="9"/>
      <c r="T334" s="9"/>
      <c r="U334" s="9"/>
      <c r="V334" s="154"/>
      <c r="W334" s="9"/>
      <c r="X334" s="9"/>
      <c r="Y334" s="158"/>
      <c r="Z334" s="9"/>
      <c r="AA334" s="9"/>
      <c r="AB334" s="9"/>
      <c r="AC334" s="9"/>
      <c r="AD334" s="9"/>
      <c r="AE334" s="9"/>
      <c r="AF334" s="9"/>
      <c r="AG334" s="9"/>
      <c r="AH334" s="9"/>
    </row>
    <row r="335">
      <c r="A335" s="9"/>
      <c r="B335" s="9"/>
      <c r="C335" s="9"/>
      <c r="D335" s="9"/>
      <c r="E335" s="154"/>
      <c r="F335" s="9"/>
      <c r="G335" s="155"/>
      <c r="H335" s="155"/>
      <c r="I335" s="9"/>
      <c r="J335" s="9"/>
      <c r="K335" s="9"/>
      <c r="L335" s="156"/>
      <c r="M335" s="157"/>
      <c r="N335" s="157"/>
      <c r="O335" s="157"/>
      <c r="P335" s="157"/>
      <c r="Q335" s="157"/>
      <c r="R335" s="157"/>
      <c r="S335" s="9"/>
      <c r="T335" s="9"/>
      <c r="U335" s="9"/>
      <c r="V335" s="154"/>
      <c r="W335" s="9"/>
      <c r="X335" s="9"/>
      <c r="Y335" s="158"/>
      <c r="Z335" s="9"/>
      <c r="AA335" s="9"/>
      <c r="AB335" s="9"/>
      <c r="AC335" s="9"/>
      <c r="AD335" s="9"/>
      <c r="AE335" s="9"/>
      <c r="AF335" s="9"/>
      <c r="AG335" s="9"/>
      <c r="AH335" s="9"/>
    </row>
    <row r="336">
      <c r="A336" s="9"/>
      <c r="B336" s="9"/>
      <c r="C336" s="9"/>
      <c r="D336" s="9"/>
      <c r="E336" s="154"/>
      <c r="F336" s="9"/>
      <c r="G336" s="155"/>
      <c r="H336" s="155"/>
      <c r="I336" s="9"/>
      <c r="J336" s="9"/>
      <c r="K336" s="9"/>
      <c r="L336" s="156"/>
      <c r="M336" s="157"/>
      <c r="N336" s="157"/>
      <c r="O336" s="157"/>
      <c r="P336" s="157"/>
      <c r="Q336" s="157"/>
      <c r="R336" s="157"/>
      <c r="S336" s="9"/>
      <c r="T336" s="9"/>
      <c r="U336" s="9"/>
      <c r="V336" s="154"/>
      <c r="W336" s="9"/>
      <c r="X336" s="9"/>
      <c r="Y336" s="158"/>
      <c r="Z336" s="9"/>
      <c r="AA336" s="9"/>
      <c r="AB336" s="9"/>
      <c r="AC336" s="9"/>
      <c r="AD336" s="9"/>
      <c r="AE336" s="9"/>
      <c r="AF336" s="9"/>
      <c r="AG336" s="9"/>
      <c r="AH336" s="9"/>
    </row>
    <row r="337">
      <c r="A337" s="9"/>
      <c r="B337" s="9"/>
      <c r="C337" s="9"/>
      <c r="D337" s="9"/>
      <c r="E337" s="154"/>
      <c r="F337" s="9"/>
      <c r="G337" s="155"/>
      <c r="H337" s="155"/>
      <c r="I337" s="9"/>
      <c r="J337" s="9"/>
      <c r="K337" s="9"/>
      <c r="L337" s="156"/>
      <c r="M337" s="157"/>
      <c r="N337" s="157"/>
      <c r="O337" s="157"/>
      <c r="P337" s="157"/>
      <c r="Q337" s="157"/>
      <c r="R337" s="157"/>
      <c r="S337" s="9"/>
      <c r="T337" s="9"/>
      <c r="U337" s="9"/>
      <c r="V337" s="154"/>
      <c r="W337" s="9"/>
      <c r="X337" s="9"/>
      <c r="Y337" s="158"/>
      <c r="Z337" s="9"/>
      <c r="AA337" s="9"/>
      <c r="AB337" s="9"/>
      <c r="AC337" s="9"/>
      <c r="AD337" s="9"/>
      <c r="AE337" s="9"/>
      <c r="AF337" s="9"/>
      <c r="AG337" s="9"/>
      <c r="AH337" s="9"/>
    </row>
    <row r="338">
      <c r="A338" s="9"/>
      <c r="B338" s="9"/>
      <c r="C338" s="9"/>
      <c r="D338" s="9"/>
      <c r="E338" s="154"/>
      <c r="F338" s="9"/>
      <c r="G338" s="155"/>
      <c r="H338" s="155"/>
      <c r="I338" s="9"/>
      <c r="J338" s="9"/>
      <c r="K338" s="9"/>
      <c r="L338" s="156"/>
      <c r="M338" s="157"/>
      <c r="N338" s="157"/>
      <c r="O338" s="157"/>
      <c r="P338" s="157"/>
      <c r="Q338" s="157"/>
      <c r="R338" s="157"/>
      <c r="S338" s="9"/>
      <c r="T338" s="9"/>
      <c r="U338" s="9"/>
      <c r="V338" s="154"/>
      <c r="W338" s="9"/>
      <c r="X338" s="9"/>
      <c r="Y338" s="158"/>
      <c r="Z338" s="9"/>
      <c r="AA338" s="9"/>
      <c r="AB338" s="9"/>
      <c r="AC338" s="9"/>
      <c r="AD338" s="9"/>
      <c r="AE338" s="9"/>
      <c r="AF338" s="9"/>
      <c r="AG338" s="9"/>
      <c r="AH338" s="9"/>
    </row>
    <row r="339">
      <c r="A339" s="9"/>
      <c r="B339" s="9"/>
      <c r="C339" s="9"/>
      <c r="D339" s="9"/>
      <c r="E339" s="154"/>
      <c r="F339" s="9"/>
      <c r="G339" s="155"/>
      <c r="H339" s="155"/>
      <c r="I339" s="9"/>
      <c r="J339" s="9"/>
      <c r="K339" s="9"/>
      <c r="L339" s="156"/>
      <c r="M339" s="157"/>
      <c r="N339" s="157"/>
      <c r="O339" s="157"/>
      <c r="P339" s="157"/>
      <c r="Q339" s="157"/>
      <c r="R339" s="157"/>
      <c r="S339" s="9"/>
      <c r="T339" s="9"/>
      <c r="U339" s="9"/>
      <c r="V339" s="154"/>
      <c r="W339" s="9"/>
      <c r="X339" s="9"/>
      <c r="Y339" s="158"/>
      <c r="Z339" s="9"/>
      <c r="AA339" s="9"/>
      <c r="AB339" s="9"/>
      <c r="AC339" s="9"/>
      <c r="AD339" s="9"/>
      <c r="AE339" s="9"/>
      <c r="AF339" s="9"/>
      <c r="AG339" s="9"/>
      <c r="AH339" s="9"/>
    </row>
    <row r="340">
      <c r="A340" s="9"/>
      <c r="B340" s="9"/>
      <c r="C340" s="9"/>
      <c r="D340" s="9"/>
      <c r="E340" s="154"/>
      <c r="F340" s="9"/>
      <c r="G340" s="155"/>
      <c r="H340" s="155"/>
      <c r="I340" s="9"/>
      <c r="J340" s="9"/>
      <c r="K340" s="9"/>
      <c r="L340" s="156"/>
      <c r="M340" s="157"/>
      <c r="N340" s="157"/>
      <c r="O340" s="157"/>
      <c r="P340" s="157"/>
      <c r="Q340" s="157"/>
      <c r="R340" s="157"/>
      <c r="S340" s="9"/>
      <c r="T340" s="9"/>
      <c r="U340" s="9"/>
      <c r="V340" s="154"/>
      <c r="W340" s="9"/>
      <c r="X340" s="9"/>
      <c r="Y340" s="158"/>
      <c r="Z340" s="9"/>
      <c r="AA340" s="9"/>
      <c r="AB340" s="9"/>
      <c r="AC340" s="9"/>
      <c r="AD340" s="9"/>
      <c r="AE340" s="9"/>
      <c r="AF340" s="9"/>
      <c r="AG340" s="9"/>
      <c r="AH340" s="9"/>
    </row>
    <row r="341">
      <c r="A341" s="9"/>
      <c r="B341" s="9"/>
      <c r="C341" s="9"/>
      <c r="D341" s="9"/>
      <c r="E341" s="154"/>
      <c r="F341" s="9"/>
      <c r="G341" s="155"/>
      <c r="H341" s="155"/>
      <c r="I341" s="9"/>
      <c r="J341" s="9"/>
      <c r="K341" s="9"/>
      <c r="L341" s="156"/>
      <c r="M341" s="157"/>
      <c r="N341" s="157"/>
      <c r="O341" s="157"/>
      <c r="P341" s="157"/>
      <c r="Q341" s="157"/>
      <c r="R341" s="157"/>
      <c r="S341" s="9"/>
      <c r="T341" s="9"/>
      <c r="U341" s="9"/>
      <c r="V341" s="154"/>
      <c r="W341" s="9"/>
      <c r="X341" s="9"/>
      <c r="Y341" s="158"/>
      <c r="Z341" s="9"/>
      <c r="AA341" s="9"/>
      <c r="AB341" s="9"/>
      <c r="AC341" s="9"/>
      <c r="AD341" s="9"/>
      <c r="AE341" s="9"/>
      <c r="AF341" s="9"/>
      <c r="AG341" s="9"/>
      <c r="AH341" s="9"/>
    </row>
    <row r="342">
      <c r="A342" s="9"/>
      <c r="B342" s="9"/>
      <c r="C342" s="9"/>
      <c r="D342" s="9"/>
      <c r="E342" s="154"/>
      <c r="F342" s="9"/>
      <c r="G342" s="155"/>
      <c r="H342" s="155"/>
      <c r="I342" s="9"/>
      <c r="J342" s="9"/>
      <c r="K342" s="9"/>
      <c r="L342" s="156"/>
      <c r="M342" s="157"/>
      <c r="N342" s="157"/>
      <c r="O342" s="157"/>
      <c r="P342" s="157"/>
      <c r="Q342" s="157"/>
      <c r="R342" s="157"/>
      <c r="S342" s="9"/>
      <c r="T342" s="9"/>
      <c r="U342" s="9"/>
      <c r="V342" s="154"/>
      <c r="W342" s="9"/>
      <c r="X342" s="9"/>
      <c r="Y342" s="158"/>
      <c r="Z342" s="9"/>
      <c r="AA342" s="9"/>
      <c r="AB342" s="9"/>
      <c r="AC342" s="9"/>
      <c r="AD342" s="9"/>
      <c r="AE342" s="9"/>
      <c r="AF342" s="9"/>
      <c r="AG342" s="9"/>
      <c r="AH342" s="9"/>
    </row>
    <row r="343">
      <c r="A343" s="9"/>
      <c r="B343" s="9"/>
      <c r="C343" s="9"/>
      <c r="D343" s="9"/>
      <c r="E343" s="154"/>
      <c r="F343" s="9"/>
      <c r="G343" s="155"/>
      <c r="H343" s="155"/>
      <c r="I343" s="9"/>
      <c r="J343" s="9"/>
      <c r="K343" s="9"/>
      <c r="L343" s="156"/>
      <c r="M343" s="157"/>
      <c r="N343" s="157"/>
      <c r="O343" s="157"/>
      <c r="P343" s="157"/>
      <c r="Q343" s="157"/>
      <c r="R343" s="157"/>
      <c r="S343" s="9"/>
      <c r="T343" s="9"/>
      <c r="U343" s="9"/>
      <c r="V343" s="154"/>
      <c r="W343" s="9"/>
      <c r="X343" s="9"/>
      <c r="Y343" s="158"/>
      <c r="Z343" s="9"/>
      <c r="AA343" s="9"/>
      <c r="AB343" s="9"/>
      <c r="AC343" s="9"/>
      <c r="AD343" s="9"/>
      <c r="AE343" s="9"/>
      <c r="AF343" s="9"/>
      <c r="AG343" s="9"/>
      <c r="AH343" s="9"/>
    </row>
    <row r="344">
      <c r="A344" s="9"/>
      <c r="B344" s="9"/>
      <c r="C344" s="9"/>
      <c r="D344" s="9"/>
      <c r="E344" s="154"/>
      <c r="F344" s="9"/>
      <c r="G344" s="155"/>
      <c r="H344" s="155"/>
      <c r="I344" s="9"/>
      <c r="J344" s="9"/>
      <c r="K344" s="9"/>
      <c r="L344" s="156"/>
      <c r="M344" s="157"/>
      <c r="N344" s="157"/>
      <c r="O344" s="157"/>
      <c r="P344" s="157"/>
      <c r="Q344" s="157"/>
      <c r="R344" s="157"/>
      <c r="S344" s="9"/>
      <c r="T344" s="9"/>
      <c r="U344" s="9"/>
      <c r="V344" s="154"/>
      <c r="W344" s="9"/>
      <c r="X344" s="9"/>
      <c r="Y344" s="158"/>
      <c r="Z344" s="9"/>
      <c r="AA344" s="9"/>
      <c r="AB344" s="9"/>
      <c r="AC344" s="9"/>
      <c r="AD344" s="9"/>
      <c r="AE344" s="9"/>
      <c r="AF344" s="9"/>
      <c r="AG344" s="9"/>
      <c r="AH344" s="9"/>
    </row>
    <row r="345">
      <c r="A345" s="9"/>
      <c r="B345" s="9"/>
      <c r="C345" s="9"/>
      <c r="D345" s="9"/>
      <c r="E345" s="154"/>
      <c r="F345" s="9"/>
      <c r="G345" s="155"/>
      <c r="H345" s="155"/>
      <c r="I345" s="9"/>
      <c r="J345" s="9"/>
      <c r="K345" s="9"/>
      <c r="L345" s="156"/>
      <c r="M345" s="157"/>
      <c r="N345" s="157"/>
      <c r="O345" s="157"/>
      <c r="P345" s="157"/>
      <c r="Q345" s="157"/>
      <c r="R345" s="157"/>
      <c r="S345" s="9"/>
      <c r="T345" s="9"/>
      <c r="U345" s="9"/>
      <c r="V345" s="154"/>
      <c r="W345" s="9"/>
      <c r="X345" s="9"/>
      <c r="Y345" s="158"/>
      <c r="Z345" s="9"/>
      <c r="AA345" s="9"/>
      <c r="AB345" s="9"/>
      <c r="AC345" s="9"/>
      <c r="AD345" s="9"/>
      <c r="AE345" s="9"/>
      <c r="AF345" s="9"/>
      <c r="AG345" s="9"/>
      <c r="AH345" s="9"/>
    </row>
    <row r="346">
      <c r="A346" s="9"/>
      <c r="B346" s="9"/>
      <c r="C346" s="9"/>
      <c r="D346" s="9"/>
      <c r="E346" s="154"/>
      <c r="F346" s="9"/>
      <c r="G346" s="155"/>
      <c r="H346" s="155"/>
      <c r="I346" s="9"/>
      <c r="J346" s="9"/>
      <c r="K346" s="9"/>
      <c r="L346" s="156"/>
      <c r="M346" s="157"/>
      <c r="N346" s="157"/>
      <c r="O346" s="157"/>
      <c r="P346" s="157"/>
      <c r="Q346" s="157"/>
      <c r="R346" s="157"/>
      <c r="S346" s="9"/>
      <c r="T346" s="9"/>
      <c r="U346" s="9"/>
      <c r="V346" s="154"/>
      <c r="W346" s="9"/>
      <c r="X346" s="9"/>
      <c r="Y346" s="158"/>
      <c r="Z346" s="9"/>
      <c r="AA346" s="9"/>
      <c r="AB346" s="9"/>
      <c r="AC346" s="9"/>
      <c r="AD346" s="9"/>
      <c r="AE346" s="9"/>
      <c r="AF346" s="9"/>
      <c r="AG346" s="9"/>
      <c r="AH346" s="9"/>
    </row>
    <row r="347">
      <c r="A347" s="9"/>
      <c r="B347" s="9"/>
      <c r="C347" s="9"/>
      <c r="D347" s="9"/>
      <c r="E347" s="154"/>
      <c r="F347" s="9"/>
      <c r="G347" s="155"/>
      <c r="H347" s="155"/>
      <c r="I347" s="9"/>
      <c r="J347" s="9"/>
      <c r="K347" s="9"/>
      <c r="L347" s="156"/>
      <c r="M347" s="157"/>
      <c r="N347" s="157"/>
      <c r="O347" s="157"/>
      <c r="P347" s="157"/>
      <c r="Q347" s="157"/>
      <c r="R347" s="157"/>
      <c r="S347" s="9"/>
      <c r="T347" s="9"/>
      <c r="U347" s="9"/>
      <c r="V347" s="154"/>
      <c r="W347" s="9"/>
      <c r="X347" s="9"/>
      <c r="Y347" s="158"/>
      <c r="Z347" s="9"/>
      <c r="AA347" s="9"/>
      <c r="AB347" s="9"/>
      <c r="AC347" s="9"/>
      <c r="AD347" s="9"/>
      <c r="AE347" s="9"/>
      <c r="AF347" s="9"/>
      <c r="AG347" s="9"/>
      <c r="AH347" s="9"/>
    </row>
    <row r="348">
      <c r="A348" s="9"/>
      <c r="B348" s="9"/>
      <c r="C348" s="9"/>
      <c r="D348" s="9"/>
      <c r="E348" s="154"/>
      <c r="F348" s="9"/>
      <c r="G348" s="155"/>
      <c r="H348" s="155"/>
      <c r="I348" s="9"/>
      <c r="J348" s="9"/>
      <c r="K348" s="9"/>
      <c r="L348" s="156"/>
      <c r="M348" s="157"/>
      <c r="N348" s="157"/>
      <c r="O348" s="157"/>
      <c r="P348" s="157"/>
      <c r="Q348" s="157"/>
      <c r="R348" s="157"/>
      <c r="S348" s="9"/>
      <c r="T348" s="9"/>
      <c r="U348" s="9"/>
      <c r="V348" s="154"/>
      <c r="W348" s="9"/>
      <c r="X348" s="9"/>
      <c r="Y348" s="158"/>
      <c r="Z348" s="9"/>
      <c r="AA348" s="9"/>
      <c r="AB348" s="9"/>
      <c r="AC348" s="9"/>
      <c r="AD348" s="9"/>
      <c r="AE348" s="9"/>
      <c r="AF348" s="9"/>
      <c r="AG348" s="9"/>
      <c r="AH348" s="9"/>
    </row>
    <row r="349">
      <c r="A349" s="9"/>
      <c r="B349" s="9"/>
      <c r="C349" s="9"/>
      <c r="D349" s="9"/>
      <c r="E349" s="154"/>
      <c r="F349" s="9"/>
      <c r="G349" s="155"/>
      <c r="H349" s="155"/>
      <c r="I349" s="9"/>
      <c r="J349" s="9"/>
      <c r="K349" s="9"/>
      <c r="L349" s="156"/>
      <c r="M349" s="157"/>
      <c r="N349" s="157"/>
      <c r="O349" s="157"/>
      <c r="P349" s="157"/>
      <c r="Q349" s="157"/>
      <c r="R349" s="157"/>
      <c r="S349" s="9"/>
      <c r="T349" s="9"/>
      <c r="U349" s="9"/>
      <c r="V349" s="154"/>
      <c r="W349" s="9"/>
      <c r="X349" s="9"/>
      <c r="Y349" s="158"/>
      <c r="Z349" s="9"/>
      <c r="AA349" s="9"/>
      <c r="AB349" s="9"/>
      <c r="AC349" s="9"/>
      <c r="AD349" s="9"/>
      <c r="AE349" s="9"/>
      <c r="AF349" s="9"/>
      <c r="AG349" s="9"/>
      <c r="AH349" s="9"/>
    </row>
    <row r="350">
      <c r="A350" s="9"/>
      <c r="B350" s="9"/>
      <c r="C350" s="9"/>
      <c r="D350" s="9"/>
      <c r="E350" s="154"/>
      <c r="F350" s="9"/>
      <c r="G350" s="155"/>
      <c r="H350" s="155"/>
      <c r="I350" s="9"/>
      <c r="J350" s="9"/>
      <c r="K350" s="9"/>
      <c r="L350" s="156"/>
      <c r="M350" s="157"/>
      <c r="N350" s="157"/>
      <c r="O350" s="157"/>
      <c r="P350" s="157"/>
      <c r="Q350" s="157"/>
      <c r="R350" s="157"/>
      <c r="S350" s="9"/>
      <c r="T350" s="9"/>
      <c r="U350" s="9"/>
      <c r="V350" s="154"/>
      <c r="W350" s="9"/>
      <c r="X350" s="9"/>
      <c r="Y350" s="158"/>
      <c r="Z350" s="9"/>
      <c r="AA350" s="9"/>
      <c r="AB350" s="9"/>
      <c r="AC350" s="9"/>
      <c r="AD350" s="9"/>
      <c r="AE350" s="9"/>
      <c r="AF350" s="9"/>
      <c r="AG350" s="9"/>
      <c r="AH350" s="9"/>
    </row>
    <row r="351">
      <c r="A351" s="9"/>
      <c r="B351" s="9"/>
      <c r="C351" s="9"/>
      <c r="D351" s="9"/>
      <c r="E351" s="154"/>
      <c r="F351" s="9"/>
      <c r="G351" s="155"/>
      <c r="H351" s="155"/>
      <c r="I351" s="9"/>
      <c r="J351" s="9"/>
      <c r="K351" s="9"/>
      <c r="L351" s="156"/>
      <c r="M351" s="157"/>
      <c r="N351" s="157"/>
      <c r="O351" s="157"/>
      <c r="P351" s="157"/>
      <c r="Q351" s="157"/>
      <c r="R351" s="157"/>
      <c r="S351" s="9"/>
      <c r="T351" s="9"/>
      <c r="U351" s="9"/>
      <c r="V351" s="154"/>
      <c r="W351" s="9"/>
      <c r="X351" s="9"/>
      <c r="Y351" s="158"/>
      <c r="Z351" s="9"/>
      <c r="AA351" s="9"/>
      <c r="AB351" s="9"/>
      <c r="AC351" s="9"/>
      <c r="AD351" s="9"/>
      <c r="AE351" s="9"/>
      <c r="AF351" s="9"/>
      <c r="AG351" s="9"/>
      <c r="AH351" s="9"/>
    </row>
    <row r="352">
      <c r="A352" s="9"/>
      <c r="B352" s="9"/>
      <c r="C352" s="9"/>
      <c r="D352" s="9"/>
      <c r="E352" s="154"/>
      <c r="F352" s="9"/>
      <c r="G352" s="155"/>
      <c r="H352" s="155"/>
      <c r="I352" s="9"/>
      <c r="J352" s="9"/>
      <c r="K352" s="9"/>
      <c r="L352" s="156"/>
      <c r="M352" s="157"/>
      <c r="N352" s="157"/>
      <c r="O352" s="157"/>
      <c r="P352" s="157"/>
      <c r="Q352" s="157"/>
      <c r="R352" s="157"/>
      <c r="S352" s="9"/>
      <c r="T352" s="9"/>
      <c r="U352" s="9"/>
      <c r="V352" s="154"/>
      <c r="W352" s="9"/>
      <c r="X352" s="9"/>
      <c r="Y352" s="158"/>
      <c r="Z352" s="9"/>
      <c r="AA352" s="9"/>
      <c r="AB352" s="9"/>
      <c r="AC352" s="9"/>
      <c r="AD352" s="9"/>
      <c r="AE352" s="9"/>
      <c r="AF352" s="9"/>
      <c r="AG352" s="9"/>
      <c r="AH352" s="9"/>
    </row>
    <row r="353">
      <c r="A353" s="9"/>
      <c r="B353" s="9"/>
      <c r="C353" s="9"/>
      <c r="D353" s="9"/>
      <c r="E353" s="154"/>
      <c r="F353" s="9"/>
      <c r="G353" s="155"/>
      <c r="H353" s="155"/>
      <c r="I353" s="9"/>
      <c r="J353" s="9"/>
      <c r="K353" s="9"/>
      <c r="L353" s="156"/>
      <c r="M353" s="157"/>
      <c r="N353" s="157"/>
      <c r="O353" s="157"/>
      <c r="P353" s="157"/>
      <c r="Q353" s="157"/>
      <c r="R353" s="157"/>
      <c r="S353" s="9"/>
      <c r="T353" s="9"/>
      <c r="U353" s="9"/>
      <c r="V353" s="154"/>
      <c r="W353" s="9"/>
      <c r="X353" s="9"/>
      <c r="Y353" s="158"/>
      <c r="Z353" s="9"/>
      <c r="AA353" s="9"/>
      <c r="AB353" s="9"/>
      <c r="AC353" s="9"/>
      <c r="AD353" s="9"/>
      <c r="AE353" s="9"/>
      <c r="AF353" s="9"/>
      <c r="AG353" s="9"/>
      <c r="AH353" s="9"/>
    </row>
    <row r="354">
      <c r="A354" s="9"/>
      <c r="B354" s="9"/>
      <c r="C354" s="9"/>
      <c r="D354" s="9"/>
      <c r="E354" s="154"/>
      <c r="F354" s="9"/>
      <c r="G354" s="155"/>
      <c r="H354" s="155"/>
      <c r="I354" s="9"/>
      <c r="J354" s="9"/>
      <c r="K354" s="9"/>
      <c r="L354" s="156"/>
      <c r="M354" s="157"/>
      <c r="N354" s="157"/>
      <c r="O354" s="157"/>
      <c r="P354" s="157"/>
      <c r="Q354" s="157"/>
      <c r="R354" s="157"/>
      <c r="S354" s="9"/>
      <c r="T354" s="9"/>
      <c r="U354" s="9"/>
      <c r="V354" s="154"/>
      <c r="W354" s="9"/>
      <c r="X354" s="9"/>
      <c r="Y354" s="158"/>
      <c r="Z354" s="9"/>
      <c r="AA354" s="9"/>
      <c r="AB354" s="9"/>
      <c r="AC354" s="9"/>
      <c r="AD354" s="9"/>
      <c r="AE354" s="9"/>
      <c r="AF354" s="9"/>
      <c r="AG354" s="9"/>
      <c r="AH354" s="9"/>
    </row>
    <row r="355">
      <c r="A355" s="9"/>
      <c r="B355" s="9"/>
      <c r="C355" s="9"/>
      <c r="D355" s="9"/>
      <c r="E355" s="154"/>
      <c r="F355" s="9"/>
      <c r="G355" s="155"/>
      <c r="H355" s="155"/>
      <c r="I355" s="9"/>
      <c r="J355" s="9"/>
      <c r="K355" s="9"/>
      <c r="L355" s="156"/>
      <c r="M355" s="157"/>
      <c r="N355" s="157"/>
      <c r="O355" s="157"/>
      <c r="P355" s="157"/>
      <c r="Q355" s="157"/>
      <c r="R355" s="157"/>
      <c r="S355" s="9"/>
      <c r="T355" s="9"/>
      <c r="U355" s="9"/>
      <c r="V355" s="154"/>
      <c r="W355" s="9"/>
      <c r="X355" s="9"/>
      <c r="Y355" s="158"/>
      <c r="Z355" s="9"/>
      <c r="AA355" s="9"/>
      <c r="AB355" s="9"/>
      <c r="AC355" s="9"/>
      <c r="AD355" s="9"/>
      <c r="AE355" s="9"/>
      <c r="AF355" s="9"/>
      <c r="AG355" s="9"/>
      <c r="AH355" s="9"/>
    </row>
    <row r="356">
      <c r="A356" s="9"/>
      <c r="B356" s="9"/>
      <c r="C356" s="9"/>
      <c r="D356" s="9"/>
      <c r="E356" s="154"/>
      <c r="F356" s="9"/>
      <c r="G356" s="155"/>
      <c r="H356" s="155"/>
      <c r="I356" s="9"/>
      <c r="J356" s="9"/>
      <c r="K356" s="9"/>
      <c r="L356" s="156"/>
      <c r="M356" s="157"/>
      <c r="N356" s="157"/>
      <c r="O356" s="157"/>
      <c r="P356" s="157"/>
      <c r="Q356" s="157"/>
      <c r="R356" s="157"/>
      <c r="S356" s="9"/>
      <c r="T356" s="9"/>
      <c r="U356" s="9"/>
      <c r="V356" s="154"/>
      <c r="W356" s="9"/>
      <c r="X356" s="9"/>
      <c r="Y356" s="158"/>
      <c r="Z356" s="9"/>
      <c r="AA356" s="9"/>
      <c r="AB356" s="9"/>
      <c r="AC356" s="9"/>
      <c r="AD356" s="9"/>
      <c r="AE356" s="9"/>
      <c r="AF356" s="9"/>
      <c r="AG356" s="9"/>
      <c r="AH356" s="9"/>
    </row>
    <row r="357">
      <c r="A357" s="9"/>
      <c r="B357" s="9"/>
      <c r="C357" s="9"/>
      <c r="D357" s="9"/>
      <c r="E357" s="154"/>
      <c r="F357" s="9"/>
      <c r="G357" s="155"/>
      <c r="H357" s="155"/>
      <c r="I357" s="9"/>
      <c r="J357" s="9"/>
      <c r="K357" s="9"/>
      <c r="L357" s="156"/>
      <c r="M357" s="157"/>
      <c r="N357" s="157"/>
      <c r="O357" s="157"/>
      <c r="P357" s="157"/>
      <c r="Q357" s="157"/>
      <c r="R357" s="157"/>
      <c r="S357" s="9"/>
      <c r="T357" s="9"/>
      <c r="U357" s="9"/>
      <c r="V357" s="154"/>
      <c r="W357" s="9"/>
      <c r="X357" s="9"/>
      <c r="Y357" s="158"/>
      <c r="Z357" s="9"/>
      <c r="AA357" s="9"/>
      <c r="AB357" s="9"/>
      <c r="AC357" s="9"/>
      <c r="AD357" s="9"/>
      <c r="AE357" s="9"/>
      <c r="AF357" s="9"/>
      <c r="AG357" s="9"/>
      <c r="AH357" s="9"/>
    </row>
    <row r="358">
      <c r="A358" s="9"/>
      <c r="B358" s="9"/>
      <c r="C358" s="9"/>
      <c r="D358" s="9"/>
      <c r="E358" s="154"/>
      <c r="F358" s="9"/>
      <c r="G358" s="155"/>
      <c r="H358" s="155"/>
      <c r="I358" s="9"/>
      <c r="J358" s="9"/>
      <c r="K358" s="9"/>
      <c r="L358" s="156"/>
      <c r="M358" s="157"/>
      <c r="N358" s="157"/>
      <c r="O358" s="157"/>
      <c r="P358" s="157"/>
      <c r="Q358" s="157"/>
      <c r="R358" s="157"/>
      <c r="S358" s="9"/>
      <c r="T358" s="9"/>
      <c r="U358" s="9"/>
      <c r="V358" s="154"/>
      <c r="W358" s="9"/>
      <c r="X358" s="9"/>
      <c r="Y358" s="158"/>
      <c r="Z358" s="9"/>
      <c r="AA358" s="9"/>
      <c r="AB358" s="9"/>
      <c r="AC358" s="9"/>
      <c r="AD358" s="9"/>
      <c r="AE358" s="9"/>
      <c r="AF358" s="9"/>
      <c r="AG358" s="9"/>
      <c r="AH358" s="9"/>
    </row>
    <row r="359">
      <c r="A359" s="9"/>
      <c r="B359" s="9"/>
      <c r="C359" s="9"/>
      <c r="D359" s="9"/>
      <c r="E359" s="154"/>
      <c r="F359" s="9"/>
      <c r="G359" s="155"/>
      <c r="H359" s="155"/>
      <c r="I359" s="9"/>
      <c r="J359" s="9"/>
      <c r="K359" s="9"/>
      <c r="L359" s="156"/>
      <c r="M359" s="157"/>
      <c r="N359" s="157"/>
      <c r="O359" s="157"/>
      <c r="P359" s="157"/>
      <c r="Q359" s="157"/>
      <c r="R359" s="157"/>
      <c r="S359" s="9"/>
      <c r="T359" s="9"/>
      <c r="U359" s="9"/>
      <c r="V359" s="154"/>
      <c r="W359" s="9"/>
      <c r="X359" s="9"/>
      <c r="Y359" s="158"/>
      <c r="Z359" s="9"/>
      <c r="AA359" s="9"/>
      <c r="AB359" s="9"/>
      <c r="AC359" s="9"/>
      <c r="AD359" s="9"/>
      <c r="AE359" s="9"/>
      <c r="AF359" s="9"/>
      <c r="AG359" s="9"/>
      <c r="AH359" s="9"/>
    </row>
    <row r="360">
      <c r="A360" s="9"/>
      <c r="B360" s="9"/>
      <c r="C360" s="9"/>
      <c r="D360" s="9"/>
      <c r="E360" s="154"/>
      <c r="F360" s="9"/>
      <c r="G360" s="155"/>
      <c r="H360" s="155"/>
      <c r="I360" s="9"/>
      <c r="J360" s="9"/>
      <c r="K360" s="9"/>
      <c r="L360" s="156"/>
      <c r="M360" s="157"/>
      <c r="N360" s="157"/>
      <c r="O360" s="157"/>
      <c r="P360" s="157"/>
      <c r="Q360" s="157"/>
      <c r="R360" s="157"/>
      <c r="S360" s="9"/>
      <c r="T360" s="9"/>
      <c r="U360" s="9"/>
      <c r="V360" s="154"/>
      <c r="W360" s="9"/>
      <c r="X360" s="9"/>
      <c r="Y360" s="158"/>
      <c r="Z360" s="9"/>
      <c r="AA360" s="9"/>
      <c r="AB360" s="9"/>
      <c r="AC360" s="9"/>
      <c r="AD360" s="9"/>
      <c r="AE360" s="9"/>
      <c r="AF360" s="9"/>
      <c r="AG360" s="9"/>
      <c r="AH360" s="9"/>
    </row>
    <row r="361">
      <c r="A361" s="9"/>
      <c r="B361" s="9"/>
      <c r="C361" s="9"/>
      <c r="D361" s="9"/>
      <c r="E361" s="154"/>
      <c r="F361" s="9"/>
      <c r="G361" s="155"/>
      <c r="H361" s="155"/>
      <c r="I361" s="9"/>
      <c r="J361" s="9"/>
      <c r="K361" s="9"/>
      <c r="L361" s="156"/>
      <c r="M361" s="157"/>
      <c r="N361" s="157"/>
      <c r="O361" s="157"/>
      <c r="P361" s="157"/>
      <c r="Q361" s="157"/>
      <c r="R361" s="157"/>
      <c r="S361" s="9"/>
      <c r="T361" s="9"/>
      <c r="U361" s="9"/>
      <c r="V361" s="154"/>
      <c r="W361" s="9"/>
      <c r="X361" s="9"/>
      <c r="Y361" s="158"/>
      <c r="Z361" s="9"/>
      <c r="AA361" s="9"/>
      <c r="AB361" s="9"/>
      <c r="AC361" s="9"/>
      <c r="AD361" s="9"/>
      <c r="AE361" s="9"/>
      <c r="AF361" s="9"/>
      <c r="AG361" s="9"/>
      <c r="AH361" s="9"/>
    </row>
    <row r="362">
      <c r="A362" s="9"/>
      <c r="B362" s="9"/>
      <c r="C362" s="9"/>
      <c r="D362" s="9"/>
      <c r="E362" s="154"/>
      <c r="F362" s="9"/>
      <c r="G362" s="155"/>
      <c r="H362" s="155"/>
      <c r="I362" s="9"/>
      <c r="J362" s="9"/>
      <c r="K362" s="9"/>
      <c r="L362" s="156"/>
      <c r="M362" s="157"/>
      <c r="N362" s="157"/>
      <c r="O362" s="157"/>
      <c r="P362" s="157"/>
      <c r="Q362" s="157"/>
      <c r="R362" s="157"/>
      <c r="S362" s="9"/>
      <c r="T362" s="9"/>
      <c r="U362" s="9"/>
      <c r="V362" s="154"/>
      <c r="W362" s="9"/>
      <c r="X362" s="9"/>
      <c r="Y362" s="158"/>
      <c r="Z362" s="9"/>
      <c r="AA362" s="9"/>
      <c r="AB362" s="9"/>
      <c r="AC362" s="9"/>
      <c r="AD362" s="9"/>
      <c r="AE362" s="9"/>
      <c r="AF362" s="9"/>
      <c r="AG362" s="9"/>
      <c r="AH362" s="9"/>
    </row>
    <row r="363">
      <c r="A363" s="9"/>
      <c r="B363" s="9"/>
      <c r="C363" s="9"/>
      <c r="D363" s="9"/>
      <c r="E363" s="154"/>
      <c r="F363" s="9"/>
      <c r="G363" s="155"/>
      <c r="H363" s="155"/>
      <c r="I363" s="9"/>
      <c r="J363" s="9"/>
      <c r="K363" s="9"/>
      <c r="L363" s="156"/>
      <c r="M363" s="157"/>
      <c r="N363" s="157"/>
      <c r="O363" s="157"/>
      <c r="P363" s="157"/>
      <c r="Q363" s="157"/>
      <c r="R363" s="157"/>
      <c r="S363" s="9"/>
      <c r="T363" s="9"/>
      <c r="U363" s="9"/>
      <c r="V363" s="154"/>
      <c r="W363" s="9"/>
      <c r="X363" s="9"/>
      <c r="Y363" s="158"/>
      <c r="Z363" s="9"/>
      <c r="AA363" s="9"/>
      <c r="AB363" s="9"/>
      <c r="AC363" s="9"/>
      <c r="AD363" s="9"/>
      <c r="AE363" s="9"/>
      <c r="AF363" s="9"/>
      <c r="AG363" s="9"/>
      <c r="AH363" s="9"/>
    </row>
    <row r="364">
      <c r="A364" s="9"/>
      <c r="B364" s="9"/>
      <c r="C364" s="9"/>
      <c r="D364" s="9"/>
      <c r="E364" s="154"/>
      <c r="F364" s="9"/>
      <c r="G364" s="155"/>
      <c r="H364" s="155"/>
      <c r="I364" s="9"/>
      <c r="J364" s="9"/>
      <c r="K364" s="9"/>
      <c r="L364" s="156"/>
      <c r="M364" s="157"/>
      <c r="N364" s="157"/>
      <c r="O364" s="157"/>
      <c r="P364" s="157"/>
      <c r="Q364" s="157"/>
      <c r="R364" s="157"/>
      <c r="S364" s="9"/>
      <c r="T364" s="9"/>
      <c r="U364" s="9"/>
      <c r="V364" s="154"/>
      <c r="W364" s="9"/>
      <c r="X364" s="9"/>
      <c r="Y364" s="158"/>
      <c r="Z364" s="9"/>
      <c r="AA364" s="9"/>
      <c r="AB364" s="9"/>
      <c r="AC364" s="9"/>
      <c r="AD364" s="9"/>
      <c r="AE364" s="9"/>
      <c r="AF364" s="9"/>
      <c r="AG364" s="9"/>
      <c r="AH364" s="9"/>
    </row>
    <row r="365">
      <c r="A365" s="9"/>
      <c r="B365" s="9"/>
      <c r="C365" s="9"/>
      <c r="D365" s="9"/>
      <c r="E365" s="154"/>
      <c r="F365" s="9"/>
      <c r="G365" s="155"/>
      <c r="H365" s="155"/>
      <c r="I365" s="9"/>
      <c r="J365" s="9"/>
      <c r="K365" s="9"/>
      <c r="L365" s="156"/>
      <c r="M365" s="157"/>
      <c r="N365" s="157"/>
      <c r="O365" s="157"/>
      <c r="P365" s="157"/>
      <c r="Q365" s="157"/>
      <c r="R365" s="157"/>
      <c r="S365" s="9"/>
      <c r="T365" s="9"/>
      <c r="U365" s="9"/>
      <c r="V365" s="154"/>
      <c r="W365" s="9"/>
      <c r="X365" s="9"/>
      <c r="Y365" s="158"/>
      <c r="Z365" s="9"/>
      <c r="AA365" s="9"/>
      <c r="AB365" s="9"/>
      <c r="AC365" s="9"/>
      <c r="AD365" s="9"/>
      <c r="AE365" s="9"/>
      <c r="AF365" s="9"/>
      <c r="AG365" s="9"/>
      <c r="AH365" s="9"/>
    </row>
    <row r="366">
      <c r="A366" s="9"/>
      <c r="B366" s="9"/>
      <c r="C366" s="9"/>
      <c r="D366" s="9"/>
      <c r="E366" s="154"/>
      <c r="F366" s="9"/>
      <c r="G366" s="155"/>
      <c r="H366" s="155"/>
      <c r="I366" s="9"/>
      <c r="J366" s="9"/>
      <c r="K366" s="9"/>
      <c r="L366" s="156"/>
      <c r="M366" s="157"/>
      <c r="N366" s="157"/>
      <c r="O366" s="157"/>
      <c r="P366" s="157"/>
      <c r="Q366" s="157"/>
      <c r="R366" s="157"/>
      <c r="S366" s="9"/>
      <c r="T366" s="9"/>
      <c r="U366" s="9"/>
      <c r="V366" s="154"/>
      <c r="W366" s="9"/>
      <c r="X366" s="9"/>
      <c r="Y366" s="158"/>
      <c r="Z366" s="9"/>
      <c r="AA366" s="9"/>
      <c r="AB366" s="9"/>
      <c r="AC366" s="9"/>
      <c r="AD366" s="9"/>
      <c r="AE366" s="9"/>
      <c r="AF366" s="9"/>
      <c r="AG366" s="9"/>
      <c r="AH366" s="9"/>
    </row>
    <row r="367">
      <c r="A367" s="9"/>
      <c r="B367" s="9"/>
      <c r="C367" s="9"/>
      <c r="D367" s="9"/>
      <c r="E367" s="154"/>
      <c r="F367" s="9"/>
      <c r="G367" s="155"/>
      <c r="H367" s="155"/>
      <c r="I367" s="9"/>
      <c r="J367" s="9"/>
      <c r="K367" s="9"/>
      <c r="L367" s="156"/>
      <c r="M367" s="157"/>
      <c r="N367" s="157"/>
      <c r="O367" s="157"/>
      <c r="P367" s="157"/>
      <c r="Q367" s="157"/>
      <c r="R367" s="157"/>
      <c r="S367" s="9"/>
      <c r="T367" s="9"/>
      <c r="U367" s="9"/>
      <c r="V367" s="154"/>
      <c r="W367" s="9"/>
      <c r="X367" s="9"/>
      <c r="Y367" s="158"/>
      <c r="Z367" s="9"/>
      <c r="AA367" s="9"/>
      <c r="AB367" s="9"/>
      <c r="AC367" s="9"/>
      <c r="AD367" s="9"/>
      <c r="AE367" s="9"/>
      <c r="AF367" s="9"/>
      <c r="AG367" s="9"/>
      <c r="AH367" s="9"/>
    </row>
    <row r="368">
      <c r="A368" s="9"/>
      <c r="B368" s="9"/>
      <c r="C368" s="9"/>
      <c r="D368" s="9"/>
      <c r="E368" s="154"/>
      <c r="F368" s="9"/>
      <c r="G368" s="155"/>
      <c r="H368" s="155"/>
      <c r="I368" s="9"/>
      <c r="J368" s="9"/>
      <c r="K368" s="9"/>
      <c r="L368" s="156"/>
      <c r="M368" s="157"/>
      <c r="N368" s="157"/>
      <c r="O368" s="157"/>
      <c r="P368" s="157"/>
      <c r="Q368" s="157"/>
      <c r="R368" s="157"/>
      <c r="S368" s="9"/>
      <c r="T368" s="9"/>
      <c r="U368" s="9"/>
      <c r="V368" s="154"/>
      <c r="W368" s="9"/>
      <c r="X368" s="9"/>
      <c r="Y368" s="158"/>
      <c r="Z368" s="9"/>
      <c r="AA368" s="9"/>
      <c r="AB368" s="9"/>
      <c r="AC368" s="9"/>
      <c r="AD368" s="9"/>
      <c r="AE368" s="9"/>
      <c r="AF368" s="9"/>
      <c r="AG368" s="9"/>
      <c r="AH368" s="9"/>
    </row>
    <row r="369">
      <c r="A369" s="9"/>
      <c r="B369" s="9"/>
      <c r="C369" s="9"/>
      <c r="D369" s="9"/>
      <c r="E369" s="154"/>
      <c r="F369" s="9"/>
      <c r="G369" s="155"/>
      <c r="H369" s="155"/>
      <c r="I369" s="9"/>
      <c r="J369" s="9"/>
      <c r="K369" s="9"/>
      <c r="L369" s="156"/>
      <c r="M369" s="157"/>
      <c r="N369" s="157"/>
      <c r="O369" s="157"/>
      <c r="P369" s="157"/>
      <c r="Q369" s="157"/>
      <c r="R369" s="157"/>
      <c r="S369" s="9"/>
      <c r="T369" s="9"/>
      <c r="U369" s="9"/>
      <c r="V369" s="154"/>
      <c r="W369" s="9"/>
      <c r="X369" s="9"/>
      <c r="Y369" s="158"/>
      <c r="Z369" s="9"/>
      <c r="AA369" s="9"/>
      <c r="AB369" s="9"/>
      <c r="AC369" s="9"/>
      <c r="AD369" s="9"/>
      <c r="AE369" s="9"/>
      <c r="AF369" s="9"/>
      <c r="AG369" s="9"/>
      <c r="AH369" s="9"/>
    </row>
    <row r="370">
      <c r="A370" s="9"/>
      <c r="B370" s="9"/>
      <c r="C370" s="9"/>
      <c r="D370" s="9"/>
      <c r="E370" s="154"/>
      <c r="F370" s="9"/>
      <c r="G370" s="155"/>
      <c r="H370" s="155"/>
      <c r="I370" s="9"/>
      <c r="J370" s="9"/>
      <c r="K370" s="9"/>
      <c r="L370" s="156"/>
      <c r="M370" s="157"/>
      <c r="N370" s="157"/>
      <c r="O370" s="157"/>
      <c r="P370" s="157"/>
      <c r="Q370" s="157"/>
      <c r="R370" s="157"/>
      <c r="S370" s="9"/>
      <c r="T370" s="9"/>
      <c r="U370" s="9"/>
      <c r="V370" s="154"/>
      <c r="W370" s="9"/>
      <c r="X370" s="9"/>
      <c r="Y370" s="158"/>
      <c r="Z370" s="9"/>
      <c r="AA370" s="9"/>
      <c r="AB370" s="9"/>
      <c r="AC370" s="9"/>
      <c r="AD370" s="9"/>
      <c r="AE370" s="9"/>
      <c r="AF370" s="9"/>
      <c r="AG370" s="9"/>
      <c r="AH370" s="9"/>
    </row>
    <row r="371">
      <c r="A371" s="9"/>
      <c r="B371" s="9"/>
      <c r="C371" s="9"/>
      <c r="D371" s="9"/>
      <c r="E371" s="154"/>
      <c r="F371" s="9"/>
      <c r="G371" s="155"/>
      <c r="H371" s="155"/>
      <c r="I371" s="9"/>
      <c r="J371" s="9"/>
      <c r="K371" s="9"/>
      <c r="L371" s="156"/>
      <c r="M371" s="157"/>
      <c r="N371" s="157"/>
      <c r="O371" s="157"/>
      <c r="P371" s="157"/>
      <c r="Q371" s="157"/>
      <c r="R371" s="157"/>
      <c r="S371" s="9"/>
      <c r="T371" s="9"/>
      <c r="U371" s="9"/>
      <c r="V371" s="154"/>
      <c r="W371" s="9"/>
      <c r="X371" s="9"/>
      <c r="Y371" s="158"/>
      <c r="Z371" s="9"/>
      <c r="AA371" s="9"/>
      <c r="AB371" s="9"/>
      <c r="AC371" s="9"/>
      <c r="AD371" s="9"/>
      <c r="AE371" s="9"/>
      <c r="AF371" s="9"/>
      <c r="AG371" s="9"/>
      <c r="AH371" s="9"/>
    </row>
    <row r="372">
      <c r="A372" s="9"/>
      <c r="B372" s="9"/>
      <c r="C372" s="9"/>
      <c r="D372" s="9"/>
      <c r="E372" s="154"/>
      <c r="F372" s="9"/>
      <c r="G372" s="155"/>
      <c r="H372" s="155"/>
      <c r="I372" s="9"/>
      <c r="J372" s="9"/>
      <c r="K372" s="9"/>
      <c r="L372" s="156"/>
      <c r="M372" s="157"/>
      <c r="N372" s="157"/>
      <c r="O372" s="157"/>
      <c r="P372" s="157"/>
      <c r="Q372" s="157"/>
      <c r="R372" s="157"/>
      <c r="S372" s="9"/>
      <c r="T372" s="9"/>
      <c r="U372" s="9"/>
      <c r="V372" s="154"/>
      <c r="W372" s="9"/>
      <c r="X372" s="9"/>
      <c r="Y372" s="158"/>
      <c r="Z372" s="9"/>
      <c r="AA372" s="9"/>
      <c r="AB372" s="9"/>
      <c r="AC372" s="9"/>
      <c r="AD372" s="9"/>
      <c r="AE372" s="9"/>
      <c r="AF372" s="9"/>
      <c r="AG372" s="9"/>
      <c r="AH372" s="9"/>
    </row>
    <row r="373">
      <c r="A373" s="9"/>
      <c r="B373" s="9"/>
      <c r="C373" s="9"/>
      <c r="D373" s="9"/>
      <c r="E373" s="154"/>
      <c r="F373" s="9"/>
      <c r="G373" s="155"/>
      <c r="H373" s="155"/>
      <c r="I373" s="9"/>
      <c r="J373" s="9"/>
      <c r="K373" s="9"/>
      <c r="L373" s="156"/>
      <c r="M373" s="157"/>
      <c r="N373" s="157"/>
      <c r="O373" s="157"/>
      <c r="P373" s="157"/>
      <c r="Q373" s="157"/>
      <c r="R373" s="157"/>
      <c r="S373" s="9"/>
      <c r="T373" s="9"/>
      <c r="U373" s="9"/>
      <c r="V373" s="154"/>
      <c r="W373" s="9"/>
      <c r="X373" s="9"/>
      <c r="Y373" s="158"/>
      <c r="Z373" s="9"/>
      <c r="AA373" s="9"/>
      <c r="AB373" s="9"/>
      <c r="AC373" s="9"/>
      <c r="AD373" s="9"/>
      <c r="AE373" s="9"/>
      <c r="AF373" s="9"/>
      <c r="AG373" s="9"/>
      <c r="AH373" s="9"/>
    </row>
    <row r="374">
      <c r="A374" s="9"/>
      <c r="B374" s="9"/>
      <c r="C374" s="9"/>
      <c r="D374" s="9"/>
      <c r="E374" s="154"/>
      <c r="F374" s="9"/>
      <c r="G374" s="155"/>
      <c r="H374" s="155"/>
      <c r="I374" s="9"/>
      <c r="J374" s="9"/>
      <c r="K374" s="9"/>
      <c r="L374" s="156"/>
      <c r="M374" s="157"/>
      <c r="N374" s="157"/>
      <c r="O374" s="157"/>
      <c r="P374" s="157"/>
      <c r="Q374" s="157"/>
      <c r="R374" s="157"/>
      <c r="S374" s="9"/>
      <c r="T374" s="9"/>
      <c r="U374" s="9"/>
      <c r="V374" s="154"/>
      <c r="W374" s="9"/>
      <c r="X374" s="9"/>
      <c r="Y374" s="158"/>
      <c r="Z374" s="9"/>
      <c r="AA374" s="9"/>
      <c r="AB374" s="9"/>
      <c r="AC374" s="9"/>
      <c r="AD374" s="9"/>
      <c r="AE374" s="9"/>
      <c r="AF374" s="9"/>
      <c r="AG374" s="9"/>
      <c r="AH374" s="9"/>
    </row>
    <row r="375">
      <c r="A375" s="9"/>
      <c r="B375" s="9"/>
      <c r="C375" s="9"/>
      <c r="D375" s="9"/>
      <c r="E375" s="154"/>
      <c r="F375" s="9"/>
      <c r="G375" s="155"/>
      <c r="H375" s="155"/>
      <c r="I375" s="9"/>
      <c r="J375" s="9"/>
      <c r="K375" s="9"/>
      <c r="L375" s="156"/>
      <c r="M375" s="157"/>
      <c r="N375" s="157"/>
      <c r="O375" s="157"/>
      <c r="P375" s="157"/>
      <c r="Q375" s="157"/>
      <c r="R375" s="157"/>
      <c r="S375" s="9"/>
      <c r="T375" s="9"/>
      <c r="U375" s="9"/>
      <c r="V375" s="154"/>
      <c r="W375" s="9"/>
      <c r="X375" s="9"/>
      <c r="Y375" s="158"/>
      <c r="Z375" s="9"/>
      <c r="AA375" s="9"/>
      <c r="AB375" s="9"/>
      <c r="AC375" s="9"/>
      <c r="AD375" s="9"/>
      <c r="AE375" s="9"/>
      <c r="AF375" s="9"/>
      <c r="AG375" s="9"/>
      <c r="AH375" s="9"/>
    </row>
    <row r="376">
      <c r="A376" s="9"/>
      <c r="B376" s="9"/>
      <c r="C376" s="9"/>
      <c r="D376" s="9"/>
      <c r="E376" s="154"/>
      <c r="F376" s="9"/>
      <c r="G376" s="155"/>
      <c r="H376" s="155"/>
      <c r="I376" s="9"/>
      <c r="J376" s="9"/>
      <c r="K376" s="9"/>
      <c r="L376" s="156"/>
      <c r="M376" s="157"/>
      <c r="N376" s="157"/>
      <c r="O376" s="157"/>
      <c r="P376" s="157"/>
      <c r="Q376" s="157"/>
      <c r="R376" s="157"/>
      <c r="S376" s="9"/>
      <c r="T376" s="9"/>
      <c r="U376" s="9"/>
      <c r="V376" s="154"/>
      <c r="W376" s="9"/>
      <c r="X376" s="9"/>
      <c r="Y376" s="158"/>
      <c r="Z376" s="9"/>
      <c r="AA376" s="9"/>
      <c r="AB376" s="9"/>
      <c r="AC376" s="9"/>
      <c r="AD376" s="9"/>
      <c r="AE376" s="9"/>
      <c r="AF376" s="9"/>
      <c r="AG376" s="9"/>
      <c r="AH376" s="9"/>
    </row>
    <row r="377">
      <c r="A377" s="9"/>
      <c r="B377" s="9"/>
      <c r="C377" s="9"/>
      <c r="D377" s="9"/>
      <c r="E377" s="154"/>
      <c r="F377" s="9"/>
      <c r="G377" s="155"/>
      <c r="H377" s="155"/>
      <c r="I377" s="9"/>
      <c r="J377" s="9"/>
      <c r="K377" s="9"/>
      <c r="L377" s="156"/>
      <c r="M377" s="157"/>
      <c r="N377" s="157"/>
      <c r="O377" s="157"/>
      <c r="P377" s="157"/>
      <c r="Q377" s="157"/>
      <c r="R377" s="157"/>
      <c r="S377" s="9"/>
      <c r="T377" s="9"/>
      <c r="U377" s="9"/>
      <c r="V377" s="154"/>
      <c r="W377" s="9"/>
      <c r="X377" s="9"/>
      <c r="Y377" s="158"/>
      <c r="Z377" s="9"/>
      <c r="AA377" s="9"/>
      <c r="AB377" s="9"/>
      <c r="AC377" s="9"/>
      <c r="AD377" s="9"/>
      <c r="AE377" s="9"/>
      <c r="AF377" s="9"/>
      <c r="AG377" s="9"/>
      <c r="AH377" s="9"/>
    </row>
    <row r="378">
      <c r="A378" s="9"/>
      <c r="B378" s="9"/>
      <c r="C378" s="9"/>
      <c r="D378" s="9"/>
      <c r="E378" s="154"/>
      <c r="F378" s="9"/>
      <c r="G378" s="155"/>
      <c r="H378" s="155"/>
      <c r="I378" s="9"/>
      <c r="J378" s="9"/>
      <c r="K378" s="9"/>
      <c r="L378" s="156"/>
      <c r="M378" s="157"/>
      <c r="N378" s="157"/>
      <c r="O378" s="157"/>
      <c r="P378" s="157"/>
      <c r="Q378" s="157"/>
      <c r="R378" s="157"/>
      <c r="S378" s="9"/>
      <c r="T378" s="9"/>
      <c r="U378" s="9"/>
      <c r="V378" s="154"/>
      <c r="W378" s="9"/>
      <c r="X378" s="9"/>
      <c r="Y378" s="158"/>
      <c r="Z378" s="9"/>
      <c r="AA378" s="9"/>
      <c r="AB378" s="9"/>
      <c r="AC378" s="9"/>
      <c r="AD378" s="9"/>
      <c r="AE378" s="9"/>
      <c r="AF378" s="9"/>
      <c r="AG378" s="9"/>
      <c r="AH378" s="9"/>
    </row>
    <row r="379">
      <c r="A379" s="9"/>
      <c r="B379" s="9"/>
      <c r="C379" s="9"/>
      <c r="D379" s="9"/>
      <c r="E379" s="154"/>
      <c r="F379" s="9"/>
      <c r="G379" s="155"/>
      <c r="H379" s="155"/>
      <c r="I379" s="9"/>
      <c r="J379" s="9"/>
      <c r="K379" s="9"/>
      <c r="L379" s="156"/>
      <c r="M379" s="157"/>
      <c r="N379" s="157"/>
      <c r="O379" s="157"/>
      <c r="P379" s="157"/>
      <c r="Q379" s="157"/>
      <c r="R379" s="157"/>
      <c r="S379" s="9"/>
      <c r="T379" s="9"/>
      <c r="U379" s="9"/>
      <c r="V379" s="154"/>
      <c r="W379" s="9"/>
      <c r="X379" s="9"/>
      <c r="Y379" s="158"/>
      <c r="Z379" s="9"/>
      <c r="AA379" s="9"/>
      <c r="AB379" s="9"/>
      <c r="AC379" s="9"/>
      <c r="AD379" s="9"/>
      <c r="AE379" s="9"/>
      <c r="AF379" s="9"/>
      <c r="AG379" s="9"/>
      <c r="AH379" s="9"/>
    </row>
    <row r="380">
      <c r="A380" s="9"/>
      <c r="B380" s="9"/>
      <c r="C380" s="9"/>
      <c r="D380" s="9"/>
      <c r="E380" s="154"/>
      <c r="F380" s="9"/>
      <c r="G380" s="155"/>
      <c r="H380" s="155"/>
      <c r="I380" s="9"/>
      <c r="J380" s="9"/>
      <c r="K380" s="9"/>
      <c r="L380" s="156"/>
      <c r="M380" s="157"/>
      <c r="N380" s="157"/>
      <c r="O380" s="157"/>
      <c r="P380" s="157"/>
      <c r="Q380" s="157"/>
      <c r="R380" s="157"/>
      <c r="S380" s="9"/>
      <c r="T380" s="9"/>
      <c r="U380" s="9"/>
      <c r="V380" s="154"/>
      <c r="W380" s="9"/>
      <c r="X380" s="9"/>
      <c r="Y380" s="158"/>
      <c r="Z380" s="9"/>
      <c r="AA380" s="9"/>
      <c r="AB380" s="9"/>
      <c r="AC380" s="9"/>
      <c r="AD380" s="9"/>
      <c r="AE380" s="9"/>
      <c r="AF380" s="9"/>
      <c r="AG380" s="9"/>
      <c r="AH380" s="9"/>
    </row>
    <row r="381">
      <c r="A381" s="9"/>
      <c r="B381" s="9"/>
      <c r="C381" s="9"/>
      <c r="D381" s="9"/>
      <c r="E381" s="154"/>
      <c r="F381" s="9"/>
      <c r="G381" s="155"/>
      <c r="H381" s="155"/>
      <c r="I381" s="9"/>
      <c r="J381" s="9"/>
      <c r="K381" s="9"/>
      <c r="L381" s="156"/>
      <c r="M381" s="157"/>
      <c r="N381" s="157"/>
      <c r="O381" s="157"/>
      <c r="P381" s="157"/>
      <c r="Q381" s="157"/>
      <c r="R381" s="157"/>
      <c r="S381" s="9"/>
      <c r="T381" s="9"/>
      <c r="U381" s="9"/>
      <c r="V381" s="154"/>
      <c r="W381" s="9"/>
      <c r="X381" s="9"/>
      <c r="Y381" s="158"/>
      <c r="Z381" s="9"/>
      <c r="AA381" s="9"/>
      <c r="AB381" s="9"/>
      <c r="AC381" s="9"/>
      <c r="AD381" s="9"/>
      <c r="AE381" s="9"/>
      <c r="AF381" s="9"/>
      <c r="AG381" s="9"/>
      <c r="AH381" s="9"/>
    </row>
    <row r="382">
      <c r="A382" s="9"/>
      <c r="B382" s="9"/>
      <c r="C382" s="9"/>
      <c r="D382" s="9"/>
      <c r="E382" s="154"/>
      <c r="F382" s="9"/>
      <c r="G382" s="155"/>
      <c r="H382" s="155"/>
      <c r="I382" s="9"/>
      <c r="J382" s="9"/>
      <c r="K382" s="9"/>
      <c r="L382" s="156"/>
      <c r="M382" s="157"/>
      <c r="N382" s="157"/>
      <c r="O382" s="157"/>
      <c r="P382" s="157"/>
      <c r="Q382" s="157"/>
      <c r="R382" s="157"/>
      <c r="S382" s="9"/>
      <c r="T382" s="9"/>
      <c r="U382" s="9"/>
      <c r="V382" s="154"/>
      <c r="W382" s="9"/>
      <c r="X382" s="9"/>
      <c r="Y382" s="158"/>
      <c r="Z382" s="9"/>
      <c r="AA382" s="9"/>
      <c r="AB382" s="9"/>
      <c r="AC382" s="9"/>
      <c r="AD382" s="9"/>
      <c r="AE382" s="9"/>
      <c r="AF382" s="9"/>
      <c r="AG382" s="9"/>
      <c r="AH382" s="9"/>
    </row>
    <row r="383">
      <c r="A383" s="9"/>
      <c r="B383" s="9"/>
      <c r="C383" s="9"/>
      <c r="D383" s="9"/>
      <c r="E383" s="154"/>
      <c r="F383" s="9"/>
      <c r="G383" s="155"/>
      <c r="H383" s="155"/>
      <c r="I383" s="9"/>
      <c r="J383" s="9"/>
      <c r="K383" s="9"/>
      <c r="L383" s="156"/>
      <c r="M383" s="157"/>
      <c r="N383" s="157"/>
      <c r="O383" s="157"/>
      <c r="P383" s="157"/>
      <c r="Q383" s="157"/>
      <c r="R383" s="157"/>
      <c r="S383" s="9"/>
      <c r="T383" s="9"/>
      <c r="U383" s="9"/>
      <c r="V383" s="154"/>
      <c r="W383" s="9"/>
      <c r="X383" s="9"/>
      <c r="Y383" s="158"/>
      <c r="Z383" s="9"/>
      <c r="AA383" s="9"/>
      <c r="AB383" s="9"/>
      <c r="AC383" s="9"/>
      <c r="AD383" s="9"/>
      <c r="AE383" s="9"/>
      <c r="AF383" s="9"/>
      <c r="AG383" s="9"/>
      <c r="AH383" s="9"/>
    </row>
    <row r="384">
      <c r="A384" s="9"/>
      <c r="B384" s="9"/>
      <c r="C384" s="9"/>
      <c r="D384" s="9"/>
      <c r="E384" s="154"/>
      <c r="F384" s="9"/>
      <c r="G384" s="155"/>
      <c r="H384" s="155"/>
      <c r="I384" s="9"/>
      <c r="J384" s="9"/>
      <c r="K384" s="9"/>
      <c r="L384" s="156"/>
      <c r="M384" s="157"/>
      <c r="N384" s="157"/>
      <c r="O384" s="157"/>
      <c r="P384" s="157"/>
      <c r="Q384" s="157"/>
      <c r="R384" s="157"/>
      <c r="S384" s="9"/>
      <c r="T384" s="9"/>
      <c r="U384" s="9"/>
      <c r="V384" s="154"/>
      <c r="W384" s="9"/>
      <c r="X384" s="9"/>
      <c r="Y384" s="158"/>
      <c r="Z384" s="9"/>
      <c r="AA384" s="9"/>
      <c r="AB384" s="9"/>
      <c r="AC384" s="9"/>
      <c r="AD384" s="9"/>
      <c r="AE384" s="9"/>
      <c r="AF384" s="9"/>
      <c r="AG384" s="9"/>
      <c r="AH384" s="9"/>
    </row>
    <row r="385">
      <c r="A385" s="9"/>
      <c r="B385" s="9"/>
      <c r="C385" s="9"/>
      <c r="D385" s="9"/>
      <c r="E385" s="154"/>
      <c r="F385" s="9"/>
      <c r="G385" s="155"/>
      <c r="H385" s="155"/>
      <c r="I385" s="9"/>
      <c r="J385" s="9"/>
      <c r="K385" s="9"/>
      <c r="L385" s="156"/>
      <c r="M385" s="157"/>
      <c r="N385" s="157"/>
      <c r="O385" s="157"/>
      <c r="P385" s="157"/>
      <c r="Q385" s="157"/>
      <c r="R385" s="157"/>
      <c r="S385" s="9"/>
      <c r="T385" s="9"/>
      <c r="U385" s="9"/>
      <c r="V385" s="154"/>
      <c r="W385" s="9"/>
      <c r="X385" s="9"/>
      <c r="Y385" s="158"/>
      <c r="Z385" s="9"/>
      <c r="AA385" s="9"/>
      <c r="AB385" s="9"/>
      <c r="AC385" s="9"/>
      <c r="AD385" s="9"/>
      <c r="AE385" s="9"/>
      <c r="AF385" s="9"/>
      <c r="AG385" s="9"/>
      <c r="AH385" s="9"/>
    </row>
    <row r="386">
      <c r="A386" s="9"/>
      <c r="B386" s="9"/>
      <c r="C386" s="9"/>
      <c r="D386" s="9"/>
      <c r="E386" s="154"/>
      <c r="F386" s="9"/>
      <c r="G386" s="155"/>
      <c r="H386" s="155"/>
      <c r="I386" s="9"/>
      <c r="J386" s="9"/>
      <c r="K386" s="9"/>
      <c r="L386" s="156"/>
      <c r="M386" s="157"/>
      <c r="N386" s="157"/>
      <c r="O386" s="157"/>
      <c r="P386" s="157"/>
      <c r="Q386" s="157"/>
      <c r="R386" s="157"/>
      <c r="S386" s="9"/>
      <c r="T386" s="9"/>
      <c r="U386" s="9"/>
      <c r="V386" s="154"/>
      <c r="W386" s="9"/>
      <c r="X386" s="9"/>
      <c r="Y386" s="158"/>
      <c r="Z386" s="9"/>
      <c r="AA386" s="9"/>
      <c r="AB386" s="9"/>
      <c r="AC386" s="9"/>
      <c r="AD386" s="9"/>
      <c r="AE386" s="9"/>
      <c r="AF386" s="9"/>
      <c r="AG386" s="9"/>
      <c r="AH386" s="9"/>
    </row>
    <row r="387">
      <c r="A387" s="9"/>
      <c r="B387" s="9"/>
      <c r="C387" s="9"/>
      <c r="D387" s="9"/>
      <c r="E387" s="154"/>
      <c r="F387" s="9"/>
      <c r="G387" s="155"/>
      <c r="H387" s="155"/>
      <c r="I387" s="9"/>
      <c r="J387" s="9"/>
      <c r="K387" s="9"/>
      <c r="L387" s="156"/>
      <c r="M387" s="157"/>
      <c r="N387" s="157"/>
      <c r="O387" s="157"/>
      <c r="P387" s="157"/>
      <c r="Q387" s="157"/>
      <c r="R387" s="157"/>
      <c r="S387" s="9"/>
      <c r="T387" s="9"/>
      <c r="U387" s="9"/>
      <c r="V387" s="154"/>
      <c r="W387" s="9"/>
      <c r="X387" s="9"/>
      <c r="Y387" s="158"/>
      <c r="Z387" s="9"/>
      <c r="AA387" s="9"/>
      <c r="AB387" s="9"/>
      <c r="AC387" s="9"/>
      <c r="AD387" s="9"/>
      <c r="AE387" s="9"/>
      <c r="AF387" s="9"/>
      <c r="AG387" s="9"/>
      <c r="AH387" s="9"/>
    </row>
    <row r="388">
      <c r="A388" s="9"/>
      <c r="B388" s="9"/>
      <c r="C388" s="9"/>
      <c r="D388" s="9"/>
      <c r="E388" s="154"/>
      <c r="F388" s="9"/>
      <c r="G388" s="155"/>
      <c r="H388" s="155"/>
      <c r="I388" s="9"/>
      <c r="J388" s="9"/>
      <c r="K388" s="9"/>
      <c r="L388" s="156"/>
      <c r="M388" s="157"/>
      <c r="N388" s="157"/>
      <c r="O388" s="157"/>
      <c r="P388" s="157"/>
      <c r="Q388" s="157"/>
      <c r="R388" s="157"/>
      <c r="S388" s="9"/>
      <c r="T388" s="9"/>
      <c r="U388" s="9"/>
      <c r="V388" s="154"/>
      <c r="W388" s="9"/>
      <c r="X388" s="9"/>
      <c r="Y388" s="158"/>
      <c r="Z388" s="9"/>
      <c r="AA388" s="9"/>
      <c r="AB388" s="9"/>
      <c r="AC388" s="9"/>
      <c r="AD388" s="9"/>
      <c r="AE388" s="9"/>
      <c r="AF388" s="9"/>
      <c r="AG388" s="9"/>
      <c r="AH388" s="9"/>
    </row>
    <row r="389">
      <c r="A389" s="9"/>
      <c r="B389" s="9"/>
      <c r="C389" s="9"/>
      <c r="D389" s="9"/>
      <c r="E389" s="154"/>
      <c r="F389" s="9"/>
      <c r="G389" s="155"/>
      <c r="H389" s="155"/>
      <c r="I389" s="9"/>
      <c r="J389" s="9"/>
      <c r="K389" s="9"/>
      <c r="L389" s="156"/>
      <c r="M389" s="157"/>
      <c r="N389" s="157"/>
      <c r="O389" s="157"/>
      <c r="P389" s="157"/>
      <c r="Q389" s="157"/>
      <c r="R389" s="157"/>
      <c r="S389" s="9"/>
      <c r="T389" s="9"/>
      <c r="U389" s="9"/>
      <c r="V389" s="154"/>
      <c r="W389" s="9"/>
      <c r="X389" s="9"/>
      <c r="Y389" s="158"/>
      <c r="Z389" s="9"/>
      <c r="AA389" s="9"/>
      <c r="AB389" s="9"/>
      <c r="AC389" s="9"/>
      <c r="AD389" s="9"/>
      <c r="AE389" s="9"/>
      <c r="AF389" s="9"/>
      <c r="AG389" s="9"/>
      <c r="AH389" s="9"/>
    </row>
    <row r="390">
      <c r="A390" s="9"/>
      <c r="B390" s="9"/>
      <c r="C390" s="9"/>
      <c r="D390" s="9"/>
      <c r="E390" s="154"/>
      <c r="F390" s="9"/>
      <c r="G390" s="155"/>
      <c r="H390" s="155"/>
      <c r="I390" s="9"/>
      <c r="J390" s="9"/>
      <c r="K390" s="9"/>
      <c r="L390" s="156"/>
      <c r="M390" s="157"/>
      <c r="N390" s="157"/>
      <c r="O390" s="157"/>
      <c r="P390" s="157"/>
      <c r="Q390" s="157"/>
      <c r="R390" s="157"/>
      <c r="S390" s="9"/>
      <c r="T390" s="9"/>
      <c r="U390" s="9"/>
      <c r="V390" s="154"/>
      <c r="W390" s="9"/>
      <c r="X390" s="9"/>
      <c r="Y390" s="158"/>
      <c r="Z390" s="9"/>
      <c r="AA390" s="9"/>
      <c r="AB390" s="9"/>
      <c r="AC390" s="9"/>
      <c r="AD390" s="9"/>
      <c r="AE390" s="9"/>
      <c r="AF390" s="9"/>
      <c r="AG390" s="9"/>
      <c r="AH390" s="9"/>
    </row>
    <row r="391">
      <c r="A391" s="9"/>
      <c r="B391" s="9"/>
      <c r="C391" s="9"/>
      <c r="D391" s="9"/>
      <c r="E391" s="154"/>
      <c r="F391" s="9"/>
      <c r="G391" s="155"/>
      <c r="H391" s="155"/>
      <c r="I391" s="9"/>
      <c r="J391" s="9"/>
      <c r="K391" s="9"/>
      <c r="L391" s="156"/>
      <c r="M391" s="157"/>
      <c r="N391" s="157"/>
      <c r="O391" s="157"/>
      <c r="P391" s="157"/>
      <c r="Q391" s="157"/>
      <c r="R391" s="157"/>
      <c r="S391" s="9"/>
      <c r="T391" s="9"/>
      <c r="U391" s="9"/>
      <c r="V391" s="154"/>
      <c r="W391" s="9"/>
      <c r="X391" s="9"/>
      <c r="Y391" s="158"/>
      <c r="Z391" s="9"/>
      <c r="AA391" s="9"/>
      <c r="AB391" s="9"/>
      <c r="AC391" s="9"/>
      <c r="AD391" s="9"/>
      <c r="AE391" s="9"/>
      <c r="AF391" s="9"/>
      <c r="AG391" s="9"/>
      <c r="AH391" s="9"/>
    </row>
    <row r="392">
      <c r="A392" s="9"/>
      <c r="B392" s="9"/>
      <c r="C392" s="9"/>
      <c r="D392" s="9"/>
      <c r="E392" s="154"/>
      <c r="F392" s="9"/>
      <c r="G392" s="155"/>
      <c r="H392" s="155"/>
      <c r="I392" s="9"/>
      <c r="J392" s="9"/>
      <c r="K392" s="9"/>
      <c r="L392" s="156"/>
      <c r="M392" s="157"/>
      <c r="N392" s="157"/>
      <c r="O392" s="157"/>
      <c r="P392" s="157"/>
      <c r="Q392" s="157"/>
      <c r="R392" s="157"/>
      <c r="S392" s="9"/>
      <c r="T392" s="9"/>
      <c r="U392" s="9"/>
      <c r="V392" s="154"/>
      <c r="W392" s="9"/>
      <c r="X392" s="9"/>
      <c r="Y392" s="158"/>
      <c r="Z392" s="9"/>
      <c r="AA392" s="9"/>
      <c r="AB392" s="9"/>
      <c r="AC392" s="9"/>
      <c r="AD392" s="9"/>
      <c r="AE392" s="9"/>
      <c r="AF392" s="9"/>
      <c r="AG392" s="9"/>
      <c r="AH392" s="9"/>
    </row>
    <row r="393">
      <c r="A393" s="9"/>
      <c r="B393" s="9"/>
      <c r="C393" s="9"/>
      <c r="D393" s="9"/>
      <c r="E393" s="154"/>
      <c r="F393" s="9"/>
      <c r="G393" s="155"/>
      <c r="H393" s="155"/>
      <c r="I393" s="9"/>
      <c r="J393" s="9"/>
      <c r="K393" s="9"/>
      <c r="L393" s="156"/>
      <c r="M393" s="157"/>
      <c r="N393" s="157"/>
      <c r="O393" s="157"/>
      <c r="P393" s="157"/>
      <c r="Q393" s="157"/>
      <c r="R393" s="157"/>
      <c r="S393" s="9"/>
      <c r="T393" s="9"/>
      <c r="U393" s="9"/>
      <c r="V393" s="154"/>
      <c r="W393" s="9"/>
      <c r="X393" s="9"/>
      <c r="Y393" s="158"/>
      <c r="Z393" s="9"/>
      <c r="AA393" s="9"/>
      <c r="AB393" s="9"/>
      <c r="AC393" s="9"/>
      <c r="AD393" s="9"/>
      <c r="AE393" s="9"/>
      <c r="AF393" s="9"/>
      <c r="AG393" s="9"/>
      <c r="AH393" s="9"/>
    </row>
    <row r="394">
      <c r="A394" s="9"/>
      <c r="B394" s="9"/>
      <c r="C394" s="9"/>
      <c r="D394" s="9"/>
      <c r="E394" s="154"/>
      <c r="F394" s="9"/>
      <c r="G394" s="155"/>
      <c r="H394" s="155"/>
      <c r="I394" s="9"/>
      <c r="J394" s="9"/>
      <c r="K394" s="9"/>
      <c r="L394" s="156"/>
      <c r="M394" s="157"/>
      <c r="N394" s="157"/>
      <c r="O394" s="157"/>
      <c r="P394" s="157"/>
      <c r="Q394" s="157"/>
      <c r="R394" s="157"/>
      <c r="S394" s="9"/>
      <c r="T394" s="9"/>
      <c r="U394" s="9"/>
      <c r="V394" s="154"/>
      <c r="W394" s="9"/>
      <c r="X394" s="9"/>
      <c r="Y394" s="158"/>
      <c r="Z394" s="9"/>
      <c r="AA394" s="9"/>
      <c r="AB394" s="9"/>
      <c r="AC394" s="9"/>
      <c r="AD394" s="9"/>
      <c r="AE394" s="9"/>
      <c r="AF394" s="9"/>
      <c r="AG394" s="9"/>
      <c r="AH394" s="9"/>
    </row>
    <row r="395">
      <c r="A395" s="9"/>
      <c r="B395" s="9"/>
      <c r="C395" s="9"/>
      <c r="D395" s="9"/>
      <c r="E395" s="154"/>
      <c r="F395" s="9"/>
      <c r="G395" s="155"/>
      <c r="H395" s="155"/>
      <c r="I395" s="9"/>
      <c r="J395" s="9"/>
      <c r="K395" s="9"/>
      <c r="L395" s="156"/>
      <c r="M395" s="157"/>
      <c r="N395" s="157"/>
      <c r="O395" s="157"/>
      <c r="P395" s="157"/>
      <c r="Q395" s="157"/>
      <c r="R395" s="157"/>
      <c r="S395" s="9"/>
      <c r="T395" s="9"/>
      <c r="U395" s="9"/>
      <c r="V395" s="154"/>
      <c r="W395" s="9"/>
      <c r="X395" s="9"/>
      <c r="Y395" s="158"/>
      <c r="Z395" s="9"/>
      <c r="AA395" s="9"/>
      <c r="AB395" s="9"/>
      <c r="AC395" s="9"/>
      <c r="AD395" s="9"/>
      <c r="AE395" s="9"/>
      <c r="AF395" s="9"/>
      <c r="AG395" s="9"/>
      <c r="AH395" s="9"/>
    </row>
    <row r="396">
      <c r="A396" s="9"/>
      <c r="B396" s="9"/>
      <c r="C396" s="9"/>
      <c r="D396" s="9"/>
      <c r="E396" s="154"/>
      <c r="F396" s="9"/>
      <c r="G396" s="155"/>
      <c r="H396" s="155"/>
      <c r="I396" s="9"/>
      <c r="J396" s="9"/>
      <c r="K396" s="9"/>
      <c r="L396" s="156"/>
      <c r="M396" s="157"/>
      <c r="N396" s="157"/>
      <c r="O396" s="157"/>
      <c r="P396" s="157"/>
      <c r="Q396" s="157"/>
      <c r="R396" s="157"/>
      <c r="S396" s="9"/>
      <c r="T396" s="9"/>
      <c r="U396" s="9"/>
      <c r="V396" s="154"/>
      <c r="W396" s="9"/>
      <c r="X396" s="9"/>
      <c r="Y396" s="158"/>
      <c r="Z396" s="9"/>
      <c r="AA396" s="9"/>
      <c r="AB396" s="9"/>
      <c r="AC396" s="9"/>
      <c r="AD396" s="9"/>
      <c r="AE396" s="9"/>
      <c r="AF396" s="9"/>
      <c r="AG396" s="9"/>
      <c r="AH396" s="9"/>
    </row>
    <row r="397">
      <c r="A397" s="9"/>
      <c r="B397" s="9"/>
      <c r="C397" s="9"/>
      <c r="D397" s="9"/>
      <c r="E397" s="154"/>
      <c r="F397" s="9"/>
      <c r="G397" s="155"/>
      <c r="H397" s="155"/>
      <c r="I397" s="9"/>
      <c r="J397" s="9"/>
      <c r="K397" s="9"/>
      <c r="L397" s="156"/>
      <c r="M397" s="157"/>
      <c r="N397" s="157"/>
      <c r="O397" s="157"/>
      <c r="P397" s="157"/>
      <c r="Q397" s="157"/>
      <c r="R397" s="157"/>
      <c r="S397" s="9"/>
      <c r="T397" s="9"/>
      <c r="U397" s="9"/>
      <c r="V397" s="154"/>
      <c r="W397" s="9"/>
      <c r="X397" s="9"/>
      <c r="Y397" s="158"/>
      <c r="Z397" s="9"/>
      <c r="AA397" s="9"/>
      <c r="AB397" s="9"/>
      <c r="AC397" s="9"/>
      <c r="AD397" s="9"/>
      <c r="AE397" s="9"/>
      <c r="AF397" s="9"/>
      <c r="AG397" s="9"/>
      <c r="AH397" s="9"/>
    </row>
    <row r="398">
      <c r="A398" s="9"/>
      <c r="B398" s="9"/>
      <c r="C398" s="9"/>
      <c r="D398" s="9"/>
      <c r="E398" s="154"/>
      <c r="F398" s="9"/>
      <c r="G398" s="155"/>
      <c r="H398" s="155"/>
      <c r="I398" s="9"/>
      <c r="J398" s="9"/>
      <c r="K398" s="9"/>
      <c r="L398" s="156"/>
      <c r="M398" s="157"/>
      <c r="N398" s="157"/>
      <c r="O398" s="157"/>
      <c r="P398" s="157"/>
      <c r="Q398" s="157"/>
      <c r="R398" s="157"/>
      <c r="S398" s="9"/>
      <c r="T398" s="9"/>
      <c r="U398" s="9"/>
      <c r="V398" s="154"/>
      <c r="W398" s="9"/>
      <c r="X398" s="9"/>
      <c r="Y398" s="158"/>
      <c r="Z398" s="9"/>
      <c r="AA398" s="9"/>
      <c r="AB398" s="9"/>
      <c r="AC398" s="9"/>
      <c r="AD398" s="9"/>
      <c r="AE398" s="9"/>
      <c r="AF398" s="9"/>
      <c r="AG398" s="9"/>
      <c r="AH398" s="9"/>
    </row>
    <row r="399">
      <c r="A399" s="9"/>
      <c r="B399" s="9"/>
      <c r="C399" s="9"/>
      <c r="D399" s="9"/>
      <c r="E399" s="154"/>
      <c r="F399" s="9"/>
      <c r="G399" s="155"/>
      <c r="H399" s="155"/>
      <c r="I399" s="9"/>
      <c r="J399" s="9"/>
      <c r="K399" s="9"/>
      <c r="L399" s="156"/>
      <c r="M399" s="157"/>
      <c r="N399" s="157"/>
      <c r="O399" s="157"/>
      <c r="P399" s="157"/>
      <c r="Q399" s="157"/>
      <c r="R399" s="157"/>
      <c r="S399" s="9"/>
      <c r="T399" s="9"/>
      <c r="U399" s="9"/>
      <c r="V399" s="154"/>
      <c r="W399" s="9"/>
      <c r="X399" s="9"/>
      <c r="Y399" s="158"/>
      <c r="Z399" s="9"/>
      <c r="AA399" s="9"/>
      <c r="AB399" s="9"/>
      <c r="AC399" s="9"/>
      <c r="AD399" s="9"/>
      <c r="AE399" s="9"/>
      <c r="AF399" s="9"/>
      <c r="AG399" s="9"/>
      <c r="AH399" s="9"/>
    </row>
    <row r="400">
      <c r="A400" s="9"/>
      <c r="B400" s="9"/>
      <c r="C400" s="9"/>
      <c r="D400" s="9"/>
      <c r="E400" s="154"/>
      <c r="F400" s="9"/>
      <c r="G400" s="155"/>
      <c r="H400" s="155"/>
      <c r="I400" s="9"/>
      <c r="J400" s="9"/>
      <c r="K400" s="9"/>
      <c r="L400" s="156"/>
      <c r="M400" s="157"/>
      <c r="N400" s="157"/>
      <c r="O400" s="157"/>
      <c r="P400" s="157"/>
      <c r="Q400" s="157"/>
      <c r="R400" s="157"/>
      <c r="S400" s="9"/>
      <c r="T400" s="9"/>
      <c r="U400" s="9"/>
      <c r="V400" s="154"/>
      <c r="W400" s="9"/>
      <c r="X400" s="9"/>
      <c r="Y400" s="158"/>
      <c r="Z400" s="9"/>
      <c r="AA400" s="9"/>
      <c r="AB400" s="9"/>
      <c r="AC400" s="9"/>
      <c r="AD400" s="9"/>
      <c r="AE400" s="9"/>
      <c r="AF400" s="9"/>
      <c r="AG400" s="9"/>
      <c r="AH400" s="9"/>
    </row>
    <row r="401">
      <c r="A401" s="9"/>
      <c r="B401" s="9"/>
      <c r="C401" s="9"/>
      <c r="D401" s="9"/>
      <c r="E401" s="154"/>
      <c r="F401" s="9"/>
      <c r="G401" s="155"/>
      <c r="H401" s="155"/>
      <c r="I401" s="9"/>
      <c r="J401" s="9"/>
      <c r="K401" s="9"/>
      <c r="L401" s="156"/>
      <c r="M401" s="157"/>
      <c r="N401" s="157"/>
      <c r="O401" s="157"/>
      <c r="P401" s="157"/>
      <c r="Q401" s="157"/>
      <c r="R401" s="157"/>
      <c r="S401" s="9"/>
      <c r="T401" s="9"/>
      <c r="U401" s="9"/>
      <c r="V401" s="154"/>
      <c r="W401" s="9"/>
      <c r="X401" s="9"/>
      <c r="Y401" s="158"/>
      <c r="Z401" s="9"/>
      <c r="AA401" s="9"/>
      <c r="AB401" s="9"/>
      <c r="AC401" s="9"/>
      <c r="AD401" s="9"/>
      <c r="AE401" s="9"/>
      <c r="AF401" s="9"/>
      <c r="AG401" s="9"/>
      <c r="AH401" s="9"/>
    </row>
    <row r="402">
      <c r="A402" s="9"/>
      <c r="B402" s="9"/>
      <c r="C402" s="9"/>
      <c r="D402" s="9"/>
      <c r="E402" s="154"/>
      <c r="F402" s="9"/>
      <c r="G402" s="155"/>
      <c r="H402" s="155"/>
      <c r="I402" s="9"/>
      <c r="J402" s="9"/>
      <c r="K402" s="9"/>
      <c r="L402" s="156"/>
      <c r="M402" s="157"/>
      <c r="N402" s="157"/>
      <c r="O402" s="157"/>
      <c r="P402" s="157"/>
      <c r="Q402" s="157"/>
      <c r="R402" s="157"/>
      <c r="S402" s="9"/>
      <c r="T402" s="9"/>
      <c r="U402" s="9"/>
      <c r="V402" s="154"/>
      <c r="W402" s="9"/>
      <c r="X402" s="9"/>
      <c r="Y402" s="158"/>
      <c r="Z402" s="9"/>
      <c r="AA402" s="9"/>
      <c r="AB402" s="9"/>
      <c r="AC402" s="9"/>
      <c r="AD402" s="9"/>
      <c r="AE402" s="9"/>
      <c r="AF402" s="9"/>
      <c r="AG402" s="9"/>
      <c r="AH402" s="9"/>
    </row>
    <row r="403">
      <c r="A403" s="9"/>
      <c r="B403" s="9"/>
      <c r="C403" s="9"/>
      <c r="D403" s="9"/>
      <c r="E403" s="154"/>
      <c r="F403" s="9"/>
      <c r="G403" s="155"/>
      <c r="H403" s="155"/>
      <c r="I403" s="9"/>
      <c r="J403" s="9"/>
      <c r="K403" s="9"/>
      <c r="L403" s="156"/>
      <c r="M403" s="157"/>
      <c r="N403" s="157"/>
      <c r="O403" s="157"/>
      <c r="P403" s="157"/>
      <c r="Q403" s="157"/>
      <c r="R403" s="157"/>
      <c r="S403" s="9"/>
      <c r="T403" s="9"/>
      <c r="U403" s="9"/>
      <c r="V403" s="154"/>
      <c r="W403" s="9"/>
      <c r="X403" s="9"/>
      <c r="Y403" s="158"/>
      <c r="Z403" s="9"/>
      <c r="AA403" s="9"/>
      <c r="AB403" s="9"/>
      <c r="AC403" s="9"/>
      <c r="AD403" s="9"/>
      <c r="AE403" s="9"/>
      <c r="AF403" s="9"/>
      <c r="AG403" s="9"/>
      <c r="AH403" s="9"/>
    </row>
    <row r="404">
      <c r="A404" s="9"/>
      <c r="B404" s="9"/>
      <c r="C404" s="9"/>
      <c r="D404" s="9"/>
      <c r="E404" s="154"/>
      <c r="F404" s="9"/>
      <c r="G404" s="155"/>
      <c r="H404" s="155"/>
      <c r="I404" s="9"/>
      <c r="J404" s="9"/>
      <c r="K404" s="9"/>
      <c r="L404" s="156"/>
      <c r="M404" s="157"/>
      <c r="N404" s="157"/>
      <c r="O404" s="157"/>
      <c r="P404" s="157"/>
      <c r="Q404" s="157"/>
      <c r="R404" s="157"/>
      <c r="S404" s="9"/>
      <c r="T404" s="9"/>
      <c r="U404" s="9"/>
      <c r="V404" s="154"/>
      <c r="W404" s="9"/>
      <c r="X404" s="9"/>
      <c r="Y404" s="158"/>
      <c r="Z404" s="9"/>
      <c r="AA404" s="9"/>
      <c r="AB404" s="9"/>
      <c r="AC404" s="9"/>
      <c r="AD404" s="9"/>
      <c r="AE404" s="9"/>
      <c r="AF404" s="9"/>
      <c r="AG404" s="9"/>
      <c r="AH404" s="9"/>
    </row>
    <row r="405">
      <c r="A405" s="9"/>
      <c r="B405" s="9"/>
      <c r="C405" s="9"/>
      <c r="D405" s="9"/>
      <c r="E405" s="154"/>
      <c r="F405" s="9"/>
      <c r="G405" s="155"/>
      <c r="H405" s="155"/>
      <c r="I405" s="9"/>
      <c r="J405" s="9"/>
      <c r="K405" s="9"/>
      <c r="L405" s="156"/>
      <c r="M405" s="157"/>
      <c r="N405" s="157"/>
      <c r="O405" s="157"/>
      <c r="P405" s="157"/>
      <c r="Q405" s="157"/>
      <c r="R405" s="157"/>
      <c r="S405" s="9"/>
      <c r="T405" s="9"/>
      <c r="U405" s="9"/>
      <c r="V405" s="154"/>
      <c r="W405" s="9"/>
      <c r="X405" s="9"/>
      <c r="Y405" s="158"/>
      <c r="Z405" s="9"/>
      <c r="AA405" s="9"/>
      <c r="AB405" s="9"/>
      <c r="AC405" s="9"/>
      <c r="AD405" s="9"/>
      <c r="AE405" s="9"/>
      <c r="AF405" s="9"/>
      <c r="AG405" s="9"/>
      <c r="AH405" s="9"/>
    </row>
    <row r="406">
      <c r="A406" s="9"/>
      <c r="B406" s="9"/>
      <c r="C406" s="9"/>
      <c r="D406" s="9"/>
      <c r="E406" s="154"/>
      <c r="F406" s="9"/>
      <c r="G406" s="155"/>
      <c r="H406" s="155"/>
      <c r="I406" s="9"/>
      <c r="J406" s="9"/>
      <c r="K406" s="9"/>
      <c r="L406" s="156"/>
      <c r="M406" s="157"/>
      <c r="N406" s="157"/>
      <c r="O406" s="157"/>
      <c r="P406" s="157"/>
      <c r="Q406" s="157"/>
      <c r="R406" s="157"/>
      <c r="S406" s="9"/>
      <c r="T406" s="9"/>
      <c r="U406" s="9"/>
      <c r="V406" s="154"/>
      <c r="W406" s="9"/>
      <c r="X406" s="9"/>
      <c r="Y406" s="158"/>
      <c r="Z406" s="9"/>
      <c r="AA406" s="9"/>
      <c r="AB406" s="9"/>
      <c r="AC406" s="9"/>
      <c r="AD406" s="9"/>
      <c r="AE406" s="9"/>
      <c r="AF406" s="9"/>
      <c r="AG406" s="9"/>
      <c r="AH406" s="9"/>
    </row>
    <row r="407">
      <c r="A407" s="9"/>
      <c r="B407" s="9"/>
      <c r="C407" s="9"/>
      <c r="D407" s="9"/>
      <c r="E407" s="154"/>
      <c r="F407" s="9"/>
      <c r="G407" s="155"/>
      <c r="H407" s="155"/>
      <c r="I407" s="9"/>
      <c r="J407" s="9"/>
      <c r="K407" s="9"/>
      <c r="L407" s="156"/>
      <c r="M407" s="157"/>
      <c r="N407" s="157"/>
      <c r="O407" s="157"/>
      <c r="P407" s="157"/>
      <c r="Q407" s="157"/>
      <c r="R407" s="157"/>
      <c r="S407" s="9"/>
      <c r="T407" s="9"/>
      <c r="U407" s="9"/>
      <c r="V407" s="154"/>
      <c r="W407" s="9"/>
      <c r="X407" s="9"/>
      <c r="Y407" s="158"/>
      <c r="Z407" s="9"/>
      <c r="AA407" s="9"/>
      <c r="AB407" s="9"/>
      <c r="AC407" s="9"/>
      <c r="AD407" s="9"/>
      <c r="AE407" s="9"/>
      <c r="AF407" s="9"/>
      <c r="AG407" s="9"/>
      <c r="AH407" s="9"/>
    </row>
    <row r="408">
      <c r="A408" s="9"/>
      <c r="B408" s="9"/>
      <c r="C408" s="9"/>
      <c r="D408" s="9"/>
      <c r="E408" s="154"/>
      <c r="F408" s="9"/>
      <c r="G408" s="155"/>
      <c r="H408" s="155"/>
      <c r="I408" s="9"/>
      <c r="J408" s="9"/>
      <c r="K408" s="9"/>
      <c r="L408" s="156"/>
      <c r="M408" s="157"/>
      <c r="N408" s="157"/>
      <c r="O408" s="157"/>
      <c r="P408" s="157"/>
      <c r="Q408" s="157"/>
      <c r="R408" s="157"/>
      <c r="S408" s="9"/>
      <c r="T408" s="9"/>
      <c r="U408" s="9"/>
      <c r="V408" s="154"/>
      <c r="W408" s="9"/>
      <c r="X408" s="9"/>
      <c r="Y408" s="158"/>
      <c r="Z408" s="9"/>
      <c r="AA408" s="9"/>
      <c r="AB408" s="9"/>
      <c r="AC408" s="9"/>
      <c r="AD408" s="9"/>
      <c r="AE408" s="9"/>
      <c r="AF408" s="9"/>
      <c r="AG408" s="9"/>
      <c r="AH408" s="9"/>
    </row>
    <row r="409">
      <c r="A409" s="9"/>
      <c r="B409" s="9"/>
      <c r="C409" s="9"/>
      <c r="D409" s="9"/>
      <c r="E409" s="154"/>
      <c r="F409" s="9"/>
      <c r="G409" s="155"/>
      <c r="H409" s="155"/>
      <c r="I409" s="9"/>
      <c r="J409" s="9"/>
      <c r="K409" s="9"/>
      <c r="L409" s="156"/>
      <c r="M409" s="157"/>
      <c r="N409" s="157"/>
      <c r="O409" s="157"/>
      <c r="P409" s="157"/>
      <c r="Q409" s="157"/>
      <c r="R409" s="157"/>
      <c r="S409" s="9"/>
      <c r="T409" s="9"/>
      <c r="U409" s="9"/>
      <c r="V409" s="154"/>
      <c r="W409" s="9"/>
      <c r="X409" s="9"/>
      <c r="Y409" s="158"/>
      <c r="Z409" s="9"/>
      <c r="AA409" s="9"/>
      <c r="AB409" s="9"/>
      <c r="AC409" s="9"/>
      <c r="AD409" s="9"/>
      <c r="AE409" s="9"/>
      <c r="AF409" s="9"/>
      <c r="AG409" s="9"/>
      <c r="AH409" s="9"/>
    </row>
    <row r="410">
      <c r="A410" s="9"/>
      <c r="B410" s="9"/>
      <c r="C410" s="9"/>
      <c r="D410" s="9"/>
      <c r="E410" s="154"/>
      <c r="F410" s="9"/>
      <c r="G410" s="155"/>
      <c r="H410" s="155"/>
      <c r="I410" s="9"/>
      <c r="J410" s="9"/>
      <c r="K410" s="9"/>
      <c r="L410" s="156"/>
      <c r="M410" s="157"/>
      <c r="N410" s="157"/>
      <c r="O410" s="157"/>
      <c r="P410" s="157"/>
      <c r="Q410" s="157"/>
      <c r="R410" s="157"/>
      <c r="S410" s="9"/>
      <c r="T410" s="9"/>
      <c r="U410" s="9"/>
      <c r="V410" s="154"/>
      <c r="W410" s="9"/>
      <c r="X410" s="9"/>
      <c r="Y410" s="158"/>
      <c r="Z410" s="9"/>
      <c r="AA410" s="9"/>
      <c r="AB410" s="9"/>
      <c r="AC410" s="9"/>
      <c r="AD410" s="9"/>
      <c r="AE410" s="9"/>
      <c r="AF410" s="9"/>
      <c r="AG410" s="9"/>
      <c r="AH410" s="9"/>
    </row>
    <row r="411">
      <c r="A411" s="9"/>
      <c r="B411" s="9"/>
      <c r="C411" s="9"/>
      <c r="D411" s="9"/>
      <c r="E411" s="154"/>
      <c r="F411" s="9"/>
      <c r="G411" s="155"/>
      <c r="H411" s="155"/>
      <c r="I411" s="9"/>
      <c r="J411" s="9"/>
      <c r="K411" s="9"/>
      <c r="L411" s="156"/>
      <c r="M411" s="157"/>
      <c r="N411" s="157"/>
      <c r="O411" s="157"/>
      <c r="P411" s="157"/>
      <c r="Q411" s="157"/>
      <c r="R411" s="157"/>
      <c r="S411" s="9"/>
      <c r="T411" s="9"/>
      <c r="U411" s="9"/>
      <c r="V411" s="154"/>
      <c r="W411" s="9"/>
      <c r="X411" s="9"/>
      <c r="Y411" s="158"/>
      <c r="Z411" s="9"/>
      <c r="AA411" s="9"/>
      <c r="AB411" s="9"/>
      <c r="AC411" s="9"/>
      <c r="AD411" s="9"/>
      <c r="AE411" s="9"/>
      <c r="AF411" s="9"/>
      <c r="AG411" s="9"/>
      <c r="AH411" s="9"/>
    </row>
    <row r="412">
      <c r="A412" s="9"/>
      <c r="B412" s="9"/>
      <c r="C412" s="9"/>
      <c r="D412" s="9"/>
      <c r="E412" s="154"/>
      <c r="F412" s="9"/>
      <c r="G412" s="155"/>
      <c r="H412" s="155"/>
      <c r="I412" s="9"/>
      <c r="J412" s="9"/>
      <c r="K412" s="9"/>
      <c r="L412" s="156"/>
      <c r="M412" s="157"/>
      <c r="N412" s="157"/>
      <c r="O412" s="157"/>
      <c r="P412" s="157"/>
      <c r="Q412" s="157"/>
      <c r="R412" s="157"/>
      <c r="S412" s="9"/>
      <c r="T412" s="9"/>
      <c r="U412" s="9"/>
      <c r="V412" s="154"/>
      <c r="W412" s="9"/>
      <c r="X412" s="9"/>
      <c r="Y412" s="158"/>
      <c r="Z412" s="9"/>
      <c r="AA412" s="9"/>
      <c r="AB412" s="9"/>
      <c r="AC412" s="9"/>
      <c r="AD412" s="9"/>
      <c r="AE412" s="9"/>
      <c r="AF412" s="9"/>
      <c r="AG412" s="9"/>
      <c r="AH412" s="9"/>
    </row>
    <row r="413">
      <c r="A413" s="9"/>
      <c r="B413" s="9"/>
      <c r="C413" s="9"/>
      <c r="D413" s="9"/>
      <c r="E413" s="154"/>
      <c r="F413" s="9"/>
      <c r="G413" s="155"/>
      <c r="H413" s="155"/>
      <c r="I413" s="9"/>
      <c r="J413" s="9"/>
      <c r="K413" s="9"/>
      <c r="L413" s="156"/>
      <c r="M413" s="157"/>
      <c r="N413" s="157"/>
      <c r="O413" s="157"/>
      <c r="P413" s="157"/>
      <c r="Q413" s="157"/>
      <c r="R413" s="157"/>
      <c r="S413" s="9"/>
      <c r="T413" s="9"/>
      <c r="U413" s="9"/>
      <c r="V413" s="154"/>
      <c r="W413" s="9"/>
      <c r="X413" s="9"/>
      <c r="Y413" s="158"/>
      <c r="Z413" s="9"/>
      <c r="AA413" s="9"/>
      <c r="AB413" s="9"/>
      <c r="AC413" s="9"/>
      <c r="AD413" s="9"/>
      <c r="AE413" s="9"/>
      <c r="AF413" s="9"/>
      <c r="AG413" s="9"/>
      <c r="AH413" s="9"/>
    </row>
    <row r="414">
      <c r="A414" s="9"/>
      <c r="B414" s="9"/>
      <c r="C414" s="9"/>
      <c r="D414" s="9"/>
      <c r="E414" s="154"/>
      <c r="F414" s="9"/>
      <c r="G414" s="155"/>
      <c r="H414" s="155"/>
      <c r="I414" s="9"/>
      <c r="J414" s="9"/>
      <c r="K414" s="9"/>
      <c r="L414" s="156"/>
      <c r="M414" s="157"/>
      <c r="N414" s="157"/>
      <c r="O414" s="157"/>
      <c r="P414" s="157"/>
      <c r="Q414" s="157"/>
      <c r="R414" s="157"/>
      <c r="S414" s="9"/>
      <c r="T414" s="9"/>
      <c r="U414" s="9"/>
      <c r="V414" s="154"/>
      <c r="W414" s="9"/>
      <c r="X414" s="9"/>
      <c r="Y414" s="158"/>
      <c r="Z414" s="9"/>
      <c r="AA414" s="9"/>
      <c r="AB414" s="9"/>
      <c r="AC414" s="9"/>
      <c r="AD414" s="9"/>
      <c r="AE414" s="9"/>
      <c r="AF414" s="9"/>
      <c r="AG414" s="9"/>
      <c r="AH414" s="9"/>
    </row>
    <row r="415">
      <c r="A415" s="9"/>
      <c r="B415" s="9"/>
      <c r="C415" s="9"/>
      <c r="D415" s="9"/>
      <c r="E415" s="154"/>
      <c r="F415" s="9"/>
      <c r="G415" s="155"/>
      <c r="H415" s="155"/>
      <c r="I415" s="9"/>
      <c r="J415" s="9"/>
      <c r="K415" s="9"/>
      <c r="L415" s="156"/>
      <c r="M415" s="157"/>
      <c r="N415" s="157"/>
      <c r="O415" s="157"/>
      <c r="P415" s="157"/>
      <c r="Q415" s="157"/>
      <c r="R415" s="157"/>
      <c r="S415" s="9"/>
      <c r="T415" s="9"/>
      <c r="U415" s="9"/>
      <c r="V415" s="154"/>
      <c r="W415" s="9"/>
      <c r="X415" s="9"/>
      <c r="Y415" s="158"/>
      <c r="Z415" s="9"/>
      <c r="AA415" s="9"/>
      <c r="AB415" s="9"/>
      <c r="AC415" s="9"/>
      <c r="AD415" s="9"/>
      <c r="AE415" s="9"/>
      <c r="AF415" s="9"/>
      <c r="AG415" s="9"/>
      <c r="AH415" s="9"/>
    </row>
    <row r="416">
      <c r="A416" s="9"/>
      <c r="B416" s="9"/>
      <c r="C416" s="9"/>
      <c r="D416" s="9"/>
      <c r="E416" s="154"/>
      <c r="F416" s="9"/>
      <c r="G416" s="155"/>
      <c r="H416" s="155"/>
      <c r="I416" s="9"/>
      <c r="J416" s="9"/>
      <c r="K416" s="9"/>
      <c r="L416" s="156"/>
      <c r="M416" s="157"/>
      <c r="N416" s="157"/>
      <c r="O416" s="157"/>
      <c r="P416" s="157"/>
      <c r="Q416" s="157"/>
      <c r="R416" s="157"/>
      <c r="S416" s="9"/>
      <c r="T416" s="9"/>
      <c r="U416" s="9"/>
      <c r="V416" s="154"/>
      <c r="W416" s="9"/>
      <c r="X416" s="9"/>
      <c r="Y416" s="158"/>
      <c r="Z416" s="9"/>
      <c r="AA416" s="9"/>
      <c r="AB416" s="9"/>
      <c r="AC416" s="9"/>
      <c r="AD416" s="9"/>
      <c r="AE416" s="9"/>
      <c r="AF416" s="9"/>
      <c r="AG416" s="9"/>
      <c r="AH416" s="9"/>
    </row>
    <row r="417">
      <c r="A417" s="9"/>
      <c r="B417" s="9"/>
      <c r="C417" s="9"/>
      <c r="D417" s="9"/>
      <c r="E417" s="154"/>
      <c r="F417" s="9"/>
      <c r="G417" s="155"/>
      <c r="H417" s="155"/>
      <c r="I417" s="9"/>
      <c r="J417" s="9"/>
      <c r="K417" s="9"/>
      <c r="L417" s="156"/>
      <c r="M417" s="157"/>
      <c r="N417" s="157"/>
      <c r="O417" s="157"/>
      <c r="P417" s="157"/>
      <c r="Q417" s="157"/>
      <c r="R417" s="157"/>
      <c r="S417" s="9"/>
      <c r="T417" s="9"/>
      <c r="U417" s="9"/>
      <c r="V417" s="154"/>
      <c r="W417" s="9"/>
      <c r="X417" s="9"/>
      <c r="Y417" s="158"/>
      <c r="Z417" s="9"/>
      <c r="AA417" s="9"/>
      <c r="AB417" s="9"/>
      <c r="AC417" s="9"/>
      <c r="AD417" s="9"/>
      <c r="AE417" s="9"/>
      <c r="AF417" s="9"/>
      <c r="AG417" s="9"/>
      <c r="AH417" s="9"/>
    </row>
    <row r="418">
      <c r="A418" s="9"/>
      <c r="B418" s="9"/>
      <c r="C418" s="9"/>
      <c r="D418" s="9"/>
      <c r="E418" s="154"/>
      <c r="F418" s="9"/>
      <c r="G418" s="155"/>
      <c r="H418" s="155"/>
      <c r="I418" s="9"/>
      <c r="J418" s="9"/>
      <c r="K418" s="9"/>
      <c r="L418" s="156"/>
      <c r="M418" s="157"/>
      <c r="N418" s="157"/>
      <c r="O418" s="157"/>
      <c r="P418" s="157"/>
      <c r="Q418" s="157"/>
      <c r="R418" s="157"/>
      <c r="S418" s="9"/>
      <c r="T418" s="9"/>
      <c r="U418" s="9"/>
      <c r="V418" s="154"/>
      <c r="W418" s="9"/>
      <c r="X418" s="9"/>
      <c r="Y418" s="158"/>
      <c r="Z418" s="9"/>
      <c r="AA418" s="9"/>
      <c r="AB418" s="9"/>
      <c r="AC418" s="9"/>
      <c r="AD418" s="9"/>
      <c r="AE418" s="9"/>
      <c r="AF418" s="9"/>
      <c r="AG418" s="9"/>
      <c r="AH418" s="9"/>
    </row>
    <row r="419">
      <c r="A419" s="9"/>
      <c r="B419" s="9"/>
      <c r="C419" s="9"/>
      <c r="D419" s="9"/>
      <c r="E419" s="154"/>
      <c r="F419" s="9"/>
      <c r="G419" s="155"/>
      <c r="H419" s="155"/>
      <c r="I419" s="9"/>
      <c r="J419" s="9"/>
      <c r="K419" s="9"/>
      <c r="L419" s="156"/>
      <c r="M419" s="157"/>
      <c r="N419" s="157"/>
      <c r="O419" s="157"/>
      <c r="P419" s="157"/>
      <c r="Q419" s="157"/>
      <c r="R419" s="157"/>
      <c r="S419" s="9"/>
      <c r="T419" s="9"/>
      <c r="U419" s="9"/>
      <c r="V419" s="154"/>
      <c r="W419" s="9"/>
      <c r="X419" s="9"/>
      <c r="Y419" s="158"/>
      <c r="Z419" s="9"/>
      <c r="AA419" s="9"/>
      <c r="AB419" s="9"/>
      <c r="AC419" s="9"/>
      <c r="AD419" s="9"/>
      <c r="AE419" s="9"/>
      <c r="AF419" s="9"/>
      <c r="AG419" s="9"/>
      <c r="AH419" s="9"/>
    </row>
    <row r="420">
      <c r="A420" s="9"/>
      <c r="B420" s="9"/>
      <c r="C420" s="9"/>
      <c r="D420" s="9"/>
      <c r="E420" s="154"/>
      <c r="F420" s="9"/>
      <c r="G420" s="155"/>
      <c r="H420" s="155"/>
      <c r="I420" s="9"/>
      <c r="J420" s="9"/>
      <c r="K420" s="9"/>
      <c r="L420" s="156"/>
      <c r="M420" s="157"/>
      <c r="N420" s="157"/>
      <c r="O420" s="157"/>
      <c r="P420" s="157"/>
      <c r="Q420" s="157"/>
      <c r="R420" s="157"/>
      <c r="S420" s="9"/>
      <c r="T420" s="9"/>
      <c r="U420" s="9"/>
      <c r="V420" s="154"/>
      <c r="W420" s="9"/>
      <c r="X420" s="9"/>
      <c r="Y420" s="158"/>
      <c r="Z420" s="9"/>
      <c r="AA420" s="9"/>
      <c r="AB420" s="9"/>
      <c r="AC420" s="9"/>
      <c r="AD420" s="9"/>
      <c r="AE420" s="9"/>
      <c r="AF420" s="9"/>
      <c r="AG420" s="9"/>
      <c r="AH420" s="9"/>
    </row>
    <row r="421">
      <c r="A421" s="9"/>
      <c r="B421" s="9"/>
      <c r="C421" s="9"/>
      <c r="D421" s="9"/>
      <c r="E421" s="154"/>
      <c r="F421" s="9"/>
      <c r="G421" s="155"/>
      <c r="H421" s="155"/>
      <c r="I421" s="9"/>
      <c r="J421" s="9"/>
      <c r="K421" s="9"/>
      <c r="L421" s="156"/>
      <c r="M421" s="157"/>
      <c r="N421" s="157"/>
      <c r="O421" s="157"/>
      <c r="P421" s="157"/>
      <c r="Q421" s="157"/>
      <c r="R421" s="157"/>
      <c r="S421" s="9"/>
      <c r="T421" s="9"/>
      <c r="U421" s="9"/>
      <c r="V421" s="154"/>
      <c r="W421" s="9"/>
      <c r="X421" s="9"/>
      <c r="Y421" s="158"/>
      <c r="Z421" s="9"/>
      <c r="AA421" s="9"/>
      <c r="AB421" s="9"/>
      <c r="AC421" s="9"/>
      <c r="AD421" s="9"/>
      <c r="AE421" s="9"/>
      <c r="AF421" s="9"/>
      <c r="AG421" s="9"/>
      <c r="AH421" s="9"/>
    </row>
    <row r="422">
      <c r="A422" s="9"/>
      <c r="B422" s="9"/>
      <c r="C422" s="9"/>
      <c r="D422" s="9"/>
      <c r="E422" s="154"/>
      <c r="F422" s="9"/>
      <c r="G422" s="155"/>
      <c r="H422" s="155"/>
      <c r="I422" s="9"/>
      <c r="J422" s="9"/>
      <c r="K422" s="9"/>
      <c r="L422" s="156"/>
      <c r="M422" s="157"/>
      <c r="N422" s="157"/>
      <c r="O422" s="157"/>
      <c r="P422" s="157"/>
      <c r="Q422" s="157"/>
      <c r="R422" s="157"/>
      <c r="S422" s="9"/>
      <c r="T422" s="9"/>
      <c r="U422" s="9"/>
      <c r="V422" s="154"/>
      <c r="W422" s="9"/>
      <c r="X422" s="9"/>
      <c r="Y422" s="158"/>
      <c r="Z422" s="9"/>
      <c r="AA422" s="9"/>
      <c r="AB422" s="9"/>
      <c r="AC422" s="9"/>
      <c r="AD422" s="9"/>
      <c r="AE422" s="9"/>
      <c r="AF422" s="9"/>
      <c r="AG422" s="9"/>
      <c r="AH422" s="9"/>
    </row>
    <row r="423">
      <c r="A423" s="9"/>
      <c r="B423" s="9"/>
      <c r="C423" s="9"/>
      <c r="D423" s="9"/>
      <c r="E423" s="154"/>
      <c r="F423" s="9"/>
      <c r="G423" s="155"/>
      <c r="H423" s="155"/>
      <c r="I423" s="9"/>
      <c r="J423" s="9"/>
      <c r="K423" s="9"/>
      <c r="L423" s="156"/>
      <c r="M423" s="157"/>
      <c r="N423" s="157"/>
      <c r="O423" s="157"/>
      <c r="P423" s="157"/>
      <c r="Q423" s="157"/>
      <c r="R423" s="157"/>
      <c r="S423" s="9"/>
      <c r="T423" s="9"/>
      <c r="U423" s="9"/>
      <c r="V423" s="154"/>
      <c r="W423" s="9"/>
      <c r="X423" s="9"/>
      <c r="Y423" s="158"/>
      <c r="Z423" s="9"/>
      <c r="AA423" s="9"/>
      <c r="AB423" s="9"/>
      <c r="AC423" s="9"/>
      <c r="AD423" s="9"/>
      <c r="AE423" s="9"/>
      <c r="AF423" s="9"/>
      <c r="AG423" s="9"/>
      <c r="AH423" s="9"/>
    </row>
    <row r="424">
      <c r="A424" s="9"/>
      <c r="B424" s="9"/>
      <c r="C424" s="9"/>
      <c r="D424" s="9"/>
      <c r="E424" s="154"/>
      <c r="F424" s="9"/>
      <c r="G424" s="155"/>
      <c r="H424" s="155"/>
      <c r="I424" s="9"/>
      <c r="J424" s="9"/>
      <c r="K424" s="9"/>
      <c r="L424" s="156"/>
      <c r="M424" s="157"/>
      <c r="N424" s="157"/>
      <c r="O424" s="157"/>
      <c r="P424" s="157"/>
      <c r="Q424" s="157"/>
      <c r="R424" s="157"/>
      <c r="S424" s="9"/>
      <c r="T424" s="9"/>
      <c r="U424" s="9"/>
      <c r="V424" s="154"/>
      <c r="W424" s="9"/>
      <c r="X424" s="9"/>
      <c r="Y424" s="158"/>
      <c r="Z424" s="9"/>
      <c r="AA424" s="9"/>
      <c r="AB424" s="9"/>
      <c r="AC424" s="9"/>
      <c r="AD424" s="9"/>
      <c r="AE424" s="9"/>
      <c r="AF424" s="9"/>
      <c r="AG424" s="9"/>
      <c r="AH424" s="9"/>
    </row>
    <row r="425">
      <c r="A425" s="9"/>
      <c r="B425" s="9"/>
      <c r="C425" s="9"/>
      <c r="D425" s="9"/>
      <c r="E425" s="154"/>
      <c r="F425" s="9"/>
      <c r="G425" s="155"/>
      <c r="H425" s="155"/>
      <c r="I425" s="9"/>
      <c r="J425" s="9"/>
      <c r="K425" s="9"/>
      <c r="L425" s="156"/>
      <c r="M425" s="157"/>
      <c r="N425" s="157"/>
      <c r="O425" s="157"/>
      <c r="P425" s="157"/>
      <c r="Q425" s="157"/>
      <c r="R425" s="157"/>
      <c r="S425" s="9"/>
      <c r="T425" s="9"/>
      <c r="U425" s="9"/>
      <c r="V425" s="154"/>
      <c r="W425" s="9"/>
      <c r="X425" s="9"/>
      <c r="Y425" s="158"/>
      <c r="Z425" s="9"/>
      <c r="AA425" s="9"/>
      <c r="AB425" s="9"/>
      <c r="AC425" s="9"/>
      <c r="AD425" s="9"/>
      <c r="AE425" s="9"/>
      <c r="AF425" s="9"/>
      <c r="AG425" s="9"/>
      <c r="AH425" s="9"/>
    </row>
    <row r="426">
      <c r="A426" s="9"/>
      <c r="B426" s="9"/>
      <c r="C426" s="9"/>
      <c r="D426" s="9"/>
      <c r="E426" s="154"/>
      <c r="F426" s="9"/>
      <c r="G426" s="155"/>
      <c r="H426" s="155"/>
      <c r="I426" s="9"/>
      <c r="J426" s="9"/>
      <c r="K426" s="9"/>
      <c r="L426" s="156"/>
      <c r="M426" s="157"/>
      <c r="N426" s="157"/>
      <c r="O426" s="157"/>
      <c r="P426" s="157"/>
      <c r="Q426" s="157"/>
      <c r="R426" s="157"/>
      <c r="S426" s="9"/>
      <c r="T426" s="9"/>
      <c r="U426" s="9"/>
      <c r="V426" s="154"/>
      <c r="W426" s="9"/>
      <c r="X426" s="9"/>
      <c r="Y426" s="158"/>
      <c r="Z426" s="9"/>
      <c r="AA426" s="9"/>
      <c r="AB426" s="9"/>
      <c r="AC426" s="9"/>
      <c r="AD426" s="9"/>
      <c r="AE426" s="9"/>
      <c r="AF426" s="9"/>
      <c r="AG426" s="9"/>
      <c r="AH426" s="9"/>
    </row>
    <row r="427">
      <c r="A427" s="9"/>
      <c r="B427" s="9"/>
      <c r="C427" s="9"/>
      <c r="D427" s="9"/>
      <c r="E427" s="154"/>
      <c r="F427" s="9"/>
      <c r="G427" s="155"/>
      <c r="H427" s="155"/>
      <c r="I427" s="9"/>
      <c r="J427" s="9"/>
      <c r="K427" s="9"/>
      <c r="L427" s="156"/>
      <c r="M427" s="157"/>
      <c r="N427" s="157"/>
      <c r="O427" s="157"/>
      <c r="P427" s="157"/>
      <c r="Q427" s="157"/>
      <c r="R427" s="157"/>
      <c r="S427" s="9"/>
      <c r="T427" s="9"/>
      <c r="U427" s="9"/>
      <c r="V427" s="154"/>
      <c r="W427" s="9"/>
      <c r="X427" s="9"/>
      <c r="Y427" s="158"/>
      <c r="Z427" s="9"/>
      <c r="AA427" s="9"/>
      <c r="AB427" s="9"/>
      <c r="AC427" s="9"/>
      <c r="AD427" s="9"/>
      <c r="AE427" s="9"/>
      <c r="AF427" s="9"/>
      <c r="AG427" s="9"/>
      <c r="AH427" s="9"/>
    </row>
    <row r="428">
      <c r="A428" s="9"/>
      <c r="B428" s="9"/>
      <c r="C428" s="9"/>
      <c r="D428" s="9"/>
      <c r="E428" s="154"/>
      <c r="F428" s="9"/>
      <c r="G428" s="155"/>
      <c r="H428" s="155"/>
      <c r="I428" s="9"/>
      <c r="J428" s="9"/>
      <c r="K428" s="9"/>
      <c r="L428" s="156"/>
      <c r="M428" s="157"/>
      <c r="N428" s="157"/>
      <c r="O428" s="157"/>
      <c r="P428" s="157"/>
      <c r="Q428" s="157"/>
      <c r="R428" s="157"/>
      <c r="S428" s="9"/>
      <c r="T428" s="9"/>
      <c r="U428" s="9"/>
      <c r="V428" s="154"/>
      <c r="W428" s="9"/>
      <c r="X428" s="9"/>
      <c r="Y428" s="158"/>
      <c r="Z428" s="9"/>
      <c r="AA428" s="9"/>
      <c r="AB428" s="9"/>
      <c r="AC428" s="9"/>
      <c r="AD428" s="9"/>
      <c r="AE428" s="9"/>
      <c r="AF428" s="9"/>
      <c r="AG428" s="9"/>
      <c r="AH428" s="9"/>
    </row>
    <row r="429">
      <c r="A429" s="9"/>
      <c r="B429" s="9"/>
      <c r="C429" s="9"/>
      <c r="D429" s="9"/>
      <c r="E429" s="154"/>
      <c r="F429" s="9"/>
      <c r="G429" s="155"/>
      <c r="H429" s="155"/>
      <c r="I429" s="9"/>
      <c r="J429" s="9"/>
      <c r="K429" s="9"/>
      <c r="L429" s="156"/>
      <c r="M429" s="157"/>
      <c r="N429" s="157"/>
      <c r="O429" s="157"/>
      <c r="P429" s="157"/>
      <c r="Q429" s="157"/>
      <c r="R429" s="157"/>
      <c r="S429" s="9"/>
      <c r="T429" s="9"/>
      <c r="U429" s="9"/>
      <c r="V429" s="154"/>
      <c r="W429" s="9"/>
      <c r="X429" s="9"/>
      <c r="Y429" s="158"/>
      <c r="Z429" s="9"/>
      <c r="AA429" s="9"/>
      <c r="AB429" s="9"/>
      <c r="AC429" s="9"/>
      <c r="AD429" s="9"/>
      <c r="AE429" s="9"/>
      <c r="AF429" s="9"/>
      <c r="AG429" s="9"/>
      <c r="AH429" s="9"/>
    </row>
    <row r="430">
      <c r="A430" s="9"/>
      <c r="B430" s="9"/>
      <c r="C430" s="9"/>
      <c r="D430" s="9"/>
      <c r="E430" s="154"/>
      <c r="F430" s="9"/>
      <c r="G430" s="155"/>
      <c r="H430" s="155"/>
      <c r="I430" s="9"/>
      <c r="J430" s="9"/>
      <c r="K430" s="9"/>
      <c r="L430" s="156"/>
      <c r="M430" s="157"/>
      <c r="N430" s="157"/>
      <c r="O430" s="157"/>
      <c r="P430" s="157"/>
      <c r="Q430" s="157"/>
      <c r="R430" s="157"/>
      <c r="S430" s="9"/>
      <c r="T430" s="9"/>
      <c r="U430" s="9"/>
      <c r="V430" s="154"/>
      <c r="W430" s="9"/>
      <c r="X430" s="9"/>
      <c r="Y430" s="158"/>
      <c r="Z430" s="9"/>
      <c r="AA430" s="9"/>
      <c r="AB430" s="9"/>
      <c r="AC430" s="9"/>
      <c r="AD430" s="9"/>
      <c r="AE430" s="9"/>
      <c r="AF430" s="9"/>
      <c r="AG430" s="9"/>
      <c r="AH430" s="9"/>
    </row>
    <row r="431">
      <c r="A431" s="9"/>
      <c r="B431" s="9"/>
      <c r="C431" s="9"/>
      <c r="D431" s="9"/>
      <c r="E431" s="154"/>
      <c r="F431" s="9"/>
      <c r="G431" s="155"/>
      <c r="H431" s="155"/>
      <c r="I431" s="9"/>
      <c r="J431" s="9"/>
      <c r="K431" s="9"/>
      <c r="L431" s="156"/>
      <c r="M431" s="157"/>
      <c r="N431" s="157"/>
      <c r="O431" s="157"/>
      <c r="P431" s="157"/>
      <c r="Q431" s="157"/>
      <c r="R431" s="157"/>
      <c r="S431" s="9"/>
      <c r="T431" s="9"/>
      <c r="U431" s="9"/>
      <c r="V431" s="154"/>
      <c r="W431" s="9"/>
      <c r="X431" s="9"/>
      <c r="Y431" s="158"/>
      <c r="Z431" s="9"/>
      <c r="AA431" s="9"/>
      <c r="AB431" s="9"/>
      <c r="AC431" s="9"/>
      <c r="AD431" s="9"/>
      <c r="AE431" s="9"/>
      <c r="AF431" s="9"/>
      <c r="AG431" s="9"/>
      <c r="AH431" s="9"/>
    </row>
    <row r="432">
      <c r="A432" s="9"/>
      <c r="B432" s="9"/>
      <c r="C432" s="9"/>
      <c r="D432" s="9"/>
      <c r="E432" s="154"/>
      <c r="F432" s="9"/>
      <c r="G432" s="155"/>
      <c r="H432" s="155"/>
      <c r="I432" s="9"/>
      <c r="J432" s="9"/>
      <c r="K432" s="9"/>
      <c r="L432" s="156"/>
      <c r="M432" s="157"/>
      <c r="N432" s="157"/>
      <c r="O432" s="157"/>
      <c r="P432" s="157"/>
      <c r="Q432" s="157"/>
      <c r="R432" s="157"/>
      <c r="S432" s="9"/>
      <c r="T432" s="9"/>
      <c r="U432" s="9"/>
      <c r="V432" s="154"/>
      <c r="W432" s="9"/>
      <c r="X432" s="9"/>
      <c r="Y432" s="158"/>
      <c r="Z432" s="9"/>
      <c r="AA432" s="9"/>
      <c r="AB432" s="9"/>
      <c r="AC432" s="9"/>
      <c r="AD432" s="9"/>
      <c r="AE432" s="9"/>
      <c r="AF432" s="9"/>
      <c r="AG432" s="9"/>
      <c r="AH432" s="9"/>
    </row>
    <row r="433">
      <c r="A433" s="9"/>
      <c r="B433" s="9"/>
      <c r="C433" s="9"/>
      <c r="D433" s="9"/>
      <c r="E433" s="154"/>
      <c r="F433" s="9"/>
      <c r="G433" s="155"/>
      <c r="H433" s="155"/>
      <c r="I433" s="9"/>
      <c r="J433" s="9"/>
      <c r="K433" s="9"/>
      <c r="L433" s="156"/>
      <c r="M433" s="157"/>
      <c r="N433" s="157"/>
      <c r="O433" s="157"/>
      <c r="P433" s="157"/>
      <c r="Q433" s="157"/>
      <c r="R433" s="157"/>
      <c r="S433" s="9"/>
      <c r="T433" s="9"/>
      <c r="U433" s="9"/>
      <c r="V433" s="154"/>
      <c r="W433" s="9"/>
      <c r="X433" s="9"/>
      <c r="Y433" s="158"/>
      <c r="Z433" s="9"/>
      <c r="AA433" s="9"/>
      <c r="AB433" s="9"/>
      <c r="AC433" s="9"/>
      <c r="AD433" s="9"/>
      <c r="AE433" s="9"/>
      <c r="AF433" s="9"/>
      <c r="AG433" s="9"/>
      <c r="AH433" s="9"/>
    </row>
    <row r="434">
      <c r="A434" s="9"/>
      <c r="B434" s="9"/>
      <c r="C434" s="9"/>
      <c r="D434" s="9"/>
      <c r="E434" s="154"/>
      <c r="F434" s="9"/>
      <c r="G434" s="155"/>
      <c r="H434" s="155"/>
      <c r="I434" s="9"/>
      <c r="J434" s="9"/>
      <c r="K434" s="9"/>
      <c r="L434" s="156"/>
      <c r="M434" s="157"/>
      <c r="N434" s="157"/>
      <c r="O434" s="157"/>
      <c r="P434" s="157"/>
      <c r="Q434" s="157"/>
      <c r="R434" s="157"/>
      <c r="S434" s="9"/>
      <c r="T434" s="9"/>
      <c r="U434" s="9"/>
      <c r="V434" s="154"/>
      <c r="W434" s="9"/>
      <c r="X434" s="9"/>
      <c r="Y434" s="158"/>
      <c r="Z434" s="9"/>
      <c r="AA434" s="9"/>
      <c r="AB434" s="9"/>
      <c r="AC434" s="9"/>
      <c r="AD434" s="9"/>
      <c r="AE434" s="9"/>
      <c r="AF434" s="9"/>
      <c r="AG434" s="9"/>
      <c r="AH434" s="9"/>
    </row>
    <row r="435">
      <c r="A435" s="9"/>
      <c r="B435" s="9"/>
      <c r="C435" s="9"/>
      <c r="D435" s="9"/>
      <c r="E435" s="154"/>
      <c r="F435" s="9"/>
      <c r="G435" s="155"/>
      <c r="H435" s="155"/>
      <c r="I435" s="9"/>
      <c r="J435" s="9"/>
      <c r="K435" s="9"/>
      <c r="L435" s="156"/>
      <c r="M435" s="157"/>
      <c r="N435" s="157"/>
      <c r="O435" s="157"/>
      <c r="P435" s="157"/>
      <c r="Q435" s="157"/>
      <c r="R435" s="157"/>
      <c r="S435" s="9"/>
      <c r="T435" s="9"/>
      <c r="U435" s="9"/>
      <c r="V435" s="154"/>
      <c r="W435" s="9"/>
      <c r="X435" s="9"/>
      <c r="Y435" s="158"/>
      <c r="Z435" s="9"/>
      <c r="AA435" s="9"/>
      <c r="AB435" s="9"/>
      <c r="AC435" s="9"/>
      <c r="AD435" s="9"/>
      <c r="AE435" s="9"/>
      <c r="AF435" s="9"/>
      <c r="AG435" s="9"/>
      <c r="AH435" s="9"/>
    </row>
    <row r="436">
      <c r="A436" s="9"/>
      <c r="B436" s="9"/>
      <c r="C436" s="9"/>
      <c r="D436" s="9"/>
      <c r="E436" s="154"/>
      <c r="F436" s="9"/>
      <c r="G436" s="155"/>
      <c r="H436" s="155"/>
      <c r="I436" s="9"/>
      <c r="J436" s="9"/>
      <c r="K436" s="9"/>
      <c r="L436" s="156"/>
      <c r="M436" s="157"/>
      <c r="N436" s="157"/>
      <c r="O436" s="157"/>
      <c r="P436" s="157"/>
      <c r="Q436" s="157"/>
      <c r="R436" s="157"/>
      <c r="S436" s="9"/>
      <c r="T436" s="9"/>
      <c r="U436" s="9"/>
      <c r="V436" s="154"/>
      <c r="W436" s="9"/>
      <c r="X436" s="9"/>
      <c r="Y436" s="158"/>
      <c r="Z436" s="9"/>
      <c r="AA436" s="9"/>
      <c r="AB436" s="9"/>
      <c r="AC436" s="9"/>
      <c r="AD436" s="9"/>
      <c r="AE436" s="9"/>
      <c r="AF436" s="9"/>
      <c r="AG436" s="9"/>
      <c r="AH436" s="9"/>
    </row>
    <row r="437">
      <c r="A437" s="9"/>
      <c r="B437" s="9"/>
      <c r="C437" s="9"/>
      <c r="D437" s="9"/>
      <c r="E437" s="154"/>
      <c r="F437" s="9"/>
      <c r="G437" s="155"/>
      <c r="H437" s="155"/>
      <c r="I437" s="9"/>
      <c r="J437" s="9"/>
      <c r="K437" s="9"/>
      <c r="L437" s="156"/>
      <c r="M437" s="157"/>
      <c r="N437" s="157"/>
      <c r="O437" s="157"/>
      <c r="P437" s="157"/>
      <c r="Q437" s="157"/>
      <c r="R437" s="157"/>
      <c r="S437" s="9"/>
      <c r="T437" s="9"/>
      <c r="U437" s="9"/>
      <c r="V437" s="154"/>
      <c r="W437" s="9"/>
      <c r="X437" s="9"/>
      <c r="Y437" s="158"/>
      <c r="Z437" s="9"/>
      <c r="AA437" s="9"/>
      <c r="AB437" s="9"/>
      <c r="AC437" s="9"/>
      <c r="AD437" s="9"/>
      <c r="AE437" s="9"/>
      <c r="AF437" s="9"/>
      <c r="AG437" s="9"/>
      <c r="AH437" s="9"/>
    </row>
    <row r="438">
      <c r="A438" s="9"/>
      <c r="B438" s="9"/>
      <c r="C438" s="9"/>
      <c r="D438" s="9"/>
      <c r="E438" s="154"/>
      <c r="F438" s="9"/>
      <c r="G438" s="155"/>
      <c r="H438" s="155"/>
      <c r="I438" s="9"/>
      <c r="J438" s="9"/>
      <c r="K438" s="9"/>
      <c r="L438" s="156"/>
      <c r="M438" s="157"/>
      <c r="N438" s="157"/>
      <c r="O438" s="157"/>
      <c r="P438" s="157"/>
      <c r="Q438" s="157"/>
      <c r="R438" s="157"/>
      <c r="S438" s="9"/>
      <c r="T438" s="9"/>
      <c r="U438" s="9"/>
      <c r="V438" s="154"/>
      <c r="W438" s="9"/>
      <c r="X438" s="9"/>
      <c r="Y438" s="158"/>
      <c r="Z438" s="9"/>
      <c r="AA438" s="9"/>
      <c r="AB438" s="9"/>
      <c r="AC438" s="9"/>
      <c r="AD438" s="9"/>
      <c r="AE438" s="9"/>
      <c r="AF438" s="9"/>
      <c r="AG438" s="9"/>
      <c r="AH438" s="9"/>
    </row>
    <row r="439">
      <c r="A439" s="9"/>
      <c r="B439" s="9"/>
      <c r="C439" s="9"/>
      <c r="D439" s="9"/>
      <c r="E439" s="154"/>
      <c r="F439" s="9"/>
      <c r="G439" s="155"/>
      <c r="H439" s="155"/>
      <c r="I439" s="9"/>
      <c r="J439" s="9"/>
      <c r="K439" s="9"/>
      <c r="L439" s="156"/>
      <c r="M439" s="157"/>
      <c r="N439" s="157"/>
      <c r="O439" s="157"/>
      <c r="P439" s="157"/>
      <c r="Q439" s="157"/>
      <c r="R439" s="157"/>
      <c r="S439" s="9"/>
      <c r="T439" s="9"/>
      <c r="U439" s="9"/>
      <c r="V439" s="154"/>
      <c r="W439" s="9"/>
      <c r="X439" s="9"/>
      <c r="Y439" s="158"/>
      <c r="Z439" s="9"/>
      <c r="AA439" s="9"/>
      <c r="AB439" s="9"/>
      <c r="AC439" s="9"/>
      <c r="AD439" s="9"/>
      <c r="AE439" s="9"/>
      <c r="AF439" s="9"/>
      <c r="AG439" s="9"/>
      <c r="AH439" s="9"/>
    </row>
    <row r="440">
      <c r="A440" s="9"/>
      <c r="B440" s="9"/>
      <c r="C440" s="9"/>
      <c r="D440" s="9"/>
      <c r="E440" s="154"/>
      <c r="F440" s="9"/>
      <c r="G440" s="155"/>
      <c r="H440" s="155"/>
      <c r="I440" s="9"/>
      <c r="J440" s="9"/>
      <c r="K440" s="9"/>
      <c r="L440" s="156"/>
      <c r="M440" s="157"/>
      <c r="N440" s="157"/>
      <c r="O440" s="157"/>
      <c r="P440" s="157"/>
      <c r="Q440" s="157"/>
      <c r="R440" s="157"/>
      <c r="S440" s="9"/>
      <c r="T440" s="9"/>
      <c r="U440" s="9"/>
      <c r="V440" s="154"/>
      <c r="W440" s="9"/>
      <c r="X440" s="9"/>
      <c r="Y440" s="158"/>
      <c r="Z440" s="9"/>
      <c r="AA440" s="9"/>
      <c r="AB440" s="9"/>
      <c r="AC440" s="9"/>
      <c r="AD440" s="9"/>
      <c r="AE440" s="9"/>
      <c r="AF440" s="9"/>
      <c r="AG440" s="9"/>
      <c r="AH440" s="9"/>
    </row>
    <row r="441">
      <c r="A441" s="9"/>
      <c r="B441" s="9"/>
      <c r="C441" s="9"/>
      <c r="D441" s="9"/>
      <c r="E441" s="154"/>
      <c r="F441" s="9"/>
      <c r="G441" s="155"/>
      <c r="H441" s="155"/>
      <c r="I441" s="9"/>
      <c r="J441" s="9"/>
      <c r="K441" s="9"/>
      <c r="L441" s="156"/>
      <c r="M441" s="157"/>
      <c r="N441" s="157"/>
      <c r="O441" s="157"/>
      <c r="P441" s="157"/>
      <c r="Q441" s="157"/>
      <c r="R441" s="157"/>
      <c r="S441" s="9"/>
      <c r="T441" s="9"/>
      <c r="U441" s="9"/>
      <c r="V441" s="154"/>
      <c r="W441" s="9"/>
      <c r="X441" s="9"/>
      <c r="Y441" s="158"/>
      <c r="Z441" s="9"/>
      <c r="AA441" s="9"/>
      <c r="AB441" s="9"/>
      <c r="AC441" s="9"/>
      <c r="AD441" s="9"/>
      <c r="AE441" s="9"/>
      <c r="AF441" s="9"/>
      <c r="AG441" s="9"/>
      <c r="AH441" s="9"/>
    </row>
    <row r="442">
      <c r="A442" s="9"/>
      <c r="B442" s="9"/>
      <c r="C442" s="9"/>
      <c r="D442" s="9"/>
      <c r="E442" s="154"/>
      <c r="F442" s="9"/>
      <c r="G442" s="155"/>
      <c r="H442" s="155"/>
      <c r="I442" s="9"/>
      <c r="J442" s="9"/>
      <c r="K442" s="9"/>
      <c r="L442" s="156"/>
      <c r="M442" s="157"/>
      <c r="N442" s="157"/>
      <c r="O442" s="157"/>
      <c r="P442" s="157"/>
      <c r="Q442" s="157"/>
      <c r="R442" s="157"/>
      <c r="S442" s="9"/>
      <c r="T442" s="9"/>
      <c r="U442" s="9"/>
      <c r="V442" s="154"/>
      <c r="W442" s="9"/>
      <c r="X442" s="9"/>
      <c r="Y442" s="158"/>
      <c r="Z442" s="9"/>
      <c r="AA442" s="9"/>
      <c r="AB442" s="9"/>
      <c r="AC442" s="9"/>
      <c r="AD442" s="9"/>
      <c r="AE442" s="9"/>
      <c r="AF442" s="9"/>
      <c r="AG442" s="9"/>
      <c r="AH442" s="9"/>
    </row>
    <row r="443">
      <c r="A443" s="9"/>
      <c r="B443" s="9"/>
      <c r="C443" s="9"/>
      <c r="D443" s="9"/>
      <c r="E443" s="154"/>
      <c r="F443" s="9"/>
      <c r="G443" s="155"/>
      <c r="H443" s="155"/>
      <c r="I443" s="9"/>
      <c r="J443" s="9"/>
      <c r="K443" s="9"/>
      <c r="L443" s="156"/>
      <c r="M443" s="157"/>
      <c r="N443" s="157"/>
      <c r="O443" s="157"/>
      <c r="P443" s="157"/>
      <c r="Q443" s="157"/>
      <c r="R443" s="157"/>
      <c r="S443" s="9"/>
      <c r="T443" s="9"/>
      <c r="U443" s="9"/>
      <c r="V443" s="154"/>
      <c r="W443" s="9"/>
      <c r="X443" s="9"/>
      <c r="Y443" s="158"/>
      <c r="Z443" s="9"/>
      <c r="AA443" s="9"/>
      <c r="AB443" s="9"/>
      <c r="AC443" s="9"/>
      <c r="AD443" s="9"/>
      <c r="AE443" s="9"/>
      <c r="AF443" s="9"/>
      <c r="AG443" s="9"/>
      <c r="AH443" s="9"/>
    </row>
    <row r="444">
      <c r="A444" s="9"/>
      <c r="B444" s="9"/>
      <c r="C444" s="9"/>
      <c r="D444" s="9"/>
      <c r="E444" s="154"/>
      <c r="F444" s="9"/>
      <c r="G444" s="155"/>
      <c r="H444" s="155"/>
      <c r="I444" s="9"/>
      <c r="J444" s="9"/>
      <c r="K444" s="9"/>
      <c r="L444" s="156"/>
      <c r="M444" s="157"/>
      <c r="N444" s="157"/>
      <c r="O444" s="157"/>
      <c r="P444" s="157"/>
      <c r="Q444" s="157"/>
      <c r="R444" s="157"/>
      <c r="S444" s="9"/>
      <c r="T444" s="9"/>
      <c r="U444" s="9"/>
      <c r="V444" s="154"/>
      <c r="W444" s="9"/>
      <c r="X444" s="9"/>
      <c r="Y444" s="158"/>
      <c r="Z444" s="9"/>
      <c r="AA444" s="9"/>
      <c r="AB444" s="9"/>
      <c r="AC444" s="9"/>
      <c r="AD444" s="9"/>
      <c r="AE444" s="9"/>
      <c r="AF444" s="9"/>
      <c r="AG444" s="9"/>
      <c r="AH444" s="9"/>
    </row>
    <row r="445">
      <c r="A445" s="9"/>
      <c r="B445" s="9"/>
      <c r="C445" s="9"/>
      <c r="D445" s="9"/>
      <c r="E445" s="154"/>
      <c r="F445" s="9"/>
      <c r="G445" s="155"/>
      <c r="H445" s="155"/>
      <c r="I445" s="9"/>
      <c r="J445" s="9"/>
      <c r="K445" s="9"/>
      <c r="L445" s="156"/>
      <c r="M445" s="157"/>
      <c r="N445" s="157"/>
      <c r="O445" s="157"/>
      <c r="P445" s="157"/>
      <c r="Q445" s="157"/>
      <c r="R445" s="157"/>
      <c r="S445" s="9"/>
      <c r="T445" s="9"/>
      <c r="U445" s="9"/>
      <c r="V445" s="154"/>
      <c r="W445" s="9"/>
      <c r="X445" s="9"/>
      <c r="Y445" s="158"/>
      <c r="Z445" s="9"/>
      <c r="AA445" s="9"/>
      <c r="AB445" s="9"/>
      <c r="AC445" s="9"/>
      <c r="AD445" s="9"/>
      <c r="AE445" s="9"/>
      <c r="AF445" s="9"/>
      <c r="AG445" s="9"/>
      <c r="AH445" s="9"/>
    </row>
    <row r="446">
      <c r="A446" s="9"/>
      <c r="B446" s="9"/>
      <c r="C446" s="9"/>
      <c r="D446" s="9"/>
      <c r="E446" s="154"/>
      <c r="F446" s="9"/>
      <c r="G446" s="155"/>
      <c r="H446" s="155"/>
      <c r="I446" s="9"/>
      <c r="J446" s="9"/>
      <c r="K446" s="9"/>
      <c r="L446" s="156"/>
      <c r="M446" s="157"/>
      <c r="N446" s="157"/>
      <c r="O446" s="157"/>
      <c r="P446" s="157"/>
      <c r="Q446" s="157"/>
      <c r="R446" s="157"/>
      <c r="S446" s="9"/>
      <c r="T446" s="9"/>
      <c r="U446" s="9"/>
      <c r="V446" s="154"/>
      <c r="W446" s="9"/>
      <c r="X446" s="9"/>
      <c r="Y446" s="158"/>
      <c r="Z446" s="9"/>
      <c r="AA446" s="9"/>
      <c r="AB446" s="9"/>
      <c r="AC446" s="9"/>
      <c r="AD446" s="9"/>
      <c r="AE446" s="9"/>
      <c r="AF446" s="9"/>
      <c r="AG446" s="9"/>
      <c r="AH446" s="9"/>
    </row>
    <row r="447">
      <c r="A447" s="9"/>
      <c r="B447" s="9"/>
      <c r="C447" s="9"/>
      <c r="D447" s="9"/>
      <c r="E447" s="154"/>
      <c r="F447" s="9"/>
      <c r="G447" s="155"/>
      <c r="H447" s="155"/>
      <c r="I447" s="9"/>
      <c r="J447" s="9"/>
      <c r="K447" s="9"/>
      <c r="L447" s="156"/>
      <c r="M447" s="157"/>
      <c r="N447" s="157"/>
      <c r="O447" s="157"/>
      <c r="P447" s="157"/>
      <c r="Q447" s="157"/>
      <c r="R447" s="157"/>
      <c r="S447" s="9"/>
      <c r="T447" s="9"/>
      <c r="U447" s="9"/>
      <c r="V447" s="154"/>
      <c r="W447" s="9"/>
      <c r="X447" s="9"/>
      <c r="Y447" s="158"/>
      <c r="Z447" s="9"/>
      <c r="AA447" s="9"/>
      <c r="AB447" s="9"/>
      <c r="AC447" s="9"/>
      <c r="AD447" s="9"/>
      <c r="AE447" s="9"/>
      <c r="AF447" s="9"/>
      <c r="AG447" s="9"/>
      <c r="AH447" s="9"/>
    </row>
    <row r="448">
      <c r="A448" s="9"/>
      <c r="B448" s="9"/>
      <c r="C448" s="9"/>
      <c r="D448" s="9"/>
      <c r="E448" s="154"/>
      <c r="F448" s="9"/>
      <c r="G448" s="155"/>
      <c r="H448" s="155"/>
      <c r="I448" s="9"/>
      <c r="J448" s="9"/>
      <c r="K448" s="9"/>
      <c r="L448" s="156"/>
      <c r="M448" s="157"/>
      <c r="N448" s="157"/>
      <c r="O448" s="157"/>
      <c r="P448" s="157"/>
      <c r="Q448" s="157"/>
      <c r="R448" s="157"/>
      <c r="S448" s="9"/>
      <c r="T448" s="9"/>
      <c r="U448" s="9"/>
      <c r="V448" s="154"/>
      <c r="W448" s="9"/>
      <c r="X448" s="9"/>
      <c r="Y448" s="158"/>
      <c r="Z448" s="9"/>
      <c r="AA448" s="9"/>
      <c r="AB448" s="9"/>
      <c r="AC448" s="9"/>
      <c r="AD448" s="9"/>
      <c r="AE448" s="9"/>
      <c r="AF448" s="9"/>
      <c r="AG448" s="9"/>
      <c r="AH448" s="9"/>
    </row>
    <row r="449">
      <c r="A449" s="9"/>
      <c r="B449" s="9"/>
      <c r="C449" s="9"/>
      <c r="D449" s="9"/>
      <c r="E449" s="154"/>
      <c r="F449" s="9"/>
      <c r="G449" s="155"/>
      <c r="H449" s="155"/>
      <c r="I449" s="9"/>
      <c r="J449" s="9"/>
      <c r="K449" s="9"/>
      <c r="L449" s="156"/>
      <c r="M449" s="157"/>
      <c r="N449" s="157"/>
      <c r="O449" s="157"/>
      <c r="P449" s="157"/>
      <c r="Q449" s="157"/>
      <c r="R449" s="157"/>
      <c r="S449" s="9"/>
      <c r="T449" s="9"/>
      <c r="U449" s="9"/>
      <c r="V449" s="154"/>
      <c r="W449" s="9"/>
      <c r="X449" s="9"/>
      <c r="Y449" s="158"/>
      <c r="Z449" s="9"/>
      <c r="AA449" s="9"/>
      <c r="AB449" s="9"/>
      <c r="AC449" s="9"/>
      <c r="AD449" s="9"/>
      <c r="AE449" s="9"/>
      <c r="AF449" s="9"/>
      <c r="AG449" s="9"/>
      <c r="AH449" s="9"/>
    </row>
    <row r="450">
      <c r="A450" s="9"/>
      <c r="B450" s="9"/>
      <c r="C450" s="9"/>
      <c r="D450" s="9"/>
      <c r="E450" s="154"/>
      <c r="F450" s="9"/>
      <c r="G450" s="155"/>
      <c r="H450" s="155"/>
      <c r="I450" s="9"/>
      <c r="J450" s="9"/>
      <c r="K450" s="9"/>
      <c r="L450" s="156"/>
      <c r="M450" s="157"/>
      <c r="N450" s="157"/>
      <c r="O450" s="157"/>
      <c r="P450" s="157"/>
      <c r="Q450" s="157"/>
      <c r="R450" s="157"/>
      <c r="S450" s="9"/>
      <c r="T450" s="9"/>
      <c r="U450" s="9"/>
      <c r="V450" s="154"/>
      <c r="W450" s="9"/>
      <c r="X450" s="9"/>
      <c r="Y450" s="158"/>
      <c r="Z450" s="9"/>
      <c r="AA450" s="9"/>
      <c r="AB450" s="9"/>
      <c r="AC450" s="9"/>
      <c r="AD450" s="9"/>
      <c r="AE450" s="9"/>
      <c r="AF450" s="9"/>
      <c r="AG450" s="9"/>
      <c r="AH450" s="9"/>
    </row>
    <row r="451">
      <c r="A451" s="9"/>
      <c r="B451" s="9"/>
      <c r="C451" s="9"/>
      <c r="D451" s="9"/>
      <c r="E451" s="154"/>
      <c r="F451" s="9"/>
      <c r="G451" s="155"/>
      <c r="H451" s="155"/>
      <c r="I451" s="9"/>
      <c r="J451" s="9"/>
      <c r="K451" s="9"/>
      <c r="L451" s="156"/>
      <c r="M451" s="157"/>
      <c r="N451" s="157"/>
      <c r="O451" s="157"/>
      <c r="P451" s="157"/>
      <c r="Q451" s="157"/>
      <c r="R451" s="157"/>
      <c r="S451" s="9"/>
      <c r="T451" s="9"/>
      <c r="U451" s="9"/>
      <c r="V451" s="154"/>
      <c r="W451" s="9"/>
      <c r="X451" s="9"/>
      <c r="Y451" s="158"/>
      <c r="Z451" s="9"/>
      <c r="AA451" s="9"/>
      <c r="AB451" s="9"/>
      <c r="AC451" s="9"/>
      <c r="AD451" s="9"/>
      <c r="AE451" s="9"/>
      <c r="AF451" s="9"/>
      <c r="AG451" s="9"/>
      <c r="AH451" s="9"/>
    </row>
    <row r="452">
      <c r="A452" s="9"/>
      <c r="B452" s="9"/>
      <c r="C452" s="9"/>
      <c r="D452" s="9"/>
      <c r="E452" s="154"/>
      <c r="F452" s="9"/>
      <c r="G452" s="155"/>
      <c r="H452" s="155"/>
      <c r="I452" s="9"/>
      <c r="J452" s="9"/>
      <c r="K452" s="9"/>
      <c r="L452" s="156"/>
      <c r="M452" s="157"/>
      <c r="N452" s="157"/>
      <c r="O452" s="157"/>
      <c r="P452" s="157"/>
      <c r="Q452" s="157"/>
      <c r="R452" s="157"/>
      <c r="S452" s="9"/>
      <c r="T452" s="9"/>
      <c r="U452" s="9"/>
      <c r="V452" s="154"/>
      <c r="W452" s="9"/>
      <c r="X452" s="9"/>
      <c r="Y452" s="158"/>
      <c r="Z452" s="9"/>
      <c r="AA452" s="9"/>
      <c r="AB452" s="9"/>
      <c r="AC452" s="9"/>
      <c r="AD452" s="9"/>
      <c r="AE452" s="9"/>
      <c r="AF452" s="9"/>
      <c r="AG452" s="9"/>
      <c r="AH452" s="9"/>
    </row>
    <row r="453">
      <c r="A453" s="9"/>
      <c r="B453" s="9"/>
      <c r="C453" s="9"/>
      <c r="D453" s="9"/>
      <c r="E453" s="154"/>
      <c r="F453" s="9"/>
      <c r="G453" s="155"/>
      <c r="H453" s="155"/>
      <c r="I453" s="9"/>
      <c r="J453" s="9"/>
      <c r="K453" s="9"/>
      <c r="L453" s="156"/>
      <c r="M453" s="157"/>
      <c r="N453" s="157"/>
      <c r="O453" s="157"/>
      <c r="P453" s="157"/>
      <c r="Q453" s="157"/>
      <c r="R453" s="157"/>
      <c r="S453" s="9"/>
      <c r="T453" s="9"/>
      <c r="U453" s="9"/>
      <c r="V453" s="154"/>
      <c r="W453" s="9"/>
      <c r="X453" s="9"/>
      <c r="Y453" s="158"/>
      <c r="Z453" s="9"/>
      <c r="AA453" s="9"/>
      <c r="AB453" s="9"/>
      <c r="AC453" s="9"/>
      <c r="AD453" s="9"/>
      <c r="AE453" s="9"/>
      <c r="AF453" s="9"/>
      <c r="AG453" s="9"/>
      <c r="AH453" s="9"/>
    </row>
    <row r="454">
      <c r="A454" s="9"/>
      <c r="B454" s="9"/>
      <c r="C454" s="9"/>
      <c r="D454" s="9"/>
      <c r="E454" s="154"/>
      <c r="F454" s="9"/>
      <c r="G454" s="155"/>
      <c r="H454" s="155"/>
      <c r="I454" s="9"/>
      <c r="J454" s="9"/>
      <c r="K454" s="9"/>
      <c r="L454" s="156"/>
      <c r="M454" s="157"/>
      <c r="N454" s="157"/>
      <c r="O454" s="157"/>
      <c r="P454" s="157"/>
      <c r="Q454" s="157"/>
      <c r="R454" s="157"/>
      <c r="S454" s="9"/>
      <c r="T454" s="9"/>
      <c r="U454" s="9"/>
      <c r="V454" s="154"/>
      <c r="W454" s="9"/>
      <c r="X454" s="9"/>
      <c r="Y454" s="158"/>
      <c r="Z454" s="9"/>
      <c r="AA454" s="9"/>
      <c r="AB454" s="9"/>
      <c r="AC454" s="9"/>
      <c r="AD454" s="9"/>
      <c r="AE454" s="9"/>
      <c r="AF454" s="9"/>
      <c r="AG454" s="9"/>
      <c r="AH454" s="9"/>
    </row>
    <row r="455">
      <c r="A455" s="9"/>
      <c r="B455" s="9"/>
      <c r="C455" s="9"/>
      <c r="D455" s="9"/>
      <c r="E455" s="154"/>
      <c r="F455" s="9"/>
      <c r="G455" s="155"/>
      <c r="H455" s="155"/>
      <c r="I455" s="9"/>
      <c r="J455" s="9"/>
      <c r="K455" s="9"/>
      <c r="L455" s="156"/>
      <c r="M455" s="157"/>
      <c r="N455" s="157"/>
      <c r="O455" s="157"/>
      <c r="P455" s="157"/>
      <c r="Q455" s="157"/>
      <c r="R455" s="157"/>
      <c r="S455" s="9"/>
      <c r="T455" s="9"/>
      <c r="U455" s="9"/>
      <c r="V455" s="154"/>
      <c r="W455" s="9"/>
      <c r="X455" s="9"/>
      <c r="Y455" s="158"/>
      <c r="Z455" s="9"/>
      <c r="AA455" s="9"/>
      <c r="AB455" s="9"/>
      <c r="AC455" s="9"/>
      <c r="AD455" s="9"/>
      <c r="AE455" s="9"/>
      <c r="AF455" s="9"/>
      <c r="AG455" s="9"/>
      <c r="AH455" s="9"/>
    </row>
    <row r="456">
      <c r="A456" s="9"/>
      <c r="B456" s="9"/>
      <c r="C456" s="9"/>
      <c r="D456" s="9"/>
      <c r="E456" s="154"/>
      <c r="F456" s="9"/>
      <c r="G456" s="155"/>
      <c r="H456" s="155"/>
      <c r="I456" s="9"/>
      <c r="J456" s="9"/>
      <c r="K456" s="9"/>
      <c r="L456" s="156"/>
      <c r="M456" s="157"/>
      <c r="N456" s="157"/>
      <c r="O456" s="157"/>
      <c r="P456" s="157"/>
      <c r="Q456" s="157"/>
      <c r="R456" s="157"/>
      <c r="S456" s="9"/>
      <c r="T456" s="9"/>
      <c r="U456" s="9"/>
      <c r="V456" s="154"/>
      <c r="W456" s="9"/>
      <c r="X456" s="9"/>
      <c r="Y456" s="158"/>
      <c r="Z456" s="9"/>
      <c r="AA456" s="9"/>
      <c r="AB456" s="9"/>
      <c r="AC456" s="9"/>
      <c r="AD456" s="9"/>
      <c r="AE456" s="9"/>
      <c r="AF456" s="9"/>
      <c r="AG456" s="9"/>
      <c r="AH456" s="9"/>
    </row>
    <row r="457">
      <c r="A457" s="9"/>
      <c r="B457" s="9"/>
      <c r="C457" s="9"/>
      <c r="D457" s="9"/>
      <c r="E457" s="154"/>
      <c r="F457" s="9"/>
      <c r="G457" s="155"/>
      <c r="H457" s="155"/>
      <c r="I457" s="9"/>
      <c r="J457" s="9"/>
      <c r="K457" s="9"/>
      <c r="L457" s="156"/>
      <c r="M457" s="157"/>
      <c r="N457" s="157"/>
      <c r="O457" s="157"/>
      <c r="P457" s="157"/>
      <c r="Q457" s="157"/>
      <c r="R457" s="157"/>
      <c r="S457" s="9"/>
      <c r="T457" s="9"/>
      <c r="U457" s="9"/>
      <c r="V457" s="154"/>
      <c r="W457" s="9"/>
      <c r="X457" s="9"/>
      <c r="Y457" s="158"/>
      <c r="Z457" s="9"/>
      <c r="AA457" s="9"/>
      <c r="AB457" s="9"/>
      <c r="AC457" s="9"/>
      <c r="AD457" s="9"/>
      <c r="AE457" s="9"/>
      <c r="AF457" s="9"/>
      <c r="AG457" s="9"/>
      <c r="AH457" s="9"/>
    </row>
    <row r="458">
      <c r="A458" s="9"/>
      <c r="B458" s="9"/>
      <c r="C458" s="9"/>
      <c r="D458" s="9"/>
      <c r="E458" s="154"/>
      <c r="F458" s="9"/>
      <c r="G458" s="155"/>
      <c r="H458" s="155"/>
      <c r="I458" s="9"/>
      <c r="J458" s="9"/>
      <c r="K458" s="9"/>
      <c r="L458" s="156"/>
      <c r="M458" s="157"/>
      <c r="N458" s="157"/>
      <c r="O458" s="157"/>
      <c r="P458" s="157"/>
      <c r="Q458" s="157"/>
      <c r="R458" s="157"/>
      <c r="S458" s="9"/>
      <c r="T458" s="9"/>
      <c r="U458" s="9"/>
      <c r="V458" s="154"/>
      <c r="W458" s="9"/>
      <c r="X458" s="9"/>
      <c r="Y458" s="158"/>
      <c r="Z458" s="9"/>
      <c r="AA458" s="9"/>
      <c r="AB458" s="9"/>
      <c r="AC458" s="9"/>
      <c r="AD458" s="9"/>
      <c r="AE458" s="9"/>
      <c r="AF458" s="9"/>
      <c r="AG458" s="9"/>
      <c r="AH458" s="9"/>
    </row>
    <row r="459">
      <c r="A459" s="9"/>
      <c r="B459" s="9"/>
      <c r="C459" s="9"/>
      <c r="D459" s="9"/>
      <c r="E459" s="154"/>
      <c r="F459" s="9"/>
      <c r="G459" s="155"/>
      <c r="H459" s="155"/>
      <c r="I459" s="9"/>
      <c r="J459" s="9"/>
      <c r="K459" s="9"/>
      <c r="L459" s="156"/>
      <c r="M459" s="157"/>
      <c r="N459" s="157"/>
      <c r="O459" s="157"/>
      <c r="P459" s="157"/>
      <c r="Q459" s="157"/>
      <c r="R459" s="157"/>
      <c r="S459" s="9"/>
      <c r="T459" s="9"/>
      <c r="U459" s="9"/>
      <c r="V459" s="154"/>
      <c r="W459" s="9"/>
      <c r="X459" s="9"/>
      <c r="Y459" s="158"/>
      <c r="Z459" s="9"/>
      <c r="AA459" s="9"/>
      <c r="AB459" s="9"/>
      <c r="AC459" s="9"/>
      <c r="AD459" s="9"/>
      <c r="AE459" s="9"/>
      <c r="AF459" s="9"/>
      <c r="AG459" s="9"/>
      <c r="AH459" s="9"/>
    </row>
    <row r="460">
      <c r="A460" s="9"/>
      <c r="B460" s="9"/>
      <c r="C460" s="9"/>
      <c r="D460" s="9"/>
      <c r="E460" s="154"/>
      <c r="F460" s="9"/>
      <c r="G460" s="155"/>
      <c r="H460" s="155"/>
      <c r="I460" s="9"/>
      <c r="J460" s="9"/>
      <c r="K460" s="9"/>
      <c r="L460" s="156"/>
      <c r="M460" s="157"/>
      <c r="N460" s="157"/>
      <c r="O460" s="157"/>
      <c r="P460" s="157"/>
      <c r="Q460" s="157"/>
      <c r="R460" s="157"/>
      <c r="S460" s="9"/>
      <c r="T460" s="9"/>
      <c r="U460" s="9"/>
      <c r="V460" s="154"/>
      <c r="W460" s="9"/>
      <c r="X460" s="9"/>
      <c r="Y460" s="158"/>
      <c r="Z460" s="9"/>
      <c r="AA460" s="9"/>
      <c r="AB460" s="9"/>
      <c r="AC460" s="9"/>
      <c r="AD460" s="9"/>
      <c r="AE460" s="9"/>
      <c r="AF460" s="9"/>
      <c r="AG460" s="9"/>
      <c r="AH460" s="9"/>
    </row>
    <row r="461">
      <c r="A461" s="9"/>
      <c r="B461" s="9"/>
      <c r="C461" s="9"/>
      <c r="D461" s="9"/>
      <c r="E461" s="154"/>
      <c r="F461" s="9"/>
      <c r="G461" s="155"/>
      <c r="H461" s="155"/>
      <c r="I461" s="9"/>
      <c r="J461" s="9"/>
      <c r="K461" s="9"/>
      <c r="L461" s="156"/>
      <c r="M461" s="157"/>
      <c r="N461" s="157"/>
      <c r="O461" s="157"/>
      <c r="P461" s="157"/>
      <c r="Q461" s="157"/>
      <c r="R461" s="157"/>
      <c r="S461" s="9"/>
      <c r="T461" s="9"/>
      <c r="U461" s="9"/>
      <c r="V461" s="154"/>
      <c r="W461" s="9"/>
      <c r="X461" s="9"/>
      <c r="Y461" s="158"/>
      <c r="Z461" s="9"/>
      <c r="AA461" s="9"/>
      <c r="AB461" s="9"/>
      <c r="AC461" s="9"/>
      <c r="AD461" s="9"/>
      <c r="AE461" s="9"/>
      <c r="AF461" s="9"/>
      <c r="AG461" s="9"/>
      <c r="AH461" s="9"/>
    </row>
    <row r="462">
      <c r="A462" s="9"/>
      <c r="B462" s="9"/>
      <c r="C462" s="9"/>
      <c r="D462" s="9"/>
      <c r="E462" s="154"/>
      <c r="F462" s="9"/>
      <c r="G462" s="155"/>
      <c r="H462" s="155"/>
      <c r="I462" s="9"/>
      <c r="J462" s="9"/>
      <c r="K462" s="9"/>
      <c r="L462" s="156"/>
      <c r="M462" s="157"/>
      <c r="N462" s="157"/>
      <c r="O462" s="157"/>
      <c r="P462" s="157"/>
      <c r="Q462" s="157"/>
      <c r="R462" s="157"/>
      <c r="S462" s="9"/>
      <c r="T462" s="9"/>
      <c r="U462" s="9"/>
      <c r="V462" s="154"/>
      <c r="W462" s="9"/>
      <c r="X462" s="9"/>
      <c r="Y462" s="158"/>
      <c r="Z462" s="9"/>
      <c r="AA462" s="9"/>
      <c r="AB462" s="9"/>
      <c r="AC462" s="9"/>
      <c r="AD462" s="9"/>
      <c r="AE462" s="9"/>
      <c r="AF462" s="9"/>
      <c r="AG462" s="9"/>
      <c r="AH462" s="9"/>
    </row>
    <row r="463">
      <c r="A463" s="9"/>
      <c r="B463" s="9"/>
      <c r="C463" s="9"/>
      <c r="D463" s="9"/>
      <c r="E463" s="154"/>
      <c r="F463" s="9"/>
      <c r="G463" s="155"/>
      <c r="H463" s="155"/>
      <c r="I463" s="9"/>
      <c r="J463" s="9"/>
      <c r="K463" s="9"/>
      <c r="L463" s="156"/>
      <c r="M463" s="157"/>
      <c r="N463" s="157"/>
      <c r="O463" s="157"/>
      <c r="P463" s="157"/>
      <c r="Q463" s="157"/>
      <c r="R463" s="157"/>
      <c r="S463" s="9"/>
      <c r="T463" s="9"/>
      <c r="U463" s="9"/>
      <c r="V463" s="154"/>
      <c r="W463" s="9"/>
      <c r="X463" s="9"/>
      <c r="Y463" s="158"/>
      <c r="Z463" s="9"/>
      <c r="AA463" s="9"/>
      <c r="AB463" s="9"/>
      <c r="AC463" s="9"/>
      <c r="AD463" s="9"/>
      <c r="AE463" s="9"/>
      <c r="AF463" s="9"/>
      <c r="AG463" s="9"/>
      <c r="AH463" s="9"/>
    </row>
    <row r="464">
      <c r="A464" s="9"/>
      <c r="B464" s="9"/>
      <c r="C464" s="9"/>
      <c r="D464" s="9"/>
      <c r="E464" s="154"/>
      <c r="F464" s="9"/>
      <c r="G464" s="155"/>
      <c r="H464" s="155"/>
      <c r="I464" s="9"/>
      <c r="J464" s="9"/>
      <c r="K464" s="9"/>
      <c r="L464" s="156"/>
      <c r="M464" s="157"/>
      <c r="N464" s="157"/>
      <c r="O464" s="157"/>
      <c r="P464" s="157"/>
      <c r="Q464" s="157"/>
      <c r="R464" s="157"/>
      <c r="S464" s="9"/>
      <c r="T464" s="9"/>
      <c r="U464" s="9"/>
      <c r="V464" s="154"/>
      <c r="W464" s="9"/>
      <c r="X464" s="9"/>
      <c r="Y464" s="158"/>
      <c r="Z464" s="9"/>
      <c r="AA464" s="9"/>
      <c r="AB464" s="9"/>
      <c r="AC464" s="9"/>
      <c r="AD464" s="9"/>
      <c r="AE464" s="9"/>
      <c r="AF464" s="9"/>
      <c r="AG464" s="9"/>
      <c r="AH464" s="9"/>
    </row>
    <row r="465">
      <c r="A465" s="9"/>
      <c r="B465" s="9"/>
      <c r="C465" s="9"/>
      <c r="D465" s="9"/>
      <c r="E465" s="154"/>
      <c r="F465" s="9"/>
      <c r="G465" s="155"/>
      <c r="H465" s="155"/>
      <c r="I465" s="9"/>
      <c r="J465" s="9"/>
      <c r="K465" s="9"/>
      <c r="L465" s="156"/>
      <c r="M465" s="157"/>
      <c r="N465" s="157"/>
      <c r="O465" s="157"/>
      <c r="P465" s="157"/>
      <c r="Q465" s="157"/>
      <c r="R465" s="157"/>
      <c r="S465" s="9"/>
      <c r="T465" s="9"/>
      <c r="U465" s="9"/>
      <c r="V465" s="154"/>
      <c r="W465" s="9"/>
      <c r="X465" s="9"/>
      <c r="Y465" s="158"/>
      <c r="Z465" s="9"/>
      <c r="AA465" s="9"/>
      <c r="AB465" s="9"/>
      <c r="AC465" s="9"/>
      <c r="AD465" s="9"/>
      <c r="AE465" s="9"/>
      <c r="AF465" s="9"/>
      <c r="AG465" s="9"/>
      <c r="AH465" s="9"/>
    </row>
    <row r="466">
      <c r="A466" s="9"/>
      <c r="B466" s="9"/>
      <c r="C466" s="9"/>
      <c r="D466" s="9"/>
      <c r="E466" s="154"/>
      <c r="F466" s="9"/>
      <c r="G466" s="155"/>
      <c r="H466" s="155"/>
      <c r="I466" s="9"/>
      <c r="J466" s="9"/>
      <c r="K466" s="9"/>
      <c r="L466" s="156"/>
      <c r="M466" s="157"/>
      <c r="N466" s="157"/>
      <c r="O466" s="157"/>
      <c r="P466" s="157"/>
      <c r="Q466" s="157"/>
      <c r="R466" s="157"/>
      <c r="S466" s="9"/>
      <c r="T466" s="9"/>
      <c r="U466" s="9"/>
      <c r="V466" s="154"/>
      <c r="W466" s="9"/>
      <c r="X466" s="9"/>
      <c r="Y466" s="158"/>
      <c r="Z466" s="9"/>
      <c r="AA466" s="9"/>
      <c r="AB466" s="9"/>
      <c r="AC466" s="9"/>
      <c r="AD466" s="9"/>
      <c r="AE466" s="9"/>
      <c r="AF466" s="9"/>
      <c r="AG466" s="9"/>
      <c r="AH466" s="9"/>
    </row>
    <row r="467">
      <c r="A467" s="9"/>
      <c r="B467" s="9"/>
      <c r="C467" s="9"/>
      <c r="D467" s="9"/>
      <c r="E467" s="154"/>
      <c r="F467" s="9"/>
      <c r="G467" s="155"/>
      <c r="H467" s="155"/>
      <c r="I467" s="9"/>
      <c r="J467" s="9"/>
      <c r="K467" s="9"/>
      <c r="L467" s="156"/>
      <c r="M467" s="157"/>
      <c r="N467" s="157"/>
      <c r="O467" s="157"/>
      <c r="P467" s="157"/>
      <c r="Q467" s="157"/>
      <c r="R467" s="157"/>
      <c r="S467" s="9"/>
      <c r="T467" s="9"/>
      <c r="U467" s="9"/>
      <c r="V467" s="154"/>
      <c r="W467" s="9"/>
      <c r="X467" s="9"/>
      <c r="Y467" s="158"/>
      <c r="Z467" s="9"/>
      <c r="AA467" s="9"/>
      <c r="AB467" s="9"/>
      <c r="AC467" s="9"/>
      <c r="AD467" s="9"/>
      <c r="AE467" s="9"/>
      <c r="AF467" s="9"/>
      <c r="AG467" s="9"/>
      <c r="AH467" s="9"/>
    </row>
    <row r="468">
      <c r="A468" s="9"/>
      <c r="B468" s="9"/>
      <c r="C468" s="9"/>
      <c r="D468" s="9"/>
      <c r="E468" s="154"/>
      <c r="F468" s="9"/>
      <c r="G468" s="155"/>
      <c r="H468" s="155"/>
      <c r="I468" s="9"/>
      <c r="J468" s="9"/>
      <c r="K468" s="9"/>
      <c r="L468" s="156"/>
      <c r="M468" s="157"/>
      <c r="N468" s="157"/>
      <c r="O468" s="157"/>
      <c r="P468" s="157"/>
      <c r="Q468" s="157"/>
      <c r="R468" s="157"/>
      <c r="S468" s="9"/>
      <c r="T468" s="9"/>
      <c r="U468" s="9"/>
      <c r="V468" s="154"/>
      <c r="W468" s="9"/>
      <c r="X468" s="9"/>
      <c r="Y468" s="158"/>
      <c r="Z468" s="9"/>
      <c r="AA468" s="9"/>
      <c r="AB468" s="9"/>
      <c r="AC468" s="9"/>
      <c r="AD468" s="9"/>
      <c r="AE468" s="9"/>
      <c r="AF468" s="9"/>
      <c r="AG468" s="9"/>
      <c r="AH468" s="9"/>
    </row>
    <row r="469">
      <c r="A469" s="9"/>
      <c r="B469" s="9"/>
      <c r="C469" s="9"/>
      <c r="D469" s="9"/>
      <c r="E469" s="154"/>
      <c r="F469" s="9"/>
      <c r="G469" s="155"/>
      <c r="H469" s="155"/>
      <c r="I469" s="9"/>
      <c r="J469" s="9"/>
      <c r="K469" s="9"/>
      <c r="L469" s="156"/>
      <c r="M469" s="157"/>
      <c r="N469" s="157"/>
      <c r="O469" s="157"/>
      <c r="P469" s="157"/>
      <c r="Q469" s="157"/>
      <c r="R469" s="157"/>
      <c r="S469" s="9"/>
      <c r="T469" s="9"/>
      <c r="U469" s="9"/>
      <c r="V469" s="154"/>
      <c r="W469" s="9"/>
      <c r="X469" s="9"/>
      <c r="Y469" s="158"/>
      <c r="Z469" s="9"/>
      <c r="AA469" s="9"/>
      <c r="AB469" s="9"/>
      <c r="AC469" s="9"/>
      <c r="AD469" s="9"/>
      <c r="AE469" s="9"/>
      <c r="AF469" s="9"/>
      <c r="AG469" s="9"/>
      <c r="AH469" s="9"/>
    </row>
    <row r="470">
      <c r="A470" s="9"/>
      <c r="B470" s="9"/>
      <c r="C470" s="9"/>
      <c r="D470" s="9"/>
      <c r="E470" s="154"/>
      <c r="F470" s="9"/>
      <c r="G470" s="155"/>
      <c r="H470" s="155"/>
      <c r="I470" s="9"/>
      <c r="J470" s="9"/>
      <c r="K470" s="9"/>
      <c r="L470" s="156"/>
      <c r="M470" s="157"/>
      <c r="N470" s="157"/>
      <c r="O470" s="157"/>
      <c r="P470" s="157"/>
      <c r="Q470" s="157"/>
      <c r="R470" s="157"/>
      <c r="S470" s="9"/>
      <c r="T470" s="9"/>
      <c r="U470" s="9"/>
      <c r="V470" s="154"/>
      <c r="W470" s="9"/>
      <c r="X470" s="9"/>
      <c r="Y470" s="158"/>
      <c r="Z470" s="9"/>
      <c r="AA470" s="9"/>
      <c r="AB470" s="9"/>
      <c r="AC470" s="9"/>
      <c r="AD470" s="9"/>
      <c r="AE470" s="9"/>
      <c r="AF470" s="9"/>
      <c r="AG470" s="9"/>
      <c r="AH470" s="9"/>
    </row>
    <row r="471">
      <c r="A471" s="9"/>
      <c r="B471" s="9"/>
      <c r="C471" s="9"/>
      <c r="D471" s="9"/>
      <c r="E471" s="154"/>
      <c r="F471" s="9"/>
      <c r="G471" s="155"/>
      <c r="H471" s="155"/>
      <c r="I471" s="9"/>
      <c r="J471" s="9"/>
      <c r="K471" s="9"/>
      <c r="L471" s="156"/>
      <c r="M471" s="157"/>
      <c r="N471" s="157"/>
      <c r="O471" s="157"/>
      <c r="P471" s="157"/>
      <c r="Q471" s="157"/>
      <c r="R471" s="157"/>
      <c r="S471" s="9"/>
      <c r="T471" s="9"/>
      <c r="U471" s="9"/>
      <c r="V471" s="154"/>
      <c r="W471" s="9"/>
      <c r="X471" s="9"/>
      <c r="Y471" s="158"/>
      <c r="Z471" s="9"/>
      <c r="AA471" s="9"/>
      <c r="AB471" s="9"/>
      <c r="AC471" s="9"/>
      <c r="AD471" s="9"/>
      <c r="AE471" s="9"/>
      <c r="AF471" s="9"/>
      <c r="AG471" s="9"/>
      <c r="AH471" s="9"/>
    </row>
    <row r="472">
      <c r="A472" s="9"/>
      <c r="B472" s="9"/>
      <c r="C472" s="9"/>
      <c r="D472" s="9"/>
      <c r="E472" s="154"/>
      <c r="F472" s="9"/>
      <c r="G472" s="155"/>
      <c r="H472" s="155"/>
      <c r="I472" s="9"/>
      <c r="J472" s="9"/>
      <c r="K472" s="9"/>
      <c r="L472" s="156"/>
      <c r="M472" s="157"/>
      <c r="N472" s="157"/>
      <c r="O472" s="157"/>
      <c r="P472" s="157"/>
      <c r="Q472" s="157"/>
      <c r="R472" s="157"/>
      <c r="S472" s="9"/>
      <c r="T472" s="9"/>
      <c r="U472" s="9"/>
      <c r="V472" s="154"/>
      <c r="W472" s="9"/>
      <c r="X472" s="9"/>
      <c r="Y472" s="158"/>
      <c r="Z472" s="9"/>
      <c r="AA472" s="9"/>
      <c r="AB472" s="9"/>
      <c r="AC472" s="9"/>
      <c r="AD472" s="9"/>
      <c r="AE472" s="9"/>
      <c r="AF472" s="9"/>
      <c r="AG472" s="9"/>
      <c r="AH472" s="9"/>
    </row>
    <row r="473">
      <c r="A473" s="9"/>
      <c r="B473" s="9"/>
      <c r="C473" s="9"/>
      <c r="D473" s="9"/>
      <c r="E473" s="154"/>
      <c r="F473" s="9"/>
      <c r="G473" s="155"/>
      <c r="H473" s="155"/>
      <c r="I473" s="9"/>
      <c r="J473" s="9"/>
      <c r="K473" s="9"/>
      <c r="L473" s="156"/>
      <c r="M473" s="157"/>
      <c r="N473" s="157"/>
      <c r="O473" s="157"/>
      <c r="P473" s="157"/>
      <c r="Q473" s="157"/>
      <c r="R473" s="157"/>
      <c r="S473" s="9"/>
      <c r="T473" s="9"/>
      <c r="U473" s="9"/>
      <c r="V473" s="154"/>
      <c r="W473" s="9"/>
      <c r="X473" s="9"/>
      <c r="Y473" s="158"/>
      <c r="Z473" s="9"/>
      <c r="AA473" s="9"/>
      <c r="AB473" s="9"/>
      <c r="AC473" s="9"/>
      <c r="AD473" s="9"/>
      <c r="AE473" s="9"/>
      <c r="AF473" s="9"/>
      <c r="AG473" s="9"/>
      <c r="AH473" s="9"/>
    </row>
    <row r="474">
      <c r="A474" s="9"/>
      <c r="B474" s="9"/>
      <c r="C474" s="9"/>
      <c r="D474" s="9"/>
      <c r="E474" s="154"/>
      <c r="F474" s="9"/>
      <c r="G474" s="155"/>
      <c r="H474" s="155"/>
      <c r="I474" s="9"/>
      <c r="J474" s="9"/>
      <c r="K474" s="9"/>
      <c r="L474" s="156"/>
      <c r="M474" s="157"/>
      <c r="N474" s="157"/>
      <c r="O474" s="157"/>
      <c r="P474" s="157"/>
      <c r="Q474" s="157"/>
      <c r="R474" s="157"/>
      <c r="S474" s="9"/>
      <c r="T474" s="9"/>
      <c r="U474" s="9"/>
      <c r="V474" s="154"/>
      <c r="W474" s="9"/>
      <c r="X474" s="9"/>
      <c r="Y474" s="158"/>
      <c r="Z474" s="9"/>
      <c r="AA474" s="9"/>
      <c r="AB474" s="9"/>
      <c r="AC474" s="9"/>
      <c r="AD474" s="9"/>
      <c r="AE474" s="9"/>
      <c r="AF474" s="9"/>
      <c r="AG474" s="9"/>
      <c r="AH474" s="9"/>
    </row>
    <row r="475">
      <c r="A475" s="9"/>
      <c r="B475" s="9"/>
      <c r="C475" s="9"/>
      <c r="D475" s="9"/>
      <c r="E475" s="154"/>
      <c r="F475" s="9"/>
      <c r="G475" s="155"/>
      <c r="H475" s="155"/>
      <c r="I475" s="9"/>
      <c r="J475" s="9"/>
      <c r="K475" s="9"/>
      <c r="L475" s="156"/>
      <c r="M475" s="157"/>
      <c r="N475" s="157"/>
      <c r="O475" s="157"/>
      <c r="P475" s="157"/>
      <c r="Q475" s="157"/>
      <c r="R475" s="157"/>
      <c r="S475" s="9"/>
      <c r="T475" s="9"/>
      <c r="U475" s="9"/>
      <c r="V475" s="154"/>
      <c r="W475" s="9"/>
      <c r="X475" s="9"/>
      <c r="Y475" s="158"/>
      <c r="Z475" s="9"/>
      <c r="AA475" s="9"/>
      <c r="AB475" s="9"/>
      <c r="AC475" s="9"/>
      <c r="AD475" s="9"/>
      <c r="AE475" s="9"/>
      <c r="AF475" s="9"/>
      <c r="AG475" s="9"/>
      <c r="AH475" s="9"/>
    </row>
    <row r="476">
      <c r="A476" s="9"/>
      <c r="B476" s="9"/>
      <c r="C476" s="9"/>
      <c r="D476" s="9"/>
      <c r="E476" s="154"/>
      <c r="F476" s="9"/>
      <c r="G476" s="155"/>
      <c r="H476" s="155"/>
      <c r="I476" s="9"/>
      <c r="J476" s="9"/>
      <c r="K476" s="9"/>
      <c r="L476" s="156"/>
      <c r="M476" s="157"/>
      <c r="N476" s="157"/>
      <c r="O476" s="157"/>
      <c r="P476" s="157"/>
      <c r="Q476" s="157"/>
      <c r="R476" s="157"/>
      <c r="S476" s="9"/>
      <c r="T476" s="9"/>
      <c r="U476" s="9"/>
      <c r="V476" s="154"/>
      <c r="W476" s="9"/>
      <c r="X476" s="9"/>
      <c r="Y476" s="158"/>
      <c r="Z476" s="9"/>
      <c r="AA476" s="9"/>
      <c r="AB476" s="9"/>
      <c r="AC476" s="9"/>
      <c r="AD476" s="9"/>
      <c r="AE476" s="9"/>
      <c r="AF476" s="9"/>
      <c r="AG476" s="9"/>
      <c r="AH476" s="9"/>
    </row>
    <row r="477">
      <c r="A477" s="9"/>
      <c r="B477" s="9"/>
      <c r="C477" s="9"/>
      <c r="D477" s="9"/>
      <c r="E477" s="154"/>
      <c r="F477" s="9"/>
      <c r="G477" s="155"/>
      <c r="H477" s="155"/>
      <c r="I477" s="9"/>
      <c r="J477" s="9"/>
      <c r="K477" s="9"/>
      <c r="L477" s="156"/>
      <c r="M477" s="157"/>
      <c r="N477" s="157"/>
      <c r="O477" s="157"/>
      <c r="P477" s="157"/>
      <c r="Q477" s="157"/>
      <c r="R477" s="157"/>
      <c r="S477" s="9"/>
      <c r="T477" s="9"/>
      <c r="U477" s="9"/>
      <c r="V477" s="154"/>
      <c r="W477" s="9"/>
      <c r="X477" s="9"/>
      <c r="Y477" s="158"/>
      <c r="Z477" s="9"/>
      <c r="AA477" s="9"/>
      <c r="AB477" s="9"/>
      <c r="AC477" s="9"/>
      <c r="AD477" s="9"/>
      <c r="AE477" s="9"/>
      <c r="AF477" s="9"/>
      <c r="AG477" s="9"/>
      <c r="AH477" s="9"/>
    </row>
    <row r="478">
      <c r="A478" s="9"/>
      <c r="B478" s="9"/>
      <c r="C478" s="9"/>
      <c r="D478" s="9"/>
      <c r="E478" s="154"/>
      <c r="F478" s="9"/>
      <c r="G478" s="155"/>
      <c r="H478" s="155"/>
      <c r="I478" s="9"/>
      <c r="J478" s="9"/>
      <c r="K478" s="9"/>
      <c r="L478" s="156"/>
      <c r="M478" s="157"/>
      <c r="N478" s="157"/>
      <c r="O478" s="157"/>
      <c r="P478" s="157"/>
      <c r="Q478" s="157"/>
      <c r="R478" s="157"/>
      <c r="S478" s="9"/>
      <c r="T478" s="9"/>
      <c r="U478" s="9"/>
      <c r="V478" s="154"/>
      <c r="W478" s="9"/>
      <c r="X478" s="9"/>
      <c r="Y478" s="158"/>
      <c r="Z478" s="9"/>
      <c r="AA478" s="9"/>
      <c r="AB478" s="9"/>
      <c r="AC478" s="9"/>
      <c r="AD478" s="9"/>
      <c r="AE478" s="9"/>
      <c r="AF478" s="9"/>
      <c r="AG478" s="9"/>
      <c r="AH478" s="9"/>
    </row>
    <row r="479">
      <c r="A479" s="9"/>
      <c r="B479" s="9"/>
      <c r="C479" s="9"/>
      <c r="D479" s="9"/>
      <c r="E479" s="154"/>
      <c r="F479" s="9"/>
      <c r="G479" s="155"/>
      <c r="H479" s="155"/>
      <c r="I479" s="9"/>
      <c r="J479" s="9"/>
      <c r="K479" s="9"/>
      <c r="L479" s="156"/>
      <c r="M479" s="157"/>
      <c r="N479" s="157"/>
      <c r="O479" s="157"/>
      <c r="P479" s="157"/>
      <c r="Q479" s="157"/>
      <c r="R479" s="157"/>
      <c r="S479" s="9"/>
      <c r="T479" s="9"/>
      <c r="U479" s="9"/>
      <c r="V479" s="154"/>
      <c r="W479" s="9"/>
      <c r="X479" s="9"/>
      <c r="Y479" s="158"/>
      <c r="Z479" s="9"/>
      <c r="AA479" s="9"/>
      <c r="AB479" s="9"/>
      <c r="AC479" s="9"/>
      <c r="AD479" s="9"/>
      <c r="AE479" s="9"/>
      <c r="AF479" s="9"/>
      <c r="AG479" s="9"/>
      <c r="AH479" s="9"/>
    </row>
    <row r="480">
      <c r="A480" s="9"/>
      <c r="B480" s="9"/>
      <c r="C480" s="9"/>
      <c r="D480" s="9"/>
      <c r="E480" s="154"/>
      <c r="F480" s="9"/>
      <c r="G480" s="155"/>
      <c r="H480" s="155"/>
      <c r="I480" s="9"/>
      <c r="J480" s="9"/>
      <c r="K480" s="9"/>
      <c r="L480" s="156"/>
      <c r="M480" s="157"/>
      <c r="N480" s="157"/>
      <c r="O480" s="157"/>
      <c r="P480" s="157"/>
      <c r="Q480" s="157"/>
      <c r="R480" s="157"/>
      <c r="S480" s="9"/>
      <c r="T480" s="9"/>
      <c r="U480" s="9"/>
      <c r="V480" s="154"/>
      <c r="W480" s="9"/>
      <c r="X480" s="9"/>
      <c r="Y480" s="158"/>
      <c r="Z480" s="9"/>
      <c r="AA480" s="9"/>
      <c r="AB480" s="9"/>
      <c r="AC480" s="9"/>
      <c r="AD480" s="9"/>
      <c r="AE480" s="9"/>
      <c r="AF480" s="9"/>
      <c r="AG480" s="9"/>
      <c r="AH480" s="9"/>
    </row>
    <row r="481">
      <c r="A481" s="9"/>
      <c r="B481" s="9"/>
      <c r="C481" s="9"/>
      <c r="D481" s="9"/>
      <c r="E481" s="154"/>
      <c r="F481" s="9"/>
      <c r="G481" s="155"/>
      <c r="H481" s="155"/>
      <c r="I481" s="9"/>
      <c r="J481" s="9"/>
      <c r="K481" s="9"/>
      <c r="L481" s="156"/>
      <c r="M481" s="157"/>
      <c r="N481" s="157"/>
      <c r="O481" s="157"/>
      <c r="P481" s="157"/>
      <c r="Q481" s="157"/>
      <c r="R481" s="157"/>
      <c r="S481" s="9"/>
      <c r="T481" s="9"/>
      <c r="U481" s="9"/>
      <c r="V481" s="154"/>
      <c r="W481" s="9"/>
      <c r="X481" s="9"/>
      <c r="Y481" s="158"/>
      <c r="Z481" s="9"/>
      <c r="AA481" s="9"/>
      <c r="AB481" s="9"/>
      <c r="AC481" s="9"/>
      <c r="AD481" s="9"/>
      <c r="AE481" s="9"/>
      <c r="AF481" s="9"/>
      <c r="AG481" s="9"/>
      <c r="AH481" s="9"/>
    </row>
    <row r="482">
      <c r="A482" s="9"/>
      <c r="B482" s="9"/>
      <c r="C482" s="9"/>
      <c r="D482" s="9"/>
      <c r="E482" s="154"/>
      <c r="F482" s="9"/>
      <c r="G482" s="155"/>
      <c r="H482" s="155"/>
      <c r="I482" s="9"/>
      <c r="J482" s="9"/>
      <c r="K482" s="9"/>
      <c r="L482" s="156"/>
      <c r="M482" s="157"/>
      <c r="N482" s="157"/>
      <c r="O482" s="157"/>
      <c r="P482" s="157"/>
      <c r="Q482" s="157"/>
      <c r="R482" s="157"/>
      <c r="S482" s="9"/>
      <c r="T482" s="9"/>
      <c r="U482" s="9"/>
      <c r="V482" s="154"/>
      <c r="W482" s="9"/>
      <c r="X482" s="9"/>
      <c r="Y482" s="158"/>
      <c r="Z482" s="9"/>
      <c r="AA482" s="9"/>
      <c r="AB482" s="9"/>
      <c r="AC482" s="9"/>
      <c r="AD482" s="9"/>
      <c r="AE482" s="9"/>
      <c r="AF482" s="9"/>
      <c r="AG482" s="9"/>
      <c r="AH482" s="9"/>
    </row>
    <row r="483">
      <c r="A483" s="9"/>
      <c r="B483" s="9"/>
      <c r="C483" s="9"/>
      <c r="D483" s="9"/>
      <c r="E483" s="154"/>
      <c r="F483" s="9"/>
      <c r="G483" s="155"/>
      <c r="H483" s="155"/>
      <c r="I483" s="9"/>
      <c r="J483" s="9"/>
      <c r="K483" s="9"/>
      <c r="L483" s="156"/>
      <c r="M483" s="157"/>
      <c r="N483" s="157"/>
      <c r="O483" s="157"/>
      <c r="P483" s="157"/>
      <c r="Q483" s="157"/>
      <c r="R483" s="157"/>
      <c r="S483" s="9"/>
      <c r="T483" s="9"/>
      <c r="U483" s="9"/>
      <c r="V483" s="154"/>
      <c r="W483" s="9"/>
      <c r="X483" s="9"/>
      <c r="Y483" s="158"/>
      <c r="Z483" s="9"/>
      <c r="AA483" s="9"/>
      <c r="AB483" s="9"/>
      <c r="AC483" s="9"/>
      <c r="AD483" s="9"/>
      <c r="AE483" s="9"/>
      <c r="AF483" s="9"/>
      <c r="AG483" s="9"/>
      <c r="AH483" s="9"/>
    </row>
    <row r="484">
      <c r="A484" s="9"/>
      <c r="B484" s="9"/>
      <c r="C484" s="9"/>
      <c r="D484" s="9"/>
      <c r="E484" s="154"/>
      <c r="F484" s="9"/>
      <c r="G484" s="155"/>
      <c r="H484" s="155"/>
      <c r="I484" s="9"/>
      <c r="J484" s="9"/>
      <c r="K484" s="9"/>
      <c r="L484" s="156"/>
      <c r="M484" s="157"/>
      <c r="N484" s="157"/>
      <c r="O484" s="157"/>
      <c r="P484" s="157"/>
      <c r="Q484" s="157"/>
      <c r="R484" s="157"/>
      <c r="S484" s="9"/>
      <c r="T484" s="9"/>
      <c r="U484" s="9"/>
      <c r="V484" s="154"/>
      <c r="W484" s="9"/>
      <c r="X484" s="9"/>
      <c r="Y484" s="158"/>
      <c r="Z484" s="9"/>
      <c r="AA484" s="9"/>
      <c r="AB484" s="9"/>
      <c r="AC484" s="9"/>
      <c r="AD484" s="9"/>
      <c r="AE484" s="9"/>
      <c r="AF484" s="9"/>
      <c r="AG484" s="9"/>
      <c r="AH484" s="9"/>
    </row>
    <row r="485">
      <c r="A485" s="9"/>
      <c r="B485" s="9"/>
      <c r="C485" s="9"/>
      <c r="D485" s="9"/>
      <c r="E485" s="154"/>
      <c r="F485" s="9"/>
      <c r="G485" s="155"/>
      <c r="H485" s="155"/>
      <c r="I485" s="9"/>
      <c r="J485" s="9"/>
      <c r="K485" s="9"/>
      <c r="L485" s="156"/>
      <c r="M485" s="157"/>
      <c r="N485" s="157"/>
      <c r="O485" s="157"/>
      <c r="P485" s="157"/>
      <c r="Q485" s="157"/>
      <c r="R485" s="157"/>
      <c r="S485" s="9"/>
      <c r="T485" s="9"/>
      <c r="U485" s="9"/>
      <c r="V485" s="154"/>
      <c r="W485" s="9"/>
      <c r="X485" s="9"/>
      <c r="Y485" s="158"/>
      <c r="Z485" s="9"/>
      <c r="AA485" s="9"/>
      <c r="AB485" s="9"/>
      <c r="AC485" s="9"/>
      <c r="AD485" s="9"/>
      <c r="AE485" s="9"/>
      <c r="AF485" s="9"/>
      <c r="AG485" s="9"/>
      <c r="AH485" s="9"/>
    </row>
    <row r="486">
      <c r="A486" s="9"/>
      <c r="B486" s="9"/>
      <c r="C486" s="9"/>
      <c r="D486" s="9"/>
      <c r="E486" s="154"/>
      <c r="F486" s="9"/>
      <c r="G486" s="155"/>
      <c r="H486" s="155"/>
      <c r="I486" s="9"/>
      <c r="J486" s="9"/>
      <c r="K486" s="9"/>
      <c r="L486" s="156"/>
      <c r="M486" s="157"/>
      <c r="N486" s="157"/>
      <c r="O486" s="157"/>
      <c r="P486" s="157"/>
      <c r="Q486" s="157"/>
      <c r="R486" s="157"/>
      <c r="S486" s="9"/>
      <c r="T486" s="9"/>
      <c r="U486" s="9"/>
      <c r="V486" s="154"/>
      <c r="W486" s="9"/>
      <c r="X486" s="9"/>
      <c r="Y486" s="158"/>
      <c r="Z486" s="9"/>
      <c r="AA486" s="9"/>
      <c r="AB486" s="9"/>
      <c r="AC486" s="9"/>
      <c r="AD486" s="9"/>
      <c r="AE486" s="9"/>
      <c r="AF486" s="9"/>
      <c r="AG486" s="9"/>
      <c r="AH486" s="9"/>
    </row>
    <row r="487">
      <c r="A487" s="9"/>
      <c r="B487" s="9"/>
      <c r="C487" s="9"/>
      <c r="D487" s="9"/>
      <c r="E487" s="154"/>
      <c r="F487" s="9"/>
      <c r="G487" s="155"/>
      <c r="H487" s="155"/>
      <c r="I487" s="9"/>
      <c r="J487" s="9"/>
      <c r="K487" s="9"/>
      <c r="L487" s="156"/>
      <c r="M487" s="157"/>
      <c r="N487" s="157"/>
      <c r="O487" s="157"/>
      <c r="P487" s="157"/>
      <c r="Q487" s="157"/>
      <c r="R487" s="157"/>
      <c r="S487" s="9"/>
      <c r="T487" s="9"/>
      <c r="U487" s="9"/>
      <c r="V487" s="154"/>
      <c r="W487" s="9"/>
      <c r="X487" s="9"/>
      <c r="Y487" s="158"/>
      <c r="Z487" s="9"/>
      <c r="AA487" s="9"/>
      <c r="AB487" s="9"/>
      <c r="AC487" s="9"/>
      <c r="AD487" s="9"/>
      <c r="AE487" s="9"/>
      <c r="AF487" s="9"/>
      <c r="AG487" s="9"/>
      <c r="AH487" s="9"/>
    </row>
    <row r="488">
      <c r="A488" s="9"/>
      <c r="B488" s="9"/>
      <c r="C488" s="9"/>
      <c r="D488" s="9"/>
      <c r="E488" s="154"/>
      <c r="F488" s="9"/>
      <c r="G488" s="155"/>
      <c r="H488" s="155"/>
      <c r="I488" s="9"/>
      <c r="J488" s="9"/>
      <c r="K488" s="9"/>
      <c r="L488" s="156"/>
      <c r="M488" s="157"/>
      <c r="N488" s="157"/>
      <c r="O488" s="157"/>
      <c r="P488" s="157"/>
      <c r="Q488" s="157"/>
      <c r="R488" s="157"/>
      <c r="S488" s="9"/>
      <c r="T488" s="9"/>
      <c r="U488" s="9"/>
      <c r="V488" s="154"/>
      <c r="W488" s="9"/>
      <c r="X488" s="9"/>
      <c r="Y488" s="158"/>
      <c r="Z488" s="9"/>
      <c r="AA488" s="9"/>
      <c r="AB488" s="9"/>
      <c r="AC488" s="9"/>
      <c r="AD488" s="9"/>
      <c r="AE488" s="9"/>
      <c r="AF488" s="9"/>
      <c r="AG488" s="9"/>
      <c r="AH488" s="9"/>
    </row>
    <row r="489">
      <c r="A489" s="9"/>
      <c r="B489" s="9"/>
      <c r="C489" s="9"/>
      <c r="D489" s="9"/>
      <c r="E489" s="154"/>
      <c r="F489" s="9"/>
      <c r="G489" s="155"/>
      <c r="H489" s="155"/>
      <c r="I489" s="9"/>
      <c r="J489" s="9"/>
      <c r="K489" s="9"/>
      <c r="L489" s="156"/>
      <c r="M489" s="157"/>
      <c r="N489" s="157"/>
      <c r="O489" s="157"/>
      <c r="P489" s="157"/>
      <c r="Q489" s="157"/>
      <c r="R489" s="157"/>
      <c r="S489" s="9"/>
      <c r="T489" s="9"/>
      <c r="U489" s="9"/>
      <c r="V489" s="154"/>
      <c r="W489" s="9"/>
      <c r="X489" s="9"/>
      <c r="Y489" s="158"/>
      <c r="Z489" s="9"/>
      <c r="AA489" s="9"/>
      <c r="AB489" s="9"/>
      <c r="AC489" s="9"/>
      <c r="AD489" s="9"/>
      <c r="AE489" s="9"/>
      <c r="AF489" s="9"/>
      <c r="AG489" s="9"/>
      <c r="AH489" s="9"/>
    </row>
    <row r="490">
      <c r="A490" s="9"/>
      <c r="B490" s="9"/>
      <c r="C490" s="9"/>
      <c r="D490" s="9"/>
      <c r="E490" s="154"/>
      <c r="F490" s="9"/>
      <c r="G490" s="155"/>
      <c r="H490" s="155"/>
      <c r="I490" s="9"/>
      <c r="J490" s="9"/>
      <c r="K490" s="9"/>
      <c r="L490" s="156"/>
      <c r="M490" s="157"/>
      <c r="N490" s="157"/>
      <c r="O490" s="157"/>
      <c r="P490" s="157"/>
      <c r="Q490" s="157"/>
      <c r="R490" s="157"/>
      <c r="S490" s="9"/>
      <c r="T490" s="9"/>
      <c r="U490" s="9"/>
      <c r="V490" s="154"/>
      <c r="W490" s="9"/>
      <c r="X490" s="9"/>
      <c r="Y490" s="158"/>
      <c r="Z490" s="9"/>
      <c r="AA490" s="9"/>
      <c r="AB490" s="9"/>
      <c r="AC490" s="9"/>
      <c r="AD490" s="9"/>
      <c r="AE490" s="9"/>
      <c r="AF490" s="9"/>
      <c r="AG490" s="9"/>
      <c r="AH490" s="9"/>
    </row>
    <row r="491">
      <c r="A491" s="9"/>
      <c r="B491" s="9"/>
      <c r="C491" s="9"/>
      <c r="D491" s="9"/>
      <c r="E491" s="154"/>
      <c r="F491" s="9"/>
      <c r="G491" s="155"/>
      <c r="H491" s="155"/>
      <c r="I491" s="9"/>
      <c r="J491" s="9"/>
      <c r="K491" s="9"/>
      <c r="L491" s="156"/>
      <c r="M491" s="157"/>
      <c r="N491" s="157"/>
      <c r="O491" s="157"/>
      <c r="P491" s="157"/>
      <c r="Q491" s="157"/>
      <c r="R491" s="157"/>
      <c r="S491" s="9"/>
      <c r="T491" s="9"/>
      <c r="U491" s="9"/>
      <c r="V491" s="154"/>
      <c r="W491" s="9"/>
      <c r="X491" s="9"/>
      <c r="Y491" s="158"/>
      <c r="Z491" s="9"/>
      <c r="AA491" s="9"/>
      <c r="AB491" s="9"/>
      <c r="AC491" s="9"/>
      <c r="AD491" s="9"/>
      <c r="AE491" s="9"/>
      <c r="AF491" s="9"/>
      <c r="AG491" s="9"/>
      <c r="AH491" s="9"/>
    </row>
    <row r="492">
      <c r="A492" s="9"/>
      <c r="B492" s="9"/>
      <c r="C492" s="9"/>
      <c r="D492" s="9"/>
      <c r="E492" s="154"/>
      <c r="F492" s="9"/>
      <c r="G492" s="155"/>
      <c r="H492" s="155"/>
      <c r="I492" s="9"/>
      <c r="J492" s="9"/>
      <c r="K492" s="9"/>
      <c r="L492" s="156"/>
      <c r="M492" s="157"/>
      <c r="N492" s="157"/>
      <c r="O492" s="157"/>
      <c r="P492" s="157"/>
      <c r="Q492" s="157"/>
      <c r="R492" s="157"/>
      <c r="S492" s="9"/>
      <c r="T492" s="9"/>
      <c r="U492" s="9"/>
      <c r="V492" s="154"/>
      <c r="W492" s="9"/>
      <c r="X492" s="9"/>
      <c r="Y492" s="158"/>
      <c r="Z492" s="9"/>
      <c r="AA492" s="9"/>
      <c r="AB492" s="9"/>
      <c r="AC492" s="9"/>
      <c r="AD492" s="9"/>
      <c r="AE492" s="9"/>
      <c r="AF492" s="9"/>
      <c r="AG492" s="9"/>
      <c r="AH492" s="9"/>
    </row>
    <row r="493">
      <c r="A493" s="9"/>
      <c r="B493" s="9"/>
      <c r="C493" s="9"/>
      <c r="D493" s="9"/>
      <c r="E493" s="154"/>
      <c r="F493" s="9"/>
      <c r="G493" s="155"/>
      <c r="H493" s="155"/>
      <c r="I493" s="9"/>
      <c r="J493" s="9"/>
      <c r="K493" s="9"/>
      <c r="L493" s="156"/>
      <c r="M493" s="157"/>
      <c r="N493" s="157"/>
      <c r="O493" s="157"/>
      <c r="P493" s="157"/>
      <c r="Q493" s="157"/>
      <c r="R493" s="157"/>
      <c r="S493" s="9"/>
      <c r="T493" s="9"/>
      <c r="U493" s="9"/>
      <c r="V493" s="154"/>
      <c r="W493" s="9"/>
      <c r="X493" s="9"/>
      <c r="Y493" s="158"/>
      <c r="Z493" s="9"/>
      <c r="AA493" s="9"/>
      <c r="AB493" s="9"/>
      <c r="AC493" s="9"/>
      <c r="AD493" s="9"/>
      <c r="AE493" s="9"/>
      <c r="AF493" s="9"/>
      <c r="AG493" s="9"/>
      <c r="AH493" s="9"/>
    </row>
    <row r="494">
      <c r="A494" s="9"/>
      <c r="B494" s="9"/>
      <c r="C494" s="9"/>
      <c r="D494" s="9"/>
      <c r="E494" s="154"/>
      <c r="F494" s="9"/>
      <c r="G494" s="155"/>
      <c r="H494" s="155"/>
      <c r="I494" s="9"/>
      <c r="J494" s="9"/>
      <c r="K494" s="9"/>
      <c r="L494" s="156"/>
      <c r="M494" s="157"/>
      <c r="N494" s="157"/>
      <c r="O494" s="157"/>
      <c r="P494" s="157"/>
      <c r="Q494" s="157"/>
      <c r="R494" s="157"/>
      <c r="S494" s="9"/>
      <c r="T494" s="9"/>
      <c r="U494" s="9"/>
      <c r="V494" s="154"/>
      <c r="W494" s="9"/>
      <c r="X494" s="9"/>
      <c r="Y494" s="158"/>
      <c r="Z494" s="9"/>
      <c r="AA494" s="9"/>
      <c r="AB494" s="9"/>
      <c r="AC494" s="9"/>
      <c r="AD494" s="9"/>
      <c r="AE494" s="9"/>
      <c r="AF494" s="9"/>
      <c r="AG494" s="9"/>
      <c r="AH494" s="9"/>
    </row>
    <row r="495">
      <c r="A495" s="9"/>
      <c r="B495" s="9"/>
      <c r="C495" s="9"/>
      <c r="D495" s="9"/>
      <c r="E495" s="154"/>
      <c r="F495" s="9"/>
      <c r="G495" s="155"/>
      <c r="H495" s="155"/>
      <c r="I495" s="9"/>
      <c r="J495" s="9"/>
      <c r="K495" s="9"/>
      <c r="L495" s="156"/>
      <c r="M495" s="157"/>
      <c r="N495" s="157"/>
      <c r="O495" s="157"/>
      <c r="P495" s="157"/>
      <c r="Q495" s="157"/>
      <c r="R495" s="157"/>
      <c r="S495" s="9"/>
      <c r="T495" s="9"/>
      <c r="U495" s="9"/>
      <c r="V495" s="154"/>
      <c r="W495" s="9"/>
      <c r="X495" s="9"/>
      <c r="Y495" s="158"/>
      <c r="Z495" s="9"/>
      <c r="AA495" s="9"/>
      <c r="AB495" s="9"/>
      <c r="AC495" s="9"/>
      <c r="AD495" s="9"/>
      <c r="AE495" s="9"/>
      <c r="AF495" s="9"/>
      <c r="AG495" s="9"/>
      <c r="AH495" s="9"/>
    </row>
    <row r="496">
      <c r="A496" s="9"/>
      <c r="B496" s="9"/>
      <c r="C496" s="9"/>
      <c r="D496" s="9"/>
      <c r="E496" s="154"/>
      <c r="F496" s="9"/>
      <c r="G496" s="155"/>
      <c r="H496" s="155"/>
      <c r="I496" s="9"/>
      <c r="J496" s="9"/>
      <c r="K496" s="9"/>
      <c r="L496" s="156"/>
      <c r="M496" s="157"/>
      <c r="N496" s="157"/>
      <c r="O496" s="157"/>
      <c r="P496" s="157"/>
      <c r="Q496" s="157"/>
      <c r="R496" s="157"/>
      <c r="S496" s="9"/>
      <c r="T496" s="9"/>
      <c r="U496" s="9"/>
      <c r="V496" s="154"/>
      <c r="W496" s="9"/>
      <c r="X496" s="9"/>
      <c r="Y496" s="158"/>
      <c r="Z496" s="9"/>
      <c r="AA496" s="9"/>
      <c r="AB496" s="9"/>
      <c r="AC496" s="9"/>
      <c r="AD496" s="9"/>
      <c r="AE496" s="9"/>
      <c r="AF496" s="9"/>
      <c r="AG496" s="9"/>
      <c r="AH496" s="9"/>
    </row>
    <row r="497">
      <c r="A497" s="9"/>
      <c r="B497" s="9"/>
      <c r="C497" s="9"/>
      <c r="D497" s="9"/>
      <c r="E497" s="154"/>
      <c r="F497" s="9"/>
      <c r="G497" s="155"/>
      <c r="H497" s="155"/>
      <c r="I497" s="9"/>
      <c r="J497" s="9"/>
      <c r="K497" s="9"/>
      <c r="L497" s="156"/>
      <c r="M497" s="157"/>
      <c r="N497" s="157"/>
      <c r="O497" s="157"/>
      <c r="P497" s="157"/>
      <c r="Q497" s="157"/>
      <c r="R497" s="157"/>
      <c r="S497" s="9"/>
      <c r="T497" s="9"/>
      <c r="U497" s="9"/>
      <c r="V497" s="154"/>
      <c r="W497" s="9"/>
      <c r="X497" s="9"/>
      <c r="Y497" s="158"/>
      <c r="Z497" s="9"/>
      <c r="AA497" s="9"/>
      <c r="AB497" s="9"/>
      <c r="AC497" s="9"/>
      <c r="AD497" s="9"/>
      <c r="AE497" s="9"/>
      <c r="AF497" s="9"/>
      <c r="AG497" s="9"/>
      <c r="AH497" s="9"/>
    </row>
    <row r="498">
      <c r="A498" s="9"/>
      <c r="B498" s="9"/>
      <c r="C498" s="9"/>
      <c r="D498" s="9"/>
      <c r="E498" s="154"/>
      <c r="F498" s="9"/>
      <c r="G498" s="155"/>
      <c r="H498" s="155"/>
      <c r="I498" s="9"/>
      <c r="J498" s="9"/>
      <c r="K498" s="9"/>
      <c r="L498" s="156"/>
      <c r="M498" s="157"/>
      <c r="N498" s="157"/>
      <c r="O498" s="157"/>
      <c r="P498" s="157"/>
      <c r="Q498" s="157"/>
      <c r="R498" s="157"/>
      <c r="S498" s="9"/>
      <c r="T498" s="9"/>
      <c r="U498" s="9"/>
      <c r="V498" s="154"/>
      <c r="W498" s="9"/>
      <c r="X498" s="9"/>
      <c r="Y498" s="158"/>
      <c r="Z498" s="9"/>
      <c r="AA498" s="9"/>
      <c r="AB498" s="9"/>
      <c r="AC498" s="9"/>
      <c r="AD498" s="9"/>
      <c r="AE498" s="9"/>
      <c r="AF498" s="9"/>
      <c r="AG498" s="9"/>
      <c r="AH498" s="9"/>
    </row>
    <row r="499">
      <c r="A499" s="9"/>
      <c r="B499" s="9"/>
      <c r="C499" s="9"/>
      <c r="D499" s="9"/>
      <c r="E499" s="154"/>
      <c r="F499" s="9"/>
      <c r="G499" s="155"/>
      <c r="H499" s="155"/>
      <c r="I499" s="9"/>
      <c r="J499" s="9"/>
      <c r="K499" s="9"/>
      <c r="L499" s="156"/>
      <c r="M499" s="157"/>
      <c r="N499" s="157"/>
      <c r="O499" s="157"/>
      <c r="P499" s="157"/>
      <c r="Q499" s="157"/>
      <c r="R499" s="157"/>
      <c r="S499" s="9"/>
      <c r="T499" s="9"/>
      <c r="U499" s="9"/>
      <c r="V499" s="154"/>
      <c r="W499" s="9"/>
      <c r="X499" s="9"/>
      <c r="Y499" s="158"/>
      <c r="Z499" s="9"/>
      <c r="AA499" s="9"/>
      <c r="AB499" s="9"/>
      <c r="AC499" s="9"/>
      <c r="AD499" s="9"/>
      <c r="AE499" s="9"/>
      <c r="AF499" s="9"/>
      <c r="AG499" s="9"/>
      <c r="AH499" s="9"/>
    </row>
    <row r="500">
      <c r="A500" s="9"/>
      <c r="B500" s="9"/>
      <c r="C500" s="9"/>
      <c r="D500" s="9"/>
      <c r="E500" s="154"/>
      <c r="F500" s="9"/>
      <c r="G500" s="155"/>
      <c r="H500" s="155"/>
      <c r="I500" s="9"/>
      <c r="J500" s="9"/>
      <c r="K500" s="9"/>
      <c r="L500" s="156"/>
      <c r="M500" s="157"/>
      <c r="N500" s="157"/>
      <c r="O500" s="157"/>
      <c r="P500" s="157"/>
      <c r="Q500" s="157"/>
      <c r="R500" s="157"/>
      <c r="S500" s="9"/>
      <c r="T500" s="9"/>
      <c r="U500" s="9"/>
      <c r="V500" s="154"/>
      <c r="W500" s="9"/>
      <c r="X500" s="9"/>
      <c r="Y500" s="158"/>
      <c r="Z500" s="9"/>
      <c r="AA500" s="9"/>
      <c r="AB500" s="9"/>
      <c r="AC500" s="9"/>
      <c r="AD500" s="9"/>
      <c r="AE500" s="9"/>
      <c r="AF500" s="9"/>
      <c r="AG500" s="9"/>
      <c r="AH500" s="9"/>
    </row>
    <row r="501">
      <c r="A501" s="9"/>
      <c r="B501" s="9"/>
      <c r="C501" s="9"/>
      <c r="D501" s="9"/>
      <c r="E501" s="154"/>
      <c r="F501" s="9"/>
      <c r="G501" s="155"/>
      <c r="H501" s="155"/>
      <c r="I501" s="9"/>
      <c r="J501" s="9"/>
      <c r="K501" s="9"/>
      <c r="L501" s="156"/>
      <c r="M501" s="157"/>
      <c r="N501" s="157"/>
      <c r="O501" s="157"/>
      <c r="P501" s="157"/>
      <c r="Q501" s="157"/>
      <c r="R501" s="157"/>
      <c r="S501" s="9"/>
      <c r="T501" s="9"/>
      <c r="U501" s="9"/>
      <c r="V501" s="154"/>
      <c r="W501" s="9"/>
      <c r="X501" s="9"/>
      <c r="Y501" s="158"/>
      <c r="Z501" s="9"/>
      <c r="AA501" s="9"/>
      <c r="AB501" s="9"/>
      <c r="AC501" s="9"/>
      <c r="AD501" s="9"/>
      <c r="AE501" s="9"/>
      <c r="AF501" s="9"/>
      <c r="AG501" s="9"/>
      <c r="AH501" s="9"/>
    </row>
    <row r="502">
      <c r="A502" s="9"/>
      <c r="B502" s="9"/>
      <c r="C502" s="9"/>
      <c r="D502" s="9"/>
      <c r="E502" s="154"/>
      <c r="F502" s="9"/>
      <c r="G502" s="155"/>
      <c r="H502" s="155"/>
      <c r="I502" s="9"/>
      <c r="J502" s="9"/>
      <c r="K502" s="9"/>
      <c r="L502" s="156"/>
      <c r="M502" s="157"/>
      <c r="N502" s="157"/>
      <c r="O502" s="157"/>
      <c r="P502" s="157"/>
      <c r="Q502" s="157"/>
      <c r="R502" s="157"/>
      <c r="S502" s="9"/>
      <c r="T502" s="9"/>
      <c r="U502" s="9"/>
      <c r="V502" s="154"/>
      <c r="W502" s="9"/>
      <c r="X502" s="9"/>
      <c r="Y502" s="158"/>
      <c r="Z502" s="9"/>
      <c r="AA502" s="9"/>
      <c r="AB502" s="9"/>
      <c r="AC502" s="9"/>
      <c r="AD502" s="9"/>
      <c r="AE502" s="9"/>
      <c r="AF502" s="9"/>
      <c r="AG502" s="9"/>
      <c r="AH502" s="9"/>
    </row>
    <row r="503">
      <c r="A503" s="9"/>
      <c r="B503" s="9"/>
      <c r="C503" s="9"/>
      <c r="D503" s="9"/>
      <c r="E503" s="154"/>
      <c r="F503" s="9"/>
      <c r="G503" s="155"/>
      <c r="H503" s="155"/>
      <c r="I503" s="9"/>
      <c r="J503" s="9"/>
      <c r="K503" s="9"/>
      <c r="L503" s="156"/>
      <c r="M503" s="157"/>
      <c r="N503" s="157"/>
      <c r="O503" s="157"/>
      <c r="P503" s="157"/>
      <c r="Q503" s="157"/>
      <c r="R503" s="157"/>
      <c r="S503" s="9"/>
      <c r="T503" s="9"/>
      <c r="U503" s="9"/>
      <c r="V503" s="154"/>
      <c r="W503" s="9"/>
      <c r="X503" s="9"/>
      <c r="Y503" s="158"/>
      <c r="Z503" s="9"/>
      <c r="AA503" s="9"/>
      <c r="AB503" s="9"/>
      <c r="AC503" s="9"/>
      <c r="AD503" s="9"/>
      <c r="AE503" s="9"/>
      <c r="AF503" s="9"/>
      <c r="AG503" s="9"/>
      <c r="AH503" s="9"/>
    </row>
    <row r="504">
      <c r="A504" s="9"/>
      <c r="B504" s="9"/>
      <c r="C504" s="9"/>
      <c r="D504" s="9"/>
      <c r="E504" s="154"/>
      <c r="F504" s="9"/>
      <c r="G504" s="155"/>
      <c r="H504" s="155"/>
      <c r="I504" s="9"/>
      <c r="J504" s="9"/>
      <c r="K504" s="9"/>
      <c r="L504" s="156"/>
      <c r="M504" s="157"/>
      <c r="N504" s="157"/>
      <c r="O504" s="157"/>
      <c r="P504" s="157"/>
      <c r="Q504" s="157"/>
      <c r="R504" s="157"/>
      <c r="S504" s="9"/>
      <c r="T504" s="9"/>
      <c r="U504" s="9"/>
      <c r="V504" s="154"/>
      <c r="W504" s="9"/>
      <c r="X504" s="9"/>
      <c r="Y504" s="158"/>
      <c r="Z504" s="9"/>
      <c r="AA504" s="9"/>
      <c r="AB504" s="9"/>
      <c r="AC504" s="9"/>
      <c r="AD504" s="9"/>
      <c r="AE504" s="9"/>
      <c r="AF504" s="9"/>
      <c r="AG504" s="9"/>
      <c r="AH504" s="9"/>
    </row>
    <row r="505">
      <c r="A505" s="9"/>
      <c r="B505" s="9"/>
      <c r="C505" s="9"/>
      <c r="D505" s="9"/>
      <c r="E505" s="154"/>
      <c r="F505" s="9"/>
      <c r="G505" s="155"/>
      <c r="H505" s="155"/>
      <c r="I505" s="9"/>
      <c r="J505" s="9"/>
      <c r="K505" s="9"/>
      <c r="L505" s="156"/>
      <c r="M505" s="157"/>
      <c r="N505" s="157"/>
      <c r="O505" s="157"/>
      <c r="P505" s="157"/>
      <c r="Q505" s="157"/>
      <c r="R505" s="157"/>
      <c r="S505" s="9"/>
      <c r="T505" s="9"/>
      <c r="U505" s="9"/>
      <c r="V505" s="154"/>
      <c r="W505" s="9"/>
      <c r="X505" s="9"/>
      <c r="Y505" s="158"/>
      <c r="Z505" s="9"/>
      <c r="AA505" s="9"/>
      <c r="AB505" s="9"/>
      <c r="AC505" s="9"/>
      <c r="AD505" s="9"/>
      <c r="AE505" s="9"/>
      <c r="AF505" s="9"/>
      <c r="AG505" s="9"/>
      <c r="AH505" s="9"/>
    </row>
    <row r="506">
      <c r="A506" s="9"/>
      <c r="B506" s="9"/>
      <c r="C506" s="9"/>
      <c r="D506" s="9"/>
      <c r="E506" s="154"/>
      <c r="F506" s="9"/>
      <c r="G506" s="155"/>
      <c r="H506" s="155"/>
      <c r="I506" s="9"/>
      <c r="J506" s="9"/>
      <c r="K506" s="9"/>
      <c r="L506" s="156"/>
      <c r="M506" s="157"/>
      <c r="N506" s="157"/>
      <c r="O506" s="157"/>
      <c r="P506" s="157"/>
      <c r="Q506" s="157"/>
      <c r="R506" s="157"/>
      <c r="S506" s="9"/>
      <c r="T506" s="9"/>
      <c r="U506" s="9"/>
      <c r="V506" s="154"/>
      <c r="W506" s="9"/>
      <c r="X506" s="9"/>
      <c r="Y506" s="158"/>
      <c r="Z506" s="9"/>
      <c r="AA506" s="9"/>
      <c r="AB506" s="9"/>
      <c r="AC506" s="9"/>
      <c r="AD506" s="9"/>
      <c r="AE506" s="9"/>
      <c r="AF506" s="9"/>
      <c r="AG506" s="9"/>
      <c r="AH506" s="9"/>
    </row>
    <row r="507">
      <c r="A507" s="9"/>
      <c r="B507" s="9"/>
      <c r="C507" s="9"/>
      <c r="D507" s="9"/>
      <c r="E507" s="154"/>
      <c r="F507" s="9"/>
      <c r="G507" s="155"/>
      <c r="H507" s="155"/>
      <c r="I507" s="9"/>
      <c r="J507" s="9"/>
      <c r="K507" s="9"/>
      <c r="L507" s="156"/>
      <c r="M507" s="157"/>
      <c r="N507" s="157"/>
      <c r="O507" s="157"/>
      <c r="P507" s="157"/>
      <c r="Q507" s="157"/>
      <c r="R507" s="157"/>
      <c r="S507" s="9"/>
      <c r="T507" s="9"/>
      <c r="U507" s="9"/>
      <c r="V507" s="154"/>
      <c r="W507" s="9"/>
      <c r="X507" s="9"/>
      <c r="Y507" s="158"/>
      <c r="Z507" s="9"/>
      <c r="AA507" s="9"/>
      <c r="AB507" s="9"/>
      <c r="AC507" s="9"/>
      <c r="AD507" s="9"/>
      <c r="AE507" s="9"/>
      <c r="AF507" s="9"/>
      <c r="AG507" s="9"/>
      <c r="AH507" s="9"/>
    </row>
    <row r="508">
      <c r="A508" s="9"/>
      <c r="B508" s="9"/>
      <c r="C508" s="9"/>
      <c r="D508" s="9"/>
      <c r="E508" s="154"/>
      <c r="F508" s="9"/>
      <c r="G508" s="155"/>
      <c r="H508" s="155"/>
      <c r="I508" s="9"/>
      <c r="J508" s="9"/>
      <c r="K508" s="9"/>
      <c r="L508" s="156"/>
      <c r="M508" s="157"/>
      <c r="N508" s="157"/>
      <c r="O508" s="157"/>
      <c r="P508" s="157"/>
      <c r="Q508" s="157"/>
      <c r="R508" s="157"/>
      <c r="S508" s="9"/>
      <c r="T508" s="9"/>
      <c r="U508" s="9"/>
      <c r="V508" s="154"/>
      <c r="W508" s="9"/>
      <c r="X508" s="9"/>
      <c r="Y508" s="158"/>
      <c r="Z508" s="9"/>
      <c r="AA508" s="9"/>
      <c r="AB508" s="9"/>
      <c r="AC508" s="9"/>
      <c r="AD508" s="9"/>
      <c r="AE508" s="9"/>
      <c r="AF508" s="9"/>
      <c r="AG508" s="9"/>
      <c r="AH508" s="9"/>
    </row>
    <row r="509">
      <c r="A509" s="9"/>
      <c r="B509" s="9"/>
      <c r="C509" s="9"/>
      <c r="D509" s="9"/>
      <c r="E509" s="154"/>
      <c r="F509" s="9"/>
      <c r="G509" s="155"/>
      <c r="H509" s="155"/>
      <c r="I509" s="9"/>
      <c r="J509" s="9"/>
      <c r="K509" s="9"/>
      <c r="L509" s="156"/>
      <c r="M509" s="157"/>
      <c r="N509" s="157"/>
      <c r="O509" s="157"/>
      <c r="P509" s="157"/>
      <c r="Q509" s="157"/>
      <c r="R509" s="157"/>
      <c r="S509" s="9"/>
      <c r="T509" s="9"/>
      <c r="U509" s="9"/>
      <c r="V509" s="154"/>
      <c r="W509" s="9"/>
      <c r="X509" s="9"/>
      <c r="Y509" s="158"/>
      <c r="Z509" s="9"/>
      <c r="AA509" s="9"/>
      <c r="AB509" s="9"/>
      <c r="AC509" s="9"/>
      <c r="AD509" s="9"/>
      <c r="AE509" s="9"/>
      <c r="AF509" s="9"/>
      <c r="AG509" s="9"/>
      <c r="AH509" s="9"/>
    </row>
    <row r="510">
      <c r="A510" s="9"/>
      <c r="B510" s="9"/>
      <c r="C510" s="9"/>
      <c r="D510" s="9"/>
      <c r="E510" s="154"/>
      <c r="F510" s="9"/>
      <c r="G510" s="155"/>
      <c r="H510" s="155"/>
      <c r="I510" s="9"/>
      <c r="J510" s="9"/>
      <c r="K510" s="9"/>
      <c r="L510" s="156"/>
      <c r="M510" s="157"/>
      <c r="N510" s="157"/>
      <c r="O510" s="157"/>
      <c r="P510" s="157"/>
      <c r="Q510" s="157"/>
      <c r="R510" s="157"/>
      <c r="S510" s="9"/>
      <c r="T510" s="9"/>
      <c r="U510" s="9"/>
      <c r="V510" s="154"/>
      <c r="W510" s="9"/>
      <c r="X510" s="9"/>
      <c r="Y510" s="158"/>
      <c r="Z510" s="9"/>
      <c r="AA510" s="9"/>
      <c r="AB510" s="9"/>
      <c r="AC510" s="9"/>
      <c r="AD510" s="9"/>
      <c r="AE510" s="9"/>
      <c r="AF510" s="9"/>
      <c r="AG510" s="9"/>
      <c r="AH510" s="9"/>
    </row>
    <row r="511">
      <c r="A511" s="9"/>
      <c r="B511" s="9"/>
      <c r="C511" s="9"/>
      <c r="D511" s="9"/>
      <c r="E511" s="154"/>
      <c r="F511" s="9"/>
      <c r="G511" s="155"/>
      <c r="H511" s="155"/>
      <c r="I511" s="9"/>
      <c r="J511" s="9"/>
      <c r="K511" s="9"/>
      <c r="L511" s="156"/>
      <c r="M511" s="157"/>
      <c r="N511" s="157"/>
      <c r="O511" s="157"/>
      <c r="P511" s="157"/>
      <c r="Q511" s="157"/>
      <c r="R511" s="157"/>
      <c r="S511" s="9"/>
      <c r="T511" s="9"/>
      <c r="U511" s="9"/>
      <c r="V511" s="154"/>
      <c r="W511" s="9"/>
      <c r="X511" s="9"/>
      <c r="Y511" s="158"/>
      <c r="Z511" s="9"/>
      <c r="AA511" s="9"/>
      <c r="AB511" s="9"/>
      <c r="AC511" s="9"/>
      <c r="AD511" s="9"/>
      <c r="AE511" s="9"/>
      <c r="AF511" s="9"/>
      <c r="AG511" s="9"/>
      <c r="AH511" s="9"/>
    </row>
    <row r="512">
      <c r="A512" s="9"/>
      <c r="B512" s="9"/>
      <c r="C512" s="9"/>
      <c r="D512" s="9"/>
      <c r="E512" s="154"/>
      <c r="F512" s="9"/>
      <c r="G512" s="155"/>
      <c r="H512" s="155"/>
      <c r="I512" s="9"/>
      <c r="J512" s="9"/>
      <c r="K512" s="9"/>
      <c r="L512" s="156"/>
      <c r="M512" s="157"/>
      <c r="N512" s="157"/>
      <c r="O512" s="157"/>
      <c r="P512" s="157"/>
      <c r="Q512" s="157"/>
      <c r="R512" s="157"/>
      <c r="S512" s="9"/>
      <c r="T512" s="9"/>
      <c r="U512" s="9"/>
      <c r="V512" s="154"/>
      <c r="W512" s="9"/>
      <c r="X512" s="9"/>
      <c r="Y512" s="158"/>
      <c r="Z512" s="9"/>
      <c r="AA512" s="9"/>
      <c r="AB512" s="9"/>
      <c r="AC512" s="9"/>
      <c r="AD512" s="9"/>
      <c r="AE512" s="9"/>
      <c r="AF512" s="9"/>
      <c r="AG512" s="9"/>
      <c r="AH512" s="9"/>
    </row>
    <row r="513">
      <c r="A513" s="9"/>
      <c r="B513" s="9"/>
      <c r="C513" s="9"/>
      <c r="D513" s="9"/>
      <c r="E513" s="154"/>
      <c r="F513" s="9"/>
      <c r="G513" s="155"/>
      <c r="H513" s="155"/>
      <c r="I513" s="9"/>
      <c r="J513" s="9"/>
      <c r="K513" s="9"/>
      <c r="L513" s="156"/>
      <c r="M513" s="157"/>
      <c r="N513" s="157"/>
      <c r="O513" s="157"/>
      <c r="P513" s="157"/>
      <c r="Q513" s="157"/>
      <c r="R513" s="157"/>
      <c r="S513" s="9"/>
      <c r="T513" s="9"/>
      <c r="U513" s="9"/>
      <c r="V513" s="154"/>
      <c r="W513" s="9"/>
      <c r="X513" s="9"/>
      <c r="Y513" s="158"/>
      <c r="Z513" s="9"/>
      <c r="AA513" s="9"/>
      <c r="AB513" s="9"/>
      <c r="AC513" s="9"/>
      <c r="AD513" s="9"/>
      <c r="AE513" s="9"/>
      <c r="AF513" s="9"/>
      <c r="AG513" s="9"/>
      <c r="AH513" s="9"/>
    </row>
    <row r="514">
      <c r="A514" s="9"/>
      <c r="B514" s="9"/>
      <c r="C514" s="9"/>
      <c r="D514" s="9"/>
      <c r="E514" s="154"/>
      <c r="F514" s="9"/>
      <c r="G514" s="155"/>
      <c r="H514" s="155"/>
      <c r="I514" s="9"/>
      <c r="J514" s="9"/>
      <c r="K514" s="9"/>
      <c r="L514" s="156"/>
      <c r="M514" s="157"/>
      <c r="N514" s="157"/>
      <c r="O514" s="157"/>
      <c r="P514" s="157"/>
      <c r="Q514" s="157"/>
      <c r="R514" s="157"/>
      <c r="S514" s="9"/>
      <c r="T514" s="9"/>
      <c r="U514" s="9"/>
      <c r="V514" s="154"/>
      <c r="W514" s="9"/>
      <c r="X514" s="9"/>
      <c r="Y514" s="158"/>
      <c r="Z514" s="9"/>
      <c r="AA514" s="9"/>
      <c r="AB514" s="9"/>
      <c r="AC514" s="9"/>
      <c r="AD514" s="9"/>
      <c r="AE514" s="9"/>
      <c r="AF514" s="9"/>
      <c r="AG514" s="9"/>
      <c r="AH514" s="9"/>
    </row>
    <row r="515">
      <c r="A515" s="9"/>
      <c r="B515" s="9"/>
      <c r="C515" s="9"/>
      <c r="D515" s="9"/>
      <c r="E515" s="154"/>
      <c r="F515" s="9"/>
      <c r="G515" s="155"/>
      <c r="H515" s="155"/>
      <c r="I515" s="9"/>
      <c r="J515" s="9"/>
      <c r="K515" s="9"/>
      <c r="L515" s="156"/>
      <c r="M515" s="157"/>
      <c r="N515" s="157"/>
      <c r="O515" s="157"/>
      <c r="P515" s="157"/>
      <c r="Q515" s="157"/>
      <c r="R515" s="157"/>
      <c r="S515" s="9"/>
      <c r="T515" s="9"/>
      <c r="U515" s="9"/>
      <c r="V515" s="154"/>
      <c r="W515" s="9"/>
      <c r="X515" s="9"/>
      <c r="Y515" s="158"/>
      <c r="Z515" s="9"/>
      <c r="AA515" s="9"/>
      <c r="AB515" s="9"/>
      <c r="AC515" s="9"/>
      <c r="AD515" s="9"/>
      <c r="AE515" s="9"/>
      <c r="AF515" s="9"/>
      <c r="AG515" s="9"/>
      <c r="AH515" s="9"/>
    </row>
    <row r="516">
      <c r="A516" s="9"/>
      <c r="B516" s="9"/>
      <c r="C516" s="9"/>
      <c r="D516" s="9"/>
      <c r="E516" s="154"/>
      <c r="F516" s="9"/>
      <c r="G516" s="155"/>
      <c r="H516" s="155"/>
      <c r="I516" s="9"/>
      <c r="J516" s="9"/>
      <c r="K516" s="9"/>
      <c r="L516" s="156"/>
      <c r="M516" s="157"/>
      <c r="N516" s="157"/>
      <c r="O516" s="157"/>
      <c r="P516" s="157"/>
      <c r="Q516" s="157"/>
      <c r="R516" s="157"/>
      <c r="S516" s="9"/>
      <c r="T516" s="9"/>
      <c r="U516" s="9"/>
      <c r="V516" s="154"/>
      <c r="W516" s="9"/>
      <c r="X516" s="9"/>
      <c r="Y516" s="158"/>
      <c r="Z516" s="9"/>
      <c r="AA516" s="9"/>
      <c r="AB516" s="9"/>
      <c r="AC516" s="9"/>
      <c r="AD516" s="9"/>
      <c r="AE516" s="9"/>
      <c r="AF516" s="9"/>
      <c r="AG516" s="9"/>
      <c r="AH516" s="9"/>
    </row>
    <row r="517">
      <c r="A517" s="9"/>
      <c r="B517" s="9"/>
      <c r="C517" s="9"/>
      <c r="D517" s="9"/>
      <c r="E517" s="154"/>
      <c r="F517" s="9"/>
      <c r="G517" s="155"/>
      <c r="H517" s="155"/>
      <c r="I517" s="9"/>
      <c r="J517" s="9"/>
      <c r="K517" s="9"/>
      <c r="L517" s="156"/>
      <c r="M517" s="157"/>
      <c r="N517" s="157"/>
      <c r="O517" s="157"/>
      <c r="P517" s="157"/>
      <c r="Q517" s="157"/>
      <c r="R517" s="157"/>
      <c r="S517" s="9"/>
      <c r="T517" s="9"/>
      <c r="U517" s="9"/>
      <c r="V517" s="154"/>
      <c r="W517" s="9"/>
      <c r="X517" s="9"/>
      <c r="Y517" s="158"/>
      <c r="Z517" s="9"/>
      <c r="AA517" s="9"/>
      <c r="AB517" s="9"/>
      <c r="AC517" s="9"/>
      <c r="AD517" s="9"/>
      <c r="AE517" s="9"/>
      <c r="AF517" s="9"/>
      <c r="AG517" s="9"/>
      <c r="AH517" s="9"/>
    </row>
    <row r="518">
      <c r="A518" s="9"/>
      <c r="B518" s="9"/>
      <c r="C518" s="9"/>
      <c r="D518" s="9"/>
      <c r="E518" s="154"/>
      <c r="F518" s="9"/>
      <c r="G518" s="155"/>
      <c r="H518" s="155"/>
      <c r="I518" s="9"/>
      <c r="J518" s="9"/>
      <c r="K518" s="9"/>
      <c r="L518" s="156"/>
      <c r="M518" s="157"/>
      <c r="N518" s="157"/>
      <c r="O518" s="157"/>
      <c r="P518" s="157"/>
      <c r="Q518" s="157"/>
      <c r="R518" s="157"/>
      <c r="S518" s="9"/>
      <c r="T518" s="9"/>
      <c r="U518" s="9"/>
      <c r="V518" s="154"/>
      <c r="W518" s="9"/>
      <c r="X518" s="9"/>
      <c r="Y518" s="158"/>
      <c r="Z518" s="9"/>
      <c r="AA518" s="9"/>
      <c r="AB518" s="9"/>
      <c r="AC518" s="9"/>
      <c r="AD518" s="9"/>
      <c r="AE518" s="9"/>
      <c r="AF518" s="9"/>
      <c r="AG518" s="9"/>
      <c r="AH518" s="9"/>
    </row>
    <row r="519">
      <c r="A519" s="9"/>
      <c r="B519" s="9"/>
      <c r="C519" s="9"/>
      <c r="D519" s="9"/>
      <c r="E519" s="154"/>
      <c r="F519" s="9"/>
      <c r="G519" s="155"/>
      <c r="H519" s="155"/>
      <c r="I519" s="9"/>
      <c r="J519" s="9"/>
      <c r="K519" s="9"/>
      <c r="L519" s="156"/>
      <c r="M519" s="157"/>
      <c r="N519" s="157"/>
      <c r="O519" s="157"/>
      <c r="P519" s="157"/>
      <c r="Q519" s="157"/>
      <c r="R519" s="157"/>
      <c r="S519" s="9"/>
      <c r="T519" s="9"/>
      <c r="U519" s="9"/>
      <c r="V519" s="154"/>
      <c r="W519" s="9"/>
      <c r="X519" s="9"/>
      <c r="Y519" s="158"/>
      <c r="Z519" s="9"/>
      <c r="AA519" s="9"/>
      <c r="AB519" s="9"/>
      <c r="AC519" s="9"/>
      <c r="AD519" s="9"/>
      <c r="AE519" s="9"/>
      <c r="AF519" s="9"/>
      <c r="AG519" s="9"/>
      <c r="AH519" s="9"/>
    </row>
    <row r="520">
      <c r="A520" s="9"/>
      <c r="B520" s="9"/>
      <c r="C520" s="9"/>
      <c r="D520" s="9"/>
      <c r="E520" s="154"/>
      <c r="F520" s="9"/>
      <c r="G520" s="155"/>
      <c r="H520" s="155"/>
      <c r="I520" s="9"/>
      <c r="J520" s="9"/>
      <c r="K520" s="9"/>
      <c r="L520" s="156"/>
      <c r="M520" s="157"/>
      <c r="N520" s="157"/>
      <c r="O520" s="157"/>
      <c r="P520" s="157"/>
      <c r="Q520" s="157"/>
      <c r="R520" s="157"/>
      <c r="S520" s="9"/>
      <c r="T520" s="9"/>
      <c r="U520" s="9"/>
      <c r="V520" s="154"/>
      <c r="W520" s="9"/>
      <c r="X520" s="9"/>
      <c r="Y520" s="158"/>
      <c r="Z520" s="9"/>
      <c r="AA520" s="9"/>
      <c r="AB520" s="9"/>
      <c r="AC520" s="9"/>
      <c r="AD520" s="9"/>
      <c r="AE520" s="9"/>
      <c r="AF520" s="9"/>
      <c r="AG520" s="9"/>
      <c r="AH520" s="9"/>
    </row>
    <row r="521">
      <c r="A521" s="9"/>
      <c r="B521" s="9"/>
      <c r="C521" s="9"/>
      <c r="D521" s="9"/>
      <c r="E521" s="154"/>
      <c r="F521" s="9"/>
      <c r="G521" s="155"/>
      <c r="H521" s="155"/>
      <c r="I521" s="9"/>
      <c r="J521" s="9"/>
      <c r="K521" s="9"/>
      <c r="L521" s="156"/>
      <c r="M521" s="157"/>
      <c r="N521" s="157"/>
      <c r="O521" s="157"/>
      <c r="P521" s="157"/>
      <c r="Q521" s="157"/>
      <c r="R521" s="157"/>
      <c r="S521" s="9"/>
      <c r="T521" s="9"/>
      <c r="U521" s="9"/>
      <c r="V521" s="154"/>
      <c r="W521" s="9"/>
      <c r="X521" s="9"/>
      <c r="Y521" s="158"/>
      <c r="Z521" s="9"/>
      <c r="AA521" s="9"/>
      <c r="AB521" s="9"/>
      <c r="AC521" s="9"/>
      <c r="AD521" s="9"/>
      <c r="AE521" s="9"/>
      <c r="AF521" s="9"/>
      <c r="AG521" s="9"/>
      <c r="AH521" s="9"/>
    </row>
    <row r="522">
      <c r="A522" s="9"/>
      <c r="B522" s="9"/>
      <c r="C522" s="9"/>
      <c r="D522" s="9"/>
      <c r="E522" s="154"/>
      <c r="F522" s="9"/>
      <c r="G522" s="155"/>
      <c r="H522" s="155"/>
      <c r="I522" s="9"/>
      <c r="J522" s="9"/>
      <c r="K522" s="9"/>
      <c r="L522" s="156"/>
      <c r="M522" s="157"/>
      <c r="N522" s="157"/>
      <c r="O522" s="157"/>
      <c r="P522" s="157"/>
      <c r="Q522" s="157"/>
      <c r="R522" s="157"/>
      <c r="S522" s="9"/>
      <c r="T522" s="9"/>
      <c r="U522" s="9"/>
      <c r="V522" s="154"/>
      <c r="W522" s="9"/>
      <c r="X522" s="9"/>
      <c r="Y522" s="158"/>
      <c r="Z522" s="9"/>
      <c r="AA522" s="9"/>
      <c r="AB522" s="9"/>
      <c r="AC522" s="9"/>
      <c r="AD522" s="9"/>
      <c r="AE522" s="9"/>
      <c r="AF522" s="9"/>
      <c r="AG522" s="9"/>
      <c r="AH522" s="9"/>
    </row>
    <row r="523">
      <c r="A523" s="9"/>
      <c r="B523" s="9"/>
      <c r="C523" s="9"/>
      <c r="D523" s="9"/>
      <c r="E523" s="154"/>
      <c r="F523" s="9"/>
      <c r="G523" s="155"/>
      <c r="H523" s="155"/>
      <c r="I523" s="9"/>
      <c r="J523" s="9"/>
      <c r="K523" s="9"/>
      <c r="L523" s="156"/>
      <c r="M523" s="157"/>
      <c r="N523" s="157"/>
      <c r="O523" s="157"/>
      <c r="P523" s="157"/>
      <c r="Q523" s="157"/>
      <c r="R523" s="157"/>
      <c r="S523" s="9"/>
      <c r="T523" s="9"/>
      <c r="U523" s="9"/>
      <c r="V523" s="154"/>
      <c r="W523" s="9"/>
      <c r="X523" s="9"/>
      <c r="Y523" s="158"/>
      <c r="Z523" s="9"/>
      <c r="AA523" s="9"/>
      <c r="AB523" s="9"/>
      <c r="AC523" s="9"/>
      <c r="AD523" s="9"/>
      <c r="AE523" s="9"/>
      <c r="AF523" s="9"/>
      <c r="AG523" s="9"/>
      <c r="AH523" s="9"/>
    </row>
    <row r="524">
      <c r="A524" s="9"/>
      <c r="B524" s="9"/>
      <c r="C524" s="9"/>
      <c r="D524" s="9"/>
      <c r="E524" s="154"/>
      <c r="F524" s="9"/>
      <c r="G524" s="155"/>
      <c r="H524" s="155"/>
      <c r="I524" s="9"/>
      <c r="J524" s="9"/>
      <c r="K524" s="9"/>
      <c r="L524" s="156"/>
      <c r="M524" s="157"/>
      <c r="N524" s="157"/>
      <c r="O524" s="157"/>
      <c r="P524" s="157"/>
      <c r="Q524" s="157"/>
      <c r="R524" s="157"/>
      <c r="S524" s="9"/>
      <c r="T524" s="9"/>
      <c r="U524" s="9"/>
      <c r="V524" s="154"/>
      <c r="W524" s="9"/>
      <c r="X524" s="9"/>
      <c r="Y524" s="158"/>
      <c r="Z524" s="9"/>
      <c r="AA524" s="9"/>
      <c r="AB524" s="9"/>
      <c r="AC524" s="9"/>
      <c r="AD524" s="9"/>
      <c r="AE524" s="9"/>
      <c r="AF524" s="9"/>
      <c r="AG524" s="9"/>
      <c r="AH524" s="9"/>
    </row>
    <row r="525">
      <c r="A525" s="9"/>
      <c r="B525" s="9"/>
      <c r="C525" s="9"/>
      <c r="D525" s="9"/>
      <c r="E525" s="154"/>
      <c r="F525" s="9"/>
      <c r="G525" s="155"/>
      <c r="H525" s="155"/>
      <c r="I525" s="9"/>
      <c r="J525" s="9"/>
      <c r="K525" s="9"/>
      <c r="L525" s="156"/>
      <c r="M525" s="157"/>
      <c r="N525" s="157"/>
      <c r="O525" s="157"/>
      <c r="P525" s="157"/>
      <c r="Q525" s="157"/>
      <c r="R525" s="157"/>
      <c r="S525" s="9"/>
      <c r="T525" s="9"/>
      <c r="U525" s="9"/>
      <c r="V525" s="154"/>
      <c r="W525" s="9"/>
      <c r="X525" s="9"/>
      <c r="Y525" s="158"/>
      <c r="Z525" s="9"/>
      <c r="AA525" s="9"/>
      <c r="AB525" s="9"/>
      <c r="AC525" s="9"/>
      <c r="AD525" s="9"/>
      <c r="AE525" s="9"/>
      <c r="AF525" s="9"/>
      <c r="AG525" s="9"/>
      <c r="AH525" s="9"/>
    </row>
    <row r="526">
      <c r="A526" s="9"/>
      <c r="B526" s="9"/>
      <c r="C526" s="9"/>
      <c r="D526" s="9"/>
      <c r="E526" s="154"/>
      <c r="F526" s="9"/>
      <c r="G526" s="155"/>
      <c r="H526" s="155"/>
      <c r="I526" s="9"/>
      <c r="J526" s="9"/>
      <c r="K526" s="9"/>
      <c r="L526" s="156"/>
      <c r="M526" s="157"/>
      <c r="N526" s="157"/>
      <c r="O526" s="157"/>
      <c r="P526" s="157"/>
      <c r="Q526" s="157"/>
      <c r="R526" s="157"/>
      <c r="S526" s="9"/>
      <c r="T526" s="9"/>
      <c r="U526" s="9"/>
      <c r="V526" s="154"/>
      <c r="W526" s="9"/>
      <c r="X526" s="9"/>
      <c r="Y526" s="158"/>
      <c r="Z526" s="9"/>
      <c r="AA526" s="9"/>
      <c r="AB526" s="9"/>
      <c r="AC526" s="9"/>
      <c r="AD526" s="9"/>
      <c r="AE526" s="9"/>
      <c r="AF526" s="9"/>
      <c r="AG526" s="9"/>
      <c r="AH526" s="9"/>
    </row>
    <row r="527">
      <c r="A527" s="9"/>
      <c r="B527" s="9"/>
      <c r="C527" s="9"/>
      <c r="D527" s="9"/>
      <c r="E527" s="154"/>
      <c r="F527" s="9"/>
      <c r="G527" s="155"/>
      <c r="H527" s="155"/>
      <c r="I527" s="9"/>
      <c r="J527" s="9"/>
      <c r="K527" s="9"/>
      <c r="L527" s="156"/>
      <c r="M527" s="157"/>
      <c r="N527" s="157"/>
      <c r="O527" s="157"/>
      <c r="P527" s="157"/>
      <c r="Q527" s="157"/>
      <c r="R527" s="157"/>
      <c r="S527" s="9"/>
      <c r="T527" s="9"/>
      <c r="U527" s="9"/>
      <c r="V527" s="154"/>
      <c r="W527" s="9"/>
      <c r="X527" s="9"/>
      <c r="Y527" s="158"/>
      <c r="Z527" s="9"/>
      <c r="AA527" s="9"/>
      <c r="AB527" s="9"/>
      <c r="AC527" s="9"/>
      <c r="AD527" s="9"/>
      <c r="AE527" s="9"/>
      <c r="AF527" s="9"/>
      <c r="AG527" s="9"/>
      <c r="AH527" s="9"/>
    </row>
    <row r="528">
      <c r="A528" s="9"/>
      <c r="B528" s="9"/>
      <c r="C528" s="9"/>
      <c r="D528" s="9"/>
      <c r="E528" s="154"/>
      <c r="F528" s="9"/>
      <c r="G528" s="155"/>
      <c r="H528" s="155"/>
      <c r="I528" s="9"/>
      <c r="J528" s="9"/>
      <c r="K528" s="9"/>
      <c r="L528" s="156"/>
      <c r="M528" s="157"/>
      <c r="N528" s="157"/>
      <c r="O528" s="157"/>
      <c r="P528" s="157"/>
      <c r="Q528" s="157"/>
      <c r="R528" s="157"/>
      <c r="S528" s="9"/>
      <c r="T528" s="9"/>
      <c r="U528" s="9"/>
      <c r="V528" s="154"/>
      <c r="W528" s="9"/>
      <c r="X528" s="9"/>
      <c r="Y528" s="158"/>
      <c r="Z528" s="9"/>
      <c r="AA528" s="9"/>
      <c r="AB528" s="9"/>
      <c r="AC528" s="9"/>
      <c r="AD528" s="9"/>
      <c r="AE528" s="9"/>
      <c r="AF528" s="9"/>
      <c r="AG528" s="9"/>
      <c r="AH528" s="9"/>
    </row>
    <row r="529">
      <c r="A529" s="9"/>
      <c r="B529" s="9"/>
      <c r="C529" s="9"/>
      <c r="D529" s="9"/>
      <c r="E529" s="154"/>
      <c r="F529" s="9"/>
      <c r="G529" s="155"/>
      <c r="H529" s="155"/>
      <c r="I529" s="9"/>
      <c r="J529" s="9"/>
      <c r="K529" s="9"/>
      <c r="L529" s="156"/>
      <c r="M529" s="157"/>
      <c r="N529" s="157"/>
      <c r="O529" s="157"/>
      <c r="P529" s="157"/>
      <c r="Q529" s="157"/>
      <c r="R529" s="157"/>
      <c r="S529" s="9"/>
      <c r="T529" s="9"/>
      <c r="U529" s="9"/>
      <c r="V529" s="154"/>
      <c r="W529" s="9"/>
      <c r="X529" s="9"/>
      <c r="Y529" s="158"/>
      <c r="Z529" s="9"/>
      <c r="AA529" s="9"/>
      <c r="AB529" s="9"/>
      <c r="AC529" s="9"/>
      <c r="AD529" s="9"/>
      <c r="AE529" s="9"/>
      <c r="AF529" s="9"/>
      <c r="AG529" s="9"/>
      <c r="AH529" s="9"/>
    </row>
    <row r="530">
      <c r="A530" s="9"/>
      <c r="B530" s="9"/>
      <c r="C530" s="9"/>
      <c r="D530" s="9"/>
      <c r="E530" s="154"/>
      <c r="F530" s="9"/>
      <c r="G530" s="155"/>
      <c r="H530" s="155"/>
      <c r="I530" s="9"/>
      <c r="J530" s="9"/>
      <c r="K530" s="9"/>
      <c r="L530" s="156"/>
      <c r="M530" s="157"/>
      <c r="N530" s="157"/>
      <c r="O530" s="157"/>
      <c r="P530" s="157"/>
      <c r="Q530" s="157"/>
      <c r="R530" s="157"/>
      <c r="S530" s="9"/>
      <c r="T530" s="9"/>
      <c r="U530" s="9"/>
      <c r="V530" s="154"/>
      <c r="W530" s="9"/>
      <c r="X530" s="9"/>
      <c r="Y530" s="158"/>
      <c r="Z530" s="9"/>
      <c r="AA530" s="9"/>
      <c r="AB530" s="9"/>
      <c r="AC530" s="9"/>
      <c r="AD530" s="9"/>
      <c r="AE530" s="9"/>
      <c r="AF530" s="9"/>
      <c r="AG530" s="9"/>
      <c r="AH530" s="9"/>
    </row>
    <row r="531">
      <c r="A531" s="9"/>
      <c r="B531" s="9"/>
      <c r="C531" s="9"/>
      <c r="D531" s="9"/>
      <c r="E531" s="154"/>
      <c r="F531" s="9"/>
      <c r="G531" s="155"/>
      <c r="H531" s="155"/>
      <c r="I531" s="9"/>
      <c r="J531" s="9"/>
      <c r="K531" s="9"/>
      <c r="L531" s="156"/>
      <c r="M531" s="157"/>
      <c r="N531" s="157"/>
      <c r="O531" s="157"/>
      <c r="P531" s="157"/>
      <c r="Q531" s="157"/>
      <c r="R531" s="157"/>
      <c r="S531" s="9"/>
      <c r="T531" s="9"/>
      <c r="U531" s="9"/>
      <c r="V531" s="154"/>
      <c r="W531" s="9"/>
      <c r="X531" s="9"/>
      <c r="Y531" s="158"/>
      <c r="Z531" s="9"/>
      <c r="AA531" s="9"/>
      <c r="AB531" s="9"/>
      <c r="AC531" s="9"/>
      <c r="AD531" s="9"/>
      <c r="AE531" s="9"/>
      <c r="AF531" s="9"/>
      <c r="AG531" s="9"/>
      <c r="AH531" s="9"/>
    </row>
    <row r="532">
      <c r="A532" s="9"/>
      <c r="B532" s="9"/>
      <c r="C532" s="9"/>
      <c r="D532" s="9"/>
      <c r="E532" s="154"/>
      <c r="F532" s="9"/>
      <c r="G532" s="155"/>
      <c r="H532" s="155"/>
      <c r="I532" s="9"/>
      <c r="J532" s="9"/>
      <c r="K532" s="9"/>
      <c r="L532" s="156"/>
      <c r="M532" s="157"/>
      <c r="N532" s="157"/>
      <c r="O532" s="157"/>
      <c r="P532" s="157"/>
      <c r="Q532" s="157"/>
      <c r="R532" s="157"/>
      <c r="S532" s="9"/>
      <c r="T532" s="9"/>
      <c r="U532" s="9"/>
      <c r="V532" s="154"/>
      <c r="W532" s="9"/>
      <c r="X532" s="9"/>
      <c r="Y532" s="158"/>
      <c r="Z532" s="9"/>
      <c r="AA532" s="9"/>
      <c r="AB532" s="9"/>
      <c r="AC532" s="9"/>
      <c r="AD532" s="9"/>
      <c r="AE532" s="9"/>
      <c r="AF532" s="9"/>
      <c r="AG532" s="9"/>
      <c r="AH532" s="9"/>
    </row>
    <row r="533">
      <c r="A533" s="9"/>
      <c r="B533" s="9"/>
      <c r="C533" s="9"/>
      <c r="D533" s="9"/>
      <c r="E533" s="154"/>
      <c r="F533" s="9"/>
      <c r="G533" s="155"/>
      <c r="H533" s="155"/>
      <c r="I533" s="9"/>
      <c r="J533" s="9"/>
      <c r="K533" s="9"/>
      <c r="L533" s="156"/>
      <c r="M533" s="157"/>
      <c r="N533" s="157"/>
      <c r="O533" s="157"/>
      <c r="P533" s="157"/>
      <c r="Q533" s="157"/>
      <c r="R533" s="157"/>
      <c r="S533" s="9"/>
      <c r="T533" s="9"/>
      <c r="U533" s="9"/>
      <c r="V533" s="154"/>
      <c r="W533" s="9"/>
      <c r="X533" s="9"/>
      <c r="Y533" s="158"/>
      <c r="Z533" s="9"/>
      <c r="AA533" s="9"/>
      <c r="AB533" s="9"/>
      <c r="AC533" s="9"/>
      <c r="AD533" s="9"/>
      <c r="AE533" s="9"/>
      <c r="AF533" s="9"/>
      <c r="AG533" s="9"/>
      <c r="AH533" s="9"/>
    </row>
    <row r="534">
      <c r="A534" s="9"/>
      <c r="B534" s="9"/>
      <c r="C534" s="9"/>
      <c r="D534" s="9"/>
      <c r="E534" s="154"/>
      <c r="F534" s="9"/>
      <c r="G534" s="155"/>
      <c r="H534" s="155"/>
      <c r="I534" s="9"/>
      <c r="J534" s="9"/>
      <c r="K534" s="9"/>
      <c r="L534" s="156"/>
      <c r="M534" s="157"/>
      <c r="N534" s="157"/>
      <c r="O534" s="157"/>
      <c r="P534" s="157"/>
      <c r="Q534" s="157"/>
      <c r="R534" s="157"/>
      <c r="S534" s="9"/>
      <c r="T534" s="9"/>
      <c r="U534" s="9"/>
      <c r="V534" s="154"/>
      <c r="W534" s="9"/>
      <c r="X534" s="9"/>
      <c r="Y534" s="158"/>
      <c r="Z534" s="9"/>
      <c r="AA534" s="9"/>
      <c r="AB534" s="9"/>
      <c r="AC534" s="9"/>
      <c r="AD534" s="9"/>
      <c r="AE534" s="9"/>
      <c r="AF534" s="9"/>
      <c r="AG534" s="9"/>
      <c r="AH534" s="9"/>
    </row>
    <row r="535">
      <c r="A535" s="9"/>
      <c r="B535" s="9"/>
      <c r="C535" s="9"/>
      <c r="D535" s="9"/>
      <c r="E535" s="154"/>
      <c r="F535" s="9"/>
      <c r="G535" s="155"/>
      <c r="H535" s="155"/>
      <c r="I535" s="9"/>
      <c r="J535" s="9"/>
      <c r="K535" s="9"/>
      <c r="L535" s="156"/>
      <c r="M535" s="157"/>
      <c r="N535" s="157"/>
      <c r="O535" s="157"/>
      <c r="P535" s="157"/>
      <c r="Q535" s="157"/>
      <c r="R535" s="157"/>
      <c r="S535" s="9"/>
      <c r="T535" s="9"/>
      <c r="U535" s="9"/>
      <c r="V535" s="154"/>
      <c r="W535" s="9"/>
      <c r="X535" s="9"/>
      <c r="Y535" s="158"/>
      <c r="Z535" s="9"/>
      <c r="AA535" s="9"/>
      <c r="AB535" s="9"/>
      <c r="AC535" s="9"/>
      <c r="AD535" s="9"/>
      <c r="AE535" s="9"/>
      <c r="AF535" s="9"/>
      <c r="AG535" s="9"/>
      <c r="AH535" s="9"/>
    </row>
    <row r="536">
      <c r="A536" s="9"/>
      <c r="B536" s="9"/>
      <c r="C536" s="9"/>
      <c r="D536" s="9"/>
      <c r="E536" s="154"/>
      <c r="F536" s="9"/>
      <c r="G536" s="155"/>
      <c r="H536" s="155"/>
      <c r="I536" s="9"/>
      <c r="J536" s="9"/>
      <c r="K536" s="9"/>
      <c r="L536" s="156"/>
      <c r="M536" s="157"/>
      <c r="N536" s="157"/>
      <c r="O536" s="157"/>
      <c r="P536" s="157"/>
      <c r="Q536" s="157"/>
      <c r="R536" s="157"/>
      <c r="S536" s="9"/>
      <c r="T536" s="9"/>
      <c r="U536" s="9"/>
      <c r="V536" s="154"/>
      <c r="W536" s="9"/>
      <c r="X536" s="9"/>
      <c r="Y536" s="158"/>
      <c r="Z536" s="9"/>
      <c r="AA536" s="9"/>
      <c r="AB536" s="9"/>
      <c r="AC536" s="9"/>
      <c r="AD536" s="9"/>
      <c r="AE536" s="9"/>
      <c r="AF536" s="9"/>
      <c r="AG536" s="9"/>
      <c r="AH536" s="9"/>
    </row>
    <row r="537">
      <c r="A537" s="9"/>
      <c r="B537" s="9"/>
      <c r="C537" s="9"/>
      <c r="D537" s="9"/>
      <c r="E537" s="154"/>
      <c r="F537" s="9"/>
      <c r="G537" s="155"/>
      <c r="H537" s="155"/>
      <c r="I537" s="9"/>
      <c r="J537" s="9"/>
      <c r="K537" s="9"/>
      <c r="L537" s="156"/>
      <c r="M537" s="157"/>
      <c r="N537" s="157"/>
      <c r="O537" s="157"/>
      <c r="P537" s="157"/>
      <c r="Q537" s="157"/>
      <c r="R537" s="157"/>
      <c r="S537" s="9"/>
      <c r="T537" s="9"/>
      <c r="U537" s="9"/>
      <c r="V537" s="154"/>
      <c r="W537" s="9"/>
      <c r="X537" s="9"/>
      <c r="Y537" s="158"/>
      <c r="Z537" s="9"/>
      <c r="AA537" s="9"/>
      <c r="AB537" s="9"/>
      <c r="AC537" s="9"/>
      <c r="AD537" s="9"/>
      <c r="AE537" s="9"/>
      <c r="AF537" s="9"/>
      <c r="AG537" s="9"/>
      <c r="AH537" s="9"/>
    </row>
    <row r="538">
      <c r="A538" s="9"/>
      <c r="B538" s="9"/>
      <c r="C538" s="9"/>
      <c r="D538" s="9"/>
      <c r="E538" s="154"/>
      <c r="F538" s="9"/>
      <c r="G538" s="155"/>
      <c r="H538" s="155"/>
      <c r="I538" s="9"/>
      <c r="J538" s="9"/>
      <c r="K538" s="9"/>
      <c r="L538" s="156"/>
      <c r="M538" s="157"/>
      <c r="N538" s="157"/>
      <c r="O538" s="157"/>
      <c r="P538" s="157"/>
      <c r="Q538" s="157"/>
      <c r="R538" s="157"/>
      <c r="S538" s="9"/>
      <c r="T538" s="9"/>
      <c r="U538" s="9"/>
      <c r="V538" s="154"/>
      <c r="W538" s="9"/>
      <c r="X538" s="9"/>
      <c r="Y538" s="158"/>
      <c r="Z538" s="9"/>
      <c r="AA538" s="9"/>
      <c r="AB538" s="9"/>
      <c r="AC538" s="9"/>
      <c r="AD538" s="9"/>
      <c r="AE538" s="9"/>
      <c r="AF538" s="9"/>
      <c r="AG538" s="9"/>
      <c r="AH538" s="9"/>
    </row>
    <row r="539">
      <c r="A539" s="9"/>
      <c r="B539" s="9"/>
      <c r="C539" s="9"/>
      <c r="D539" s="9"/>
      <c r="E539" s="154"/>
      <c r="F539" s="9"/>
      <c r="G539" s="155"/>
      <c r="H539" s="155"/>
      <c r="I539" s="9"/>
      <c r="J539" s="9"/>
      <c r="K539" s="9"/>
      <c r="L539" s="156"/>
      <c r="M539" s="157"/>
      <c r="N539" s="157"/>
      <c r="O539" s="157"/>
      <c r="P539" s="157"/>
      <c r="Q539" s="157"/>
      <c r="R539" s="157"/>
      <c r="S539" s="9"/>
      <c r="T539" s="9"/>
      <c r="U539" s="9"/>
      <c r="V539" s="154"/>
      <c r="W539" s="9"/>
      <c r="X539" s="9"/>
      <c r="Y539" s="158"/>
      <c r="Z539" s="9"/>
      <c r="AA539" s="9"/>
      <c r="AB539" s="9"/>
      <c r="AC539" s="9"/>
      <c r="AD539" s="9"/>
      <c r="AE539" s="9"/>
      <c r="AF539" s="9"/>
      <c r="AG539" s="9"/>
      <c r="AH539" s="9"/>
    </row>
    <row r="540">
      <c r="A540" s="9"/>
      <c r="B540" s="9"/>
      <c r="C540" s="9"/>
      <c r="D540" s="9"/>
      <c r="E540" s="154"/>
      <c r="F540" s="9"/>
      <c r="G540" s="155"/>
      <c r="H540" s="155"/>
      <c r="I540" s="9"/>
      <c r="J540" s="9"/>
      <c r="K540" s="9"/>
      <c r="L540" s="156"/>
      <c r="M540" s="157"/>
      <c r="N540" s="157"/>
      <c r="O540" s="157"/>
      <c r="P540" s="157"/>
      <c r="Q540" s="157"/>
      <c r="R540" s="157"/>
      <c r="S540" s="9"/>
      <c r="T540" s="9"/>
      <c r="U540" s="9"/>
      <c r="V540" s="154"/>
      <c r="W540" s="9"/>
      <c r="X540" s="9"/>
      <c r="Y540" s="158"/>
      <c r="Z540" s="9"/>
      <c r="AA540" s="9"/>
      <c r="AB540" s="9"/>
      <c r="AC540" s="9"/>
      <c r="AD540" s="9"/>
      <c r="AE540" s="9"/>
      <c r="AF540" s="9"/>
      <c r="AG540" s="9"/>
      <c r="AH540" s="9"/>
    </row>
    <row r="541">
      <c r="A541" s="9"/>
      <c r="B541" s="9"/>
      <c r="C541" s="9"/>
      <c r="D541" s="9"/>
      <c r="E541" s="154"/>
      <c r="F541" s="9"/>
      <c r="G541" s="155"/>
      <c r="H541" s="155"/>
      <c r="I541" s="9"/>
      <c r="J541" s="9"/>
      <c r="K541" s="9"/>
      <c r="L541" s="156"/>
      <c r="M541" s="157"/>
      <c r="N541" s="157"/>
      <c r="O541" s="157"/>
      <c r="P541" s="157"/>
      <c r="Q541" s="157"/>
      <c r="R541" s="157"/>
      <c r="S541" s="9"/>
      <c r="T541" s="9"/>
      <c r="U541" s="9"/>
      <c r="V541" s="154"/>
      <c r="W541" s="9"/>
      <c r="X541" s="9"/>
      <c r="Y541" s="158"/>
      <c r="Z541" s="9"/>
      <c r="AA541" s="9"/>
      <c r="AB541" s="9"/>
      <c r="AC541" s="9"/>
      <c r="AD541" s="9"/>
      <c r="AE541" s="9"/>
      <c r="AF541" s="9"/>
      <c r="AG541" s="9"/>
      <c r="AH541" s="9"/>
    </row>
    <row r="542">
      <c r="A542" s="9"/>
      <c r="B542" s="9"/>
      <c r="C542" s="9"/>
      <c r="D542" s="9"/>
      <c r="E542" s="154"/>
      <c r="F542" s="9"/>
      <c r="G542" s="155"/>
      <c r="H542" s="155"/>
      <c r="I542" s="9"/>
      <c r="J542" s="9"/>
      <c r="K542" s="9"/>
      <c r="L542" s="156"/>
      <c r="M542" s="157"/>
      <c r="N542" s="157"/>
      <c r="O542" s="157"/>
      <c r="P542" s="157"/>
      <c r="Q542" s="157"/>
      <c r="R542" s="157"/>
      <c r="S542" s="9"/>
      <c r="T542" s="9"/>
      <c r="U542" s="9"/>
      <c r="V542" s="154"/>
      <c r="W542" s="9"/>
      <c r="X542" s="9"/>
      <c r="Y542" s="158"/>
      <c r="Z542" s="9"/>
      <c r="AA542" s="9"/>
      <c r="AB542" s="9"/>
      <c r="AC542" s="9"/>
      <c r="AD542" s="9"/>
      <c r="AE542" s="9"/>
      <c r="AF542" s="9"/>
      <c r="AG542" s="9"/>
      <c r="AH542" s="9"/>
    </row>
    <row r="543">
      <c r="A543" s="9"/>
      <c r="B543" s="9"/>
      <c r="C543" s="9"/>
      <c r="D543" s="9"/>
      <c r="E543" s="154"/>
      <c r="F543" s="9"/>
      <c r="G543" s="155"/>
      <c r="H543" s="155"/>
      <c r="I543" s="9"/>
      <c r="J543" s="9"/>
      <c r="K543" s="9"/>
      <c r="L543" s="156"/>
      <c r="M543" s="157"/>
      <c r="N543" s="157"/>
      <c r="O543" s="157"/>
      <c r="P543" s="157"/>
      <c r="Q543" s="157"/>
      <c r="R543" s="157"/>
      <c r="S543" s="9"/>
      <c r="T543" s="9"/>
      <c r="U543" s="9"/>
      <c r="V543" s="154"/>
      <c r="W543" s="9"/>
      <c r="X543" s="9"/>
      <c r="Y543" s="158"/>
      <c r="Z543" s="9"/>
      <c r="AA543" s="9"/>
      <c r="AB543" s="9"/>
      <c r="AC543" s="9"/>
      <c r="AD543" s="9"/>
      <c r="AE543" s="9"/>
      <c r="AF543" s="9"/>
      <c r="AG543" s="9"/>
      <c r="AH543" s="9"/>
    </row>
    <row r="544">
      <c r="A544" s="9"/>
      <c r="B544" s="9"/>
      <c r="C544" s="9"/>
      <c r="D544" s="9"/>
      <c r="E544" s="154"/>
      <c r="F544" s="9"/>
      <c r="G544" s="155"/>
      <c r="H544" s="155"/>
      <c r="I544" s="9"/>
      <c r="J544" s="9"/>
      <c r="K544" s="9"/>
      <c r="L544" s="156"/>
      <c r="M544" s="157"/>
      <c r="N544" s="157"/>
      <c r="O544" s="157"/>
      <c r="P544" s="157"/>
      <c r="Q544" s="157"/>
      <c r="R544" s="157"/>
      <c r="S544" s="9"/>
      <c r="T544" s="9"/>
      <c r="U544" s="9"/>
      <c r="V544" s="154"/>
      <c r="W544" s="9"/>
      <c r="X544" s="9"/>
      <c r="Y544" s="158"/>
      <c r="Z544" s="9"/>
      <c r="AA544" s="9"/>
      <c r="AB544" s="9"/>
      <c r="AC544" s="9"/>
      <c r="AD544" s="9"/>
      <c r="AE544" s="9"/>
      <c r="AF544" s="9"/>
      <c r="AG544" s="9"/>
      <c r="AH544" s="9"/>
    </row>
    <row r="545">
      <c r="A545" s="9"/>
      <c r="B545" s="9"/>
      <c r="C545" s="9"/>
      <c r="D545" s="9"/>
      <c r="E545" s="154"/>
      <c r="F545" s="9"/>
      <c r="G545" s="155"/>
      <c r="H545" s="155"/>
      <c r="I545" s="9"/>
      <c r="J545" s="9"/>
      <c r="K545" s="9"/>
      <c r="L545" s="156"/>
      <c r="M545" s="157"/>
      <c r="N545" s="157"/>
      <c r="O545" s="157"/>
      <c r="P545" s="157"/>
      <c r="Q545" s="157"/>
      <c r="R545" s="157"/>
      <c r="S545" s="9"/>
      <c r="T545" s="9"/>
      <c r="U545" s="9"/>
      <c r="V545" s="154"/>
      <c r="W545" s="9"/>
      <c r="X545" s="9"/>
      <c r="Y545" s="158"/>
      <c r="Z545" s="9"/>
      <c r="AA545" s="9"/>
      <c r="AB545" s="9"/>
      <c r="AC545" s="9"/>
      <c r="AD545" s="9"/>
      <c r="AE545" s="9"/>
      <c r="AF545" s="9"/>
      <c r="AG545" s="9"/>
      <c r="AH545" s="9"/>
    </row>
    <row r="546">
      <c r="A546" s="9"/>
      <c r="B546" s="9"/>
      <c r="C546" s="9"/>
      <c r="D546" s="9"/>
      <c r="E546" s="154"/>
      <c r="F546" s="9"/>
      <c r="G546" s="155"/>
      <c r="H546" s="155"/>
      <c r="I546" s="9"/>
      <c r="J546" s="9"/>
      <c r="K546" s="9"/>
      <c r="L546" s="156"/>
      <c r="M546" s="157"/>
      <c r="N546" s="157"/>
      <c r="O546" s="157"/>
      <c r="P546" s="157"/>
      <c r="Q546" s="157"/>
      <c r="R546" s="157"/>
      <c r="S546" s="9"/>
      <c r="T546" s="9"/>
      <c r="U546" s="9"/>
      <c r="V546" s="154"/>
      <c r="W546" s="9"/>
      <c r="X546" s="9"/>
      <c r="Y546" s="158"/>
      <c r="Z546" s="9"/>
      <c r="AA546" s="9"/>
      <c r="AB546" s="9"/>
      <c r="AC546" s="9"/>
      <c r="AD546" s="9"/>
      <c r="AE546" s="9"/>
      <c r="AF546" s="9"/>
      <c r="AG546" s="9"/>
      <c r="AH546" s="9"/>
    </row>
    <row r="547">
      <c r="A547" s="9"/>
      <c r="B547" s="9"/>
      <c r="C547" s="9"/>
      <c r="D547" s="9"/>
      <c r="E547" s="154"/>
      <c r="F547" s="9"/>
      <c r="G547" s="155"/>
      <c r="H547" s="155"/>
      <c r="I547" s="9"/>
      <c r="J547" s="9"/>
      <c r="K547" s="9"/>
      <c r="L547" s="156"/>
      <c r="M547" s="157"/>
      <c r="N547" s="157"/>
      <c r="O547" s="157"/>
      <c r="P547" s="157"/>
      <c r="Q547" s="157"/>
      <c r="R547" s="157"/>
      <c r="S547" s="9"/>
      <c r="T547" s="9"/>
      <c r="U547" s="9"/>
      <c r="V547" s="154"/>
      <c r="W547" s="9"/>
      <c r="X547" s="9"/>
      <c r="Y547" s="158"/>
      <c r="Z547" s="9"/>
      <c r="AA547" s="9"/>
      <c r="AB547" s="9"/>
      <c r="AC547" s="9"/>
      <c r="AD547" s="9"/>
      <c r="AE547" s="9"/>
      <c r="AF547" s="9"/>
      <c r="AG547" s="9"/>
      <c r="AH547" s="9"/>
    </row>
    <row r="548">
      <c r="A548" s="9"/>
      <c r="B548" s="9"/>
      <c r="C548" s="9"/>
      <c r="D548" s="9"/>
      <c r="E548" s="154"/>
      <c r="F548" s="9"/>
      <c r="G548" s="155"/>
      <c r="H548" s="155"/>
      <c r="I548" s="9"/>
      <c r="J548" s="9"/>
      <c r="K548" s="9"/>
      <c r="L548" s="156"/>
      <c r="M548" s="157"/>
      <c r="N548" s="157"/>
      <c r="O548" s="157"/>
      <c r="P548" s="157"/>
      <c r="Q548" s="157"/>
      <c r="R548" s="157"/>
      <c r="S548" s="9"/>
      <c r="T548" s="9"/>
      <c r="U548" s="9"/>
      <c r="V548" s="154"/>
      <c r="W548" s="9"/>
      <c r="X548" s="9"/>
      <c r="Y548" s="158"/>
      <c r="Z548" s="9"/>
      <c r="AA548" s="9"/>
      <c r="AB548" s="9"/>
      <c r="AC548" s="9"/>
      <c r="AD548" s="9"/>
      <c r="AE548" s="9"/>
      <c r="AF548" s="9"/>
      <c r="AG548" s="9"/>
      <c r="AH548" s="9"/>
    </row>
    <row r="549">
      <c r="A549" s="9"/>
      <c r="B549" s="9"/>
      <c r="C549" s="9"/>
      <c r="D549" s="9"/>
      <c r="E549" s="154"/>
      <c r="F549" s="9"/>
      <c r="G549" s="155"/>
      <c r="H549" s="155"/>
      <c r="I549" s="9"/>
      <c r="J549" s="9"/>
      <c r="K549" s="9"/>
      <c r="L549" s="156"/>
      <c r="M549" s="157"/>
      <c r="N549" s="157"/>
      <c r="O549" s="157"/>
      <c r="P549" s="157"/>
      <c r="Q549" s="157"/>
      <c r="R549" s="157"/>
      <c r="S549" s="9"/>
      <c r="T549" s="9"/>
      <c r="U549" s="9"/>
      <c r="V549" s="154"/>
      <c r="W549" s="9"/>
      <c r="X549" s="9"/>
      <c r="Y549" s="158"/>
      <c r="Z549" s="9"/>
      <c r="AA549" s="9"/>
      <c r="AB549" s="9"/>
      <c r="AC549" s="9"/>
      <c r="AD549" s="9"/>
      <c r="AE549" s="9"/>
      <c r="AF549" s="9"/>
      <c r="AG549" s="9"/>
      <c r="AH549" s="9"/>
    </row>
    <row r="550">
      <c r="A550" s="9"/>
      <c r="B550" s="9"/>
      <c r="C550" s="9"/>
      <c r="D550" s="9"/>
      <c r="E550" s="154"/>
      <c r="F550" s="9"/>
      <c r="G550" s="155"/>
      <c r="H550" s="155"/>
      <c r="I550" s="9"/>
      <c r="J550" s="9"/>
      <c r="K550" s="9"/>
      <c r="L550" s="156"/>
      <c r="M550" s="157"/>
      <c r="N550" s="157"/>
      <c r="O550" s="157"/>
      <c r="P550" s="157"/>
      <c r="Q550" s="157"/>
      <c r="R550" s="157"/>
      <c r="S550" s="9"/>
      <c r="T550" s="9"/>
      <c r="U550" s="9"/>
      <c r="V550" s="154"/>
      <c r="W550" s="9"/>
      <c r="X550" s="9"/>
      <c r="Y550" s="158"/>
      <c r="Z550" s="9"/>
      <c r="AA550" s="9"/>
      <c r="AB550" s="9"/>
      <c r="AC550" s="9"/>
      <c r="AD550" s="9"/>
      <c r="AE550" s="9"/>
      <c r="AF550" s="9"/>
      <c r="AG550" s="9"/>
      <c r="AH550" s="9"/>
    </row>
    <row r="551">
      <c r="A551" s="9"/>
      <c r="B551" s="9"/>
      <c r="C551" s="9"/>
      <c r="D551" s="9"/>
      <c r="E551" s="154"/>
      <c r="F551" s="9"/>
      <c r="G551" s="155"/>
      <c r="H551" s="155"/>
      <c r="I551" s="9"/>
      <c r="J551" s="9"/>
      <c r="K551" s="9"/>
      <c r="L551" s="156"/>
      <c r="M551" s="157"/>
      <c r="N551" s="157"/>
      <c r="O551" s="157"/>
      <c r="P551" s="157"/>
      <c r="Q551" s="157"/>
      <c r="R551" s="157"/>
      <c r="S551" s="9"/>
      <c r="T551" s="9"/>
      <c r="U551" s="9"/>
      <c r="V551" s="154"/>
      <c r="W551" s="9"/>
      <c r="X551" s="9"/>
      <c r="Y551" s="158"/>
      <c r="Z551" s="9"/>
      <c r="AA551" s="9"/>
      <c r="AB551" s="9"/>
      <c r="AC551" s="9"/>
      <c r="AD551" s="9"/>
      <c r="AE551" s="9"/>
      <c r="AF551" s="9"/>
      <c r="AG551" s="9"/>
      <c r="AH551" s="9"/>
    </row>
    <row r="552">
      <c r="A552" s="9"/>
      <c r="B552" s="9"/>
      <c r="C552" s="9"/>
      <c r="D552" s="9"/>
      <c r="E552" s="154"/>
      <c r="F552" s="9"/>
      <c r="G552" s="155"/>
      <c r="H552" s="155"/>
      <c r="I552" s="9"/>
      <c r="J552" s="9"/>
      <c r="K552" s="9"/>
      <c r="L552" s="156"/>
      <c r="M552" s="157"/>
      <c r="N552" s="157"/>
      <c r="O552" s="157"/>
      <c r="P552" s="157"/>
      <c r="Q552" s="157"/>
      <c r="R552" s="157"/>
      <c r="S552" s="9"/>
      <c r="T552" s="9"/>
      <c r="U552" s="9"/>
      <c r="V552" s="154"/>
      <c r="W552" s="9"/>
      <c r="X552" s="9"/>
      <c r="Y552" s="158"/>
      <c r="Z552" s="9"/>
      <c r="AA552" s="9"/>
      <c r="AB552" s="9"/>
      <c r="AC552" s="9"/>
      <c r="AD552" s="9"/>
      <c r="AE552" s="9"/>
      <c r="AF552" s="9"/>
      <c r="AG552" s="9"/>
      <c r="AH552" s="9"/>
    </row>
    <row r="553">
      <c r="A553" s="9"/>
      <c r="B553" s="9"/>
      <c r="C553" s="9"/>
      <c r="D553" s="9"/>
      <c r="E553" s="154"/>
      <c r="F553" s="9"/>
      <c r="G553" s="155"/>
      <c r="H553" s="155"/>
      <c r="I553" s="9"/>
      <c r="J553" s="9"/>
      <c r="K553" s="9"/>
      <c r="L553" s="156"/>
      <c r="M553" s="157"/>
      <c r="N553" s="157"/>
      <c r="O553" s="157"/>
      <c r="P553" s="157"/>
      <c r="Q553" s="157"/>
      <c r="R553" s="157"/>
      <c r="S553" s="9"/>
      <c r="T553" s="9"/>
      <c r="U553" s="9"/>
      <c r="V553" s="154"/>
      <c r="W553" s="9"/>
      <c r="X553" s="9"/>
      <c r="Y553" s="158"/>
      <c r="Z553" s="9"/>
      <c r="AA553" s="9"/>
      <c r="AB553" s="9"/>
      <c r="AC553" s="9"/>
      <c r="AD553" s="9"/>
      <c r="AE553" s="9"/>
      <c r="AF553" s="9"/>
      <c r="AG553" s="9"/>
      <c r="AH553" s="9"/>
    </row>
    <row r="554">
      <c r="A554" s="9"/>
      <c r="B554" s="9"/>
      <c r="C554" s="9"/>
      <c r="D554" s="9"/>
      <c r="E554" s="154"/>
      <c r="F554" s="9"/>
      <c r="G554" s="155"/>
      <c r="H554" s="155"/>
      <c r="I554" s="9"/>
      <c r="J554" s="9"/>
      <c r="K554" s="9"/>
      <c r="L554" s="156"/>
      <c r="M554" s="157"/>
      <c r="N554" s="157"/>
      <c r="O554" s="157"/>
      <c r="P554" s="157"/>
      <c r="Q554" s="157"/>
      <c r="R554" s="157"/>
      <c r="S554" s="9"/>
      <c r="T554" s="9"/>
      <c r="U554" s="9"/>
      <c r="V554" s="154"/>
      <c r="W554" s="9"/>
      <c r="X554" s="9"/>
      <c r="Y554" s="158"/>
      <c r="Z554" s="9"/>
      <c r="AA554" s="9"/>
      <c r="AB554" s="9"/>
      <c r="AC554" s="9"/>
      <c r="AD554" s="9"/>
      <c r="AE554" s="9"/>
      <c r="AF554" s="9"/>
      <c r="AG554" s="9"/>
      <c r="AH554" s="9"/>
    </row>
    <row r="555">
      <c r="A555" s="9"/>
      <c r="B555" s="9"/>
      <c r="C555" s="9"/>
      <c r="D555" s="9"/>
      <c r="E555" s="154"/>
      <c r="F555" s="9"/>
      <c r="G555" s="155"/>
      <c r="H555" s="155"/>
      <c r="I555" s="9"/>
      <c r="J555" s="9"/>
      <c r="K555" s="9"/>
      <c r="L555" s="156"/>
      <c r="M555" s="157"/>
      <c r="N555" s="157"/>
      <c r="O555" s="157"/>
      <c r="P555" s="157"/>
      <c r="Q555" s="157"/>
      <c r="R555" s="157"/>
      <c r="S555" s="9"/>
      <c r="T555" s="9"/>
      <c r="U555" s="9"/>
      <c r="V555" s="154"/>
      <c r="W555" s="9"/>
      <c r="X555" s="9"/>
      <c r="Y555" s="158"/>
      <c r="Z555" s="9"/>
      <c r="AA555" s="9"/>
      <c r="AB555" s="9"/>
      <c r="AC555" s="9"/>
      <c r="AD555" s="9"/>
      <c r="AE555" s="9"/>
      <c r="AF555" s="9"/>
      <c r="AG555" s="9"/>
      <c r="AH555" s="9"/>
    </row>
    <row r="556">
      <c r="A556" s="9"/>
      <c r="B556" s="9"/>
      <c r="C556" s="9"/>
      <c r="D556" s="9"/>
      <c r="E556" s="154"/>
      <c r="F556" s="9"/>
      <c r="G556" s="155"/>
      <c r="H556" s="155"/>
      <c r="I556" s="9"/>
      <c r="J556" s="9"/>
      <c r="K556" s="9"/>
      <c r="L556" s="156"/>
      <c r="M556" s="157"/>
      <c r="N556" s="157"/>
      <c r="O556" s="157"/>
      <c r="P556" s="157"/>
      <c r="Q556" s="157"/>
      <c r="R556" s="157"/>
      <c r="S556" s="9"/>
      <c r="T556" s="9"/>
      <c r="U556" s="9"/>
      <c r="V556" s="154"/>
      <c r="W556" s="9"/>
      <c r="X556" s="9"/>
      <c r="Y556" s="158"/>
      <c r="Z556" s="9"/>
      <c r="AA556" s="9"/>
      <c r="AB556" s="9"/>
      <c r="AC556" s="9"/>
      <c r="AD556" s="9"/>
      <c r="AE556" s="9"/>
      <c r="AF556" s="9"/>
      <c r="AG556" s="9"/>
      <c r="AH556" s="9"/>
    </row>
    <row r="557">
      <c r="A557" s="9"/>
      <c r="B557" s="9"/>
      <c r="C557" s="9"/>
      <c r="D557" s="9"/>
      <c r="E557" s="154"/>
      <c r="F557" s="9"/>
      <c r="G557" s="155"/>
      <c r="H557" s="155"/>
      <c r="I557" s="9"/>
      <c r="J557" s="9"/>
      <c r="K557" s="9"/>
      <c r="L557" s="156"/>
      <c r="M557" s="157"/>
      <c r="N557" s="157"/>
      <c r="O557" s="157"/>
      <c r="P557" s="157"/>
      <c r="Q557" s="157"/>
      <c r="R557" s="157"/>
      <c r="S557" s="9"/>
      <c r="T557" s="9"/>
      <c r="U557" s="9"/>
      <c r="V557" s="154"/>
      <c r="W557" s="9"/>
      <c r="X557" s="9"/>
      <c r="Y557" s="158"/>
      <c r="Z557" s="9"/>
      <c r="AA557" s="9"/>
      <c r="AB557" s="9"/>
      <c r="AC557" s="9"/>
      <c r="AD557" s="9"/>
      <c r="AE557" s="9"/>
      <c r="AF557" s="9"/>
      <c r="AG557" s="9"/>
      <c r="AH557" s="9"/>
    </row>
    <row r="558">
      <c r="A558" s="9"/>
      <c r="B558" s="9"/>
      <c r="C558" s="9"/>
      <c r="D558" s="9"/>
      <c r="E558" s="154"/>
      <c r="F558" s="9"/>
      <c r="G558" s="155"/>
      <c r="H558" s="155"/>
      <c r="I558" s="9"/>
      <c r="J558" s="9"/>
      <c r="K558" s="9"/>
      <c r="L558" s="156"/>
      <c r="M558" s="157"/>
      <c r="N558" s="157"/>
      <c r="O558" s="157"/>
      <c r="P558" s="157"/>
      <c r="Q558" s="157"/>
      <c r="R558" s="157"/>
      <c r="S558" s="9"/>
      <c r="T558" s="9"/>
      <c r="U558" s="9"/>
      <c r="V558" s="154"/>
      <c r="W558" s="9"/>
      <c r="X558" s="9"/>
      <c r="Y558" s="158"/>
      <c r="Z558" s="9"/>
      <c r="AA558" s="9"/>
      <c r="AB558" s="9"/>
      <c r="AC558" s="9"/>
      <c r="AD558" s="9"/>
      <c r="AE558" s="9"/>
      <c r="AF558" s="9"/>
      <c r="AG558" s="9"/>
      <c r="AH558" s="9"/>
    </row>
    <row r="559">
      <c r="A559" s="9"/>
      <c r="B559" s="9"/>
      <c r="C559" s="9"/>
      <c r="D559" s="9"/>
      <c r="E559" s="154"/>
      <c r="F559" s="9"/>
      <c r="G559" s="155"/>
      <c r="H559" s="155"/>
      <c r="I559" s="9"/>
      <c r="J559" s="9"/>
      <c r="K559" s="9"/>
      <c r="L559" s="156"/>
      <c r="M559" s="157"/>
      <c r="N559" s="157"/>
      <c r="O559" s="157"/>
      <c r="P559" s="157"/>
      <c r="Q559" s="157"/>
      <c r="R559" s="157"/>
      <c r="S559" s="9"/>
      <c r="T559" s="9"/>
      <c r="U559" s="9"/>
      <c r="V559" s="154"/>
      <c r="W559" s="9"/>
      <c r="X559" s="9"/>
      <c r="Y559" s="158"/>
      <c r="Z559" s="9"/>
      <c r="AA559" s="9"/>
      <c r="AB559" s="9"/>
      <c r="AC559" s="9"/>
      <c r="AD559" s="9"/>
      <c r="AE559" s="9"/>
      <c r="AF559" s="9"/>
      <c r="AG559" s="9"/>
      <c r="AH559" s="9"/>
    </row>
    <row r="560">
      <c r="A560" s="9"/>
      <c r="B560" s="9"/>
      <c r="C560" s="9"/>
      <c r="D560" s="9"/>
      <c r="E560" s="154"/>
      <c r="F560" s="9"/>
      <c r="G560" s="155"/>
      <c r="H560" s="155"/>
      <c r="I560" s="9"/>
      <c r="J560" s="9"/>
      <c r="K560" s="9"/>
      <c r="L560" s="156"/>
      <c r="M560" s="157"/>
      <c r="N560" s="157"/>
      <c r="O560" s="157"/>
      <c r="P560" s="157"/>
      <c r="Q560" s="157"/>
      <c r="R560" s="157"/>
      <c r="S560" s="9"/>
      <c r="T560" s="9"/>
      <c r="U560" s="9"/>
      <c r="V560" s="154"/>
      <c r="W560" s="9"/>
      <c r="X560" s="9"/>
      <c r="Y560" s="158"/>
      <c r="Z560" s="9"/>
      <c r="AA560" s="9"/>
      <c r="AB560" s="9"/>
      <c r="AC560" s="9"/>
      <c r="AD560" s="9"/>
      <c r="AE560" s="9"/>
      <c r="AF560" s="9"/>
      <c r="AG560" s="9"/>
      <c r="AH560" s="9"/>
    </row>
    <row r="561">
      <c r="A561" s="9"/>
      <c r="B561" s="9"/>
      <c r="C561" s="9"/>
      <c r="D561" s="9"/>
      <c r="E561" s="154"/>
      <c r="F561" s="9"/>
      <c r="G561" s="155"/>
      <c r="H561" s="155"/>
      <c r="I561" s="9"/>
      <c r="J561" s="9"/>
      <c r="K561" s="9"/>
      <c r="L561" s="156"/>
      <c r="M561" s="157"/>
      <c r="N561" s="157"/>
      <c r="O561" s="157"/>
      <c r="P561" s="157"/>
      <c r="Q561" s="157"/>
      <c r="R561" s="157"/>
      <c r="S561" s="9"/>
      <c r="T561" s="9"/>
      <c r="U561" s="9"/>
      <c r="V561" s="154"/>
      <c r="W561" s="9"/>
      <c r="X561" s="9"/>
      <c r="Y561" s="158"/>
      <c r="Z561" s="9"/>
      <c r="AA561" s="9"/>
      <c r="AB561" s="9"/>
      <c r="AC561" s="9"/>
      <c r="AD561" s="9"/>
      <c r="AE561" s="9"/>
      <c r="AF561" s="9"/>
      <c r="AG561" s="9"/>
      <c r="AH561" s="9"/>
    </row>
    <row r="562">
      <c r="A562" s="9"/>
      <c r="B562" s="9"/>
      <c r="C562" s="9"/>
      <c r="D562" s="9"/>
      <c r="E562" s="154"/>
      <c r="F562" s="9"/>
      <c r="G562" s="155"/>
      <c r="H562" s="155"/>
      <c r="I562" s="9"/>
      <c r="J562" s="9"/>
      <c r="K562" s="9"/>
      <c r="L562" s="156"/>
      <c r="M562" s="157"/>
      <c r="N562" s="157"/>
      <c r="O562" s="157"/>
      <c r="P562" s="157"/>
      <c r="Q562" s="157"/>
      <c r="R562" s="157"/>
      <c r="S562" s="9"/>
      <c r="T562" s="9"/>
      <c r="U562" s="9"/>
      <c r="V562" s="154"/>
      <c r="W562" s="9"/>
      <c r="X562" s="9"/>
      <c r="Y562" s="158"/>
      <c r="Z562" s="9"/>
      <c r="AA562" s="9"/>
      <c r="AB562" s="9"/>
      <c r="AC562" s="9"/>
      <c r="AD562" s="9"/>
      <c r="AE562" s="9"/>
      <c r="AF562" s="9"/>
      <c r="AG562" s="9"/>
      <c r="AH562" s="9"/>
    </row>
    <row r="563">
      <c r="A563" s="9"/>
      <c r="B563" s="9"/>
      <c r="C563" s="9"/>
      <c r="D563" s="9"/>
      <c r="E563" s="154"/>
      <c r="F563" s="9"/>
      <c r="G563" s="155"/>
      <c r="H563" s="155"/>
      <c r="I563" s="9"/>
      <c r="J563" s="9"/>
      <c r="K563" s="9"/>
      <c r="L563" s="156"/>
      <c r="M563" s="157"/>
      <c r="N563" s="157"/>
      <c r="O563" s="157"/>
      <c r="P563" s="157"/>
      <c r="Q563" s="157"/>
      <c r="R563" s="157"/>
      <c r="S563" s="9"/>
      <c r="T563" s="9"/>
      <c r="U563" s="9"/>
      <c r="V563" s="154"/>
      <c r="W563" s="9"/>
      <c r="X563" s="9"/>
      <c r="Y563" s="158"/>
      <c r="Z563" s="9"/>
      <c r="AA563" s="9"/>
      <c r="AB563" s="9"/>
      <c r="AC563" s="9"/>
      <c r="AD563" s="9"/>
      <c r="AE563" s="9"/>
      <c r="AF563" s="9"/>
      <c r="AG563" s="9"/>
      <c r="AH563" s="9"/>
    </row>
    <row r="564">
      <c r="A564" s="9"/>
      <c r="B564" s="9"/>
      <c r="C564" s="9"/>
      <c r="D564" s="9"/>
      <c r="E564" s="154"/>
      <c r="F564" s="9"/>
      <c r="G564" s="155"/>
      <c r="H564" s="155"/>
      <c r="I564" s="9"/>
      <c r="J564" s="9"/>
      <c r="K564" s="9"/>
      <c r="L564" s="156"/>
      <c r="M564" s="157"/>
      <c r="N564" s="157"/>
      <c r="O564" s="157"/>
      <c r="P564" s="157"/>
      <c r="Q564" s="157"/>
      <c r="R564" s="157"/>
      <c r="S564" s="9"/>
      <c r="T564" s="9"/>
      <c r="U564" s="9"/>
      <c r="V564" s="154"/>
      <c r="W564" s="9"/>
      <c r="X564" s="9"/>
      <c r="Y564" s="158"/>
      <c r="Z564" s="9"/>
      <c r="AA564" s="9"/>
      <c r="AB564" s="9"/>
      <c r="AC564" s="9"/>
      <c r="AD564" s="9"/>
      <c r="AE564" s="9"/>
      <c r="AF564" s="9"/>
      <c r="AG564" s="9"/>
      <c r="AH564" s="9"/>
    </row>
    <row r="565">
      <c r="A565" s="9"/>
      <c r="B565" s="9"/>
      <c r="C565" s="9"/>
      <c r="D565" s="9"/>
      <c r="E565" s="154"/>
      <c r="F565" s="9"/>
      <c r="G565" s="155"/>
      <c r="H565" s="155"/>
      <c r="I565" s="9"/>
      <c r="J565" s="9"/>
      <c r="K565" s="9"/>
      <c r="L565" s="156"/>
      <c r="M565" s="157"/>
      <c r="N565" s="157"/>
      <c r="O565" s="157"/>
      <c r="P565" s="157"/>
      <c r="Q565" s="157"/>
      <c r="R565" s="157"/>
      <c r="S565" s="9"/>
      <c r="T565" s="9"/>
      <c r="U565" s="9"/>
      <c r="V565" s="154"/>
      <c r="W565" s="9"/>
      <c r="X565" s="9"/>
      <c r="Y565" s="158"/>
      <c r="Z565" s="9"/>
      <c r="AA565" s="9"/>
      <c r="AB565" s="9"/>
      <c r="AC565" s="9"/>
      <c r="AD565" s="9"/>
      <c r="AE565" s="9"/>
      <c r="AF565" s="9"/>
      <c r="AG565" s="9"/>
      <c r="AH565" s="9"/>
    </row>
    <row r="566">
      <c r="A566" s="9"/>
      <c r="B566" s="9"/>
      <c r="C566" s="9"/>
      <c r="D566" s="9"/>
      <c r="E566" s="154"/>
      <c r="F566" s="9"/>
      <c r="G566" s="155"/>
      <c r="H566" s="155"/>
      <c r="I566" s="9"/>
      <c r="J566" s="9"/>
      <c r="K566" s="9"/>
      <c r="L566" s="156"/>
      <c r="M566" s="157"/>
      <c r="N566" s="157"/>
      <c r="O566" s="157"/>
      <c r="P566" s="157"/>
      <c r="Q566" s="157"/>
      <c r="R566" s="157"/>
      <c r="S566" s="9"/>
      <c r="T566" s="9"/>
      <c r="U566" s="9"/>
      <c r="V566" s="154"/>
      <c r="W566" s="9"/>
      <c r="X566" s="9"/>
      <c r="Y566" s="158"/>
      <c r="Z566" s="9"/>
      <c r="AA566" s="9"/>
      <c r="AB566" s="9"/>
      <c r="AC566" s="9"/>
      <c r="AD566" s="9"/>
      <c r="AE566" s="9"/>
      <c r="AF566" s="9"/>
      <c r="AG566" s="9"/>
      <c r="AH566" s="9"/>
    </row>
    <row r="567">
      <c r="A567" s="9"/>
      <c r="B567" s="9"/>
      <c r="C567" s="9"/>
      <c r="D567" s="9"/>
      <c r="E567" s="154"/>
      <c r="F567" s="9"/>
      <c r="G567" s="155"/>
      <c r="H567" s="155"/>
      <c r="I567" s="9"/>
      <c r="J567" s="9"/>
      <c r="K567" s="9"/>
      <c r="L567" s="156"/>
      <c r="M567" s="157"/>
      <c r="N567" s="157"/>
      <c r="O567" s="157"/>
      <c r="P567" s="157"/>
      <c r="Q567" s="157"/>
      <c r="R567" s="157"/>
      <c r="S567" s="9"/>
      <c r="T567" s="9"/>
      <c r="U567" s="9"/>
      <c r="V567" s="154"/>
      <c r="W567" s="9"/>
      <c r="X567" s="9"/>
      <c r="Y567" s="158"/>
      <c r="Z567" s="9"/>
      <c r="AA567" s="9"/>
      <c r="AB567" s="9"/>
      <c r="AC567" s="9"/>
      <c r="AD567" s="9"/>
      <c r="AE567" s="9"/>
      <c r="AF567" s="9"/>
      <c r="AG567" s="9"/>
      <c r="AH567" s="9"/>
    </row>
    <row r="568">
      <c r="A568" s="9"/>
      <c r="B568" s="9"/>
      <c r="C568" s="9"/>
      <c r="D568" s="9"/>
      <c r="E568" s="154"/>
      <c r="F568" s="9"/>
      <c r="G568" s="155"/>
      <c r="H568" s="155"/>
      <c r="I568" s="9"/>
      <c r="J568" s="9"/>
      <c r="K568" s="9"/>
      <c r="L568" s="156"/>
      <c r="M568" s="157"/>
      <c r="N568" s="157"/>
      <c r="O568" s="157"/>
      <c r="P568" s="157"/>
      <c r="Q568" s="157"/>
      <c r="R568" s="157"/>
      <c r="S568" s="9"/>
      <c r="T568" s="9"/>
      <c r="U568" s="9"/>
      <c r="V568" s="154"/>
      <c r="W568" s="9"/>
      <c r="X568" s="9"/>
      <c r="Y568" s="158"/>
      <c r="Z568" s="9"/>
      <c r="AA568" s="9"/>
      <c r="AB568" s="9"/>
      <c r="AC568" s="9"/>
      <c r="AD568" s="9"/>
      <c r="AE568" s="9"/>
      <c r="AF568" s="9"/>
      <c r="AG568" s="9"/>
      <c r="AH568" s="9"/>
    </row>
    <row r="569">
      <c r="A569" s="9"/>
      <c r="B569" s="9"/>
      <c r="C569" s="9"/>
      <c r="D569" s="9"/>
      <c r="E569" s="154"/>
      <c r="F569" s="9"/>
      <c r="G569" s="155"/>
      <c r="H569" s="155"/>
      <c r="I569" s="9"/>
      <c r="J569" s="9"/>
      <c r="K569" s="9"/>
      <c r="L569" s="156"/>
      <c r="M569" s="157"/>
      <c r="N569" s="157"/>
      <c r="O569" s="157"/>
      <c r="P569" s="157"/>
      <c r="Q569" s="157"/>
      <c r="R569" s="157"/>
      <c r="S569" s="9"/>
      <c r="T569" s="9"/>
      <c r="U569" s="9"/>
      <c r="V569" s="154"/>
      <c r="W569" s="9"/>
      <c r="X569" s="9"/>
      <c r="Y569" s="158"/>
      <c r="Z569" s="9"/>
      <c r="AA569" s="9"/>
      <c r="AB569" s="9"/>
      <c r="AC569" s="9"/>
      <c r="AD569" s="9"/>
      <c r="AE569" s="9"/>
      <c r="AF569" s="9"/>
      <c r="AG569" s="9"/>
      <c r="AH569" s="9"/>
    </row>
    <row r="570">
      <c r="A570" s="9"/>
      <c r="B570" s="9"/>
      <c r="C570" s="9"/>
      <c r="D570" s="9"/>
      <c r="E570" s="154"/>
      <c r="F570" s="9"/>
      <c r="G570" s="155"/>
      <c r="H570" s="155"/>
      <c r="I570" s="9"/>
      <c r="J570" s="9"/>
      <c r="K570" s="9"/>
      <c r="L570" s="156"/>
      <c r="M570" s="157"/>
      <c r="N570" s="157"/>
      <c r="O570" s="157"/>
      <c r="P570" s="157"/>
      <c r="Q570" s="157"/>
      <c r="R570" s="157"/>
      <c r="S570" s="9"/>
      <c r="T570" s="9"/>
      <c r="U570" s="9"/>
      <c r="V570" s="154"/>
      <c r="W570" s="9"/>
      <c r="X570" s="9"/>
      <c r="Y570" s="158"/>
      <c r="Z570" s="9"/>
      <c r="AA570" s="9"/>
      <c r="AB570" s="9"/>
      <c r="AC570" s="9"/>
      <c r="AD570" s="9"/>
      <c r="AE570" s="9"/>
      <c r="AF570" s="9"/>
      <c r="AG570" s="9"/>
      <c r="AH570" s="9"/>
    </row>
    <row r="571">
      <c r="A571" s="9"/>
      <c r="B571" s="9"/>
      <c r="C571" s="9"/>
      <c r="D571" s="9"/>
      <c r="E571" s="154"/>
      <c r="F571" s="9"/>
      <c r="G571" s="155"/>
      <c r="H571" s="155"/>
      <c r="I571" s="9"/>
      <c r="J571" s="9"/>
      <c r="K571" s="9"/>
      <c r="L571" s="156"/>
      <c r="M571" s="157"/>
      <c r="N571" s="157"/>
      <c r="O571" s="157"/>
      <c r="P571" s="157"/>
      <c r="Q571" s="157"/>
      <c r="R571" s="157"/>
      <c r="S571" s="9"/>
      <c r="T571" s="9"/>
      <c r="U571" s="9"/>
      <c r="V571" s="154"/>
      <c r="W571" s="9"/>
      <c r="X571" s="9"/>
      <c r="Y571" s="158"/>
      <c r="Z571" s="9"/>
      <c r="AA571" s="9"/>
      <c r="AB571" s="9"/>
      <c r="AC571" s="9"/>
      <c r="AD571" s="9"/>
      <c r="AE571" s="9"/>
      <c r="AF571" s="9"/>
      <c r="AG571" s="9"/>
      <c r="AH571" s="9"/>
    </row>
    <row r="572">
      <c r="A572" s="9"/>
      <c r="B572" s="9"/>
      <c r="C572" s="9"/>
      <c r="D572" s="9"/>
      <c r="E572" s="154"/>
      <c r="F572" s="9"/>
      <c r="G572" s="155"/>
      <c r="H572" s="155"/>
      <c r="I572" s="9"/>
      <c r="J572" s="9"/>
      <c r="K572" s="9"/>
      <c r="L572" s="156"/>
      <c r="M572" s="157"/>
      <c r="N572" s="157"/>
      <c r="O572" s="157"/>
      <c r="P572" s="157"/>
      <c r="Q572" s="157"/>
      <c r="R572" s="157"/>
      <c r="S572" s="9"/>
      <c r="T572" s="9"/>
      <c r="U572" s="9"/>
      <c r="V572" s="154"/>
      <c r="W572" s="9"/>
      <c r="X572" s="9"/>
      <c r="Y572" s="158"/>
      <c r="Z572" s="9"/>
      <c r="AA572" s="9"/>
      <c r="AB572" s="9"/>
      <c r="AC572" s="9"/>
      <c r="AD572" s="9"/>
      <c r="AE572" s="9"/>
      <c r="AF572" s="9"/>
      <c r="AG572" s="9"/>
      <c r="AH572" s="9"/>
    </row>
    <row r="573">
      <c r="A573" s="9"/>
      <c r="B573" s="9"/>
      <c r="C573" s="9"/>
      <c r="D573" s="9"/>
      <c r="E573" s="154"/>
      <c r="F573" s="9"/>
      <c r="G573" s="155"/>
      <c r="H573" s="155"/>
      <c r="I573" s="9"/>
      <c r="J573" s="9"/>
      <c r="K573" s="9"/>
      <c r="L573" s="156"/>
      <c r="M573" s="157"/>
      <c r="N573" s="157"/>
      <c r="O573" s="157"/>
      <c r="P573" s="157"/>
      <c r="Q573" s="157"/>
      <c r="R573" s="157"/>
      <c r="S573" s="9"/>
      <c r="T573" s="9"/>
      <c r="U573" s="9"/>
      <c r="V573" s="154"/>
      <c r="W573" s="9"/>
      <c r="X573" s="9"/>
      <c r="Y573" s="158"/>
      <c r="Z573" s="9"/>
      <c r="AA573" s="9"/>
      <c r="AB573" s="9"/>
      <c r="AC573" s="9"/>
      <c r="AD573" s="9"/>
      <c r="AE573" s="9"/>
      <c r="AF573" s="9"/>
      <c r="AG573" s="9"/>
      <c r="AH573" s="9"/>
    </row>
    <row r="574">
      <c r="A574" s="9"/>
      <c r="B574" s="9"/>
      <c r="C574" s="9"/>
      <c r="D574" s="9"/>
      <c r="E574" s="154"/>
      <c r="F574" s="9"/>
      <c r="G574" s="155"/>
      <c r="H574" s="155"/>
      <c r="I574" s="9"/>
      <c r="J574" s="9"/>
      <c r="K574" s="9"/>
      <c r="L574" s="156"/>
      <c r="M574" s="157"/>
      <c r="N574" s="157"/>
      <c r="O574" s="157"/>
      <c r="P574" s="157"/>
      <c r="Q574" s="157"/>
      <c r="R574" s="157"/>
      <c r="S574" s="9"/>
      <c r="T574" s="9"/>
      <c r="U574" s="9"/>
      <c r="V574" s="154"/>
      <c r="W574" s="9"/>
      <c r="X574" s="9"/>
      <c r="Y574" s="158"/>
      <c r="Z574" s="9"/>
      <c r="AA574" s="9"/>
      <c r="AB574" s="9"/>
      <c r="AC574" s="9"/>
      <c r="AD574" s="9"/>
      <c r="AE574" s="9"/>
      <c r="AF574" s="9"/>
      <c r="AG574" s="9"/>
      <c r="AH574" s="9"/>
    </row>
    <row r="575">
      <c r="A575" s="9"/>
      <c r="B575" s="9"/>
      <c r="C575" s="9"/>
      <c r="D575" s="9"/>
      <c r="E575" s="154"/>
      <c r="F575" s="9"/>
      <c r="G575" s="155"/>
      <c r="H575" s="155"/>
      <c r="I575" s="9"/>
      <c r="J575" s="9"/>
      <c r="K575" s="9"/>
      <c r="L575" s="156"/>
      <c r="M575" s="157"/>
      <c r="N575" s="157"/>
      <c r="O575" s="157"/>
      <c r="P575" s="157"/>
      <c r="Q575" s="157"/>
      <c r="R575" s="157"/>
      <c r="S575" s="9"/>
      <c r="T575" s="9"/>
      <c r="U575" s="9"/>
      <c r="V575" s="154"/>
      <c r="W575" s="9"/>
      <c r="X575" s="9"/>
      <c r="Y575" s="158"/>
      <c r="Z575" s="9"/>
      <c r="AA575" s="9"/>
      <c r="AB575" s="9"/>
      <c r="AC575" s="9"/>
      <c r="AD575" s="9"/>
      <c r="AE575" s="9"/>
      <c r="AF575" s="9"/>
      <c r="AG575" s="9"/>
      <c r="AH575" s="9"/>
    </row>
    <row r="576">
      <c r="A576" s="9"/>
      <c r="B576" s="9"/>
      <c r="C576" s="9"/>
      <c r="D576" s="9"/>
      <c r="E576" s="154"/>
      <c r="F576" s="9"/>
      <c r="G576" s="155"/>
      <c r="H576" s="155"/>
      <c r="I576" s="9"/>
      <c r="J576" s="9"/>
      <c r="K576" s="9"/>
      <c r="L576" s="156"/>
      <c r="M576" s="157"/>
      <c r="N576" s="157"/>
      <c r="O576" s="157"/>
      <c r="P576" s="157"/>
      <c r="Q576" s="157"/>
      <c r="R576" s="157"/>
      <c r="S576" s="9"/>
      <c r="T576" s="9"/>
      <c r="U576" s="9"/>
      <c r="V576" s="154"/>
      <c r="W576" s="9"/>
      <c r="X576" s="9"/>
      <c r="Y576" s="158"/>
      <c r="Z576" s="9"/>
      <c r="AA576" s="9"/>
      <c r="AB576" s="9"/>
      <c r="AC576" s="9"/>
      <c r="AD576" s="9"/>
      <c r="AE576" s="9"/>
      <c r="AF576" s="9"/>
      <c r="AG576" s="9"/>
      <c r="AH576" s="9"/>
    </row>
    <row r="577">
      <c r="A577" s="9"/>
      <c r="B577" s="9"/>
      <c r="C577" s="9"/>
      <c r="D577" s="9"/>
      <c r="E577" s="154"/>
      <c r="F577" s="9"/>
      <c r="G577" s="155"/>
      <c r="H577" s="155"/>
      <c r="I577" s="9"/>
      <c r="J577" s="9"/>
      <c r="K577" s="9"/>
      <c r="L577" s="156"/>
      <c r="M577" s="157"/>
      <c r="N577" s="157"/>
      <c r="O577" s="157"/>
      <c r="P577" s="157"/>
      <c r="Q577" s="157"/>
      <c r="R577" s="157"/>
      <c r="S577" s="9"/>
      <c r="T577" s="9"/>
      <c r="U577" s="9"/>
      <c r="V577" s="154"/>
      <c r="W577" s="9"/>
      <c r="X577" s="9"/>
      <c r="Y577" s="158"/>
      <c r="Z577" s="9"/>
      <c r="AA577" s="9"/>
      <c r="AB577" s="9"/>
      <c r="AC577" s="9"/>
      <c r="AD577" s="9"/>
      <c r="AE577" s="9"/>
      <c r="AF577" s="9"/>
      <c r="AG577" s="9"/>
      <c r="AH577" s="9"/>
    </row>
    <row r="578">
      <c r="A578" s="9"/>
      <c r="B578" s="9"/>
      <c r="C578" s="9"/>
      <c r="D578" s="9"/>
      <c r="E578" s="154"/>
      <c r="F578" s="9"/>
      <c r="G578" s="155"/>
      <c r="H578" s="155"/>
      <c r="I578" s="9"/>
      <c r="J578" s="9"/>
      <c r="K578" s="9"/>
      <c r="L578" s="156"/>
      <c r="M578" s="157"/>
      <c r="N578" s="157"/>
      <c r="O578" s="157"/>
      <c r="P578" s="157"/>
      <c r="Q578" s="157"/>
      <c r="R578" s="157"/>
      <c r="S578" s="9"/>
      <c r="T578" s="9"/>
      <c r="U578" s="9"/>
      <c r="V578" s="154"/>
      <c r="W578" s="9"/>
      <c r="X578" s="9"/>
      <c r="Y578" s="158"/>
      <c r="Z578" s="9"/>
      <c r="AA578" s="9"/>
      <c r="AB578" s="9"/>
      <c r="AC578" s="9"/>
      <c r="AD578" s="9"/>
      <c r="AE578" s="9"/>
      <c r="AF578" s="9"/>
      <c r="AG578" s="9"/>
      <c r="AH578" s="9"/>
    </row>
    <row r="579">
      <c r="A579" s="9"/>
      <c r="B579" s="9"/>
      <c r="C579" s="9"/>
      <c r="D579" s="9"/>
      <c r="E579" s="154"/>
      <c r="F579" s="9"/>
      <c r="G579" s="155"/>
      <c r="H579" s="155"/>
      <c r="I579" s="9"/>
      <c r="J579" s="9"/>
      <c r="K579" s="9"/>
      <c r="L579" s="156"/>
      <c r="M579" s="157"/>
      <c r="N579" s="157"/>
      <c r="O579" s="157"/>
      <c r="P579" s="157"/>
      <c r="Q579" s="157"/>
      <c r="R579" s="157"/>
      <c r="S579" s="9"/>
      <c r="T579" s="9"/>
      <c r="U579" s="9"/>
      <c r="V579" s="154"/>
      <c r="W579" s="9"/>
      <c r="X579" s="9"/>
      <c r="Y579" s="158"/>
      <c r="Z579" s="9"/>
      <c r="AA579" s="9"/>
      <c r="AB579" s="9"/>
      <c r="AC579" s="9"/>
      <c r="AD579" s="9"/>
      <c r="AE579" s="9"/>
      <c r="AF579" s="9"/>
      <c r="AG579" s="9"/>
      <c r="AH579" s="9"/>
    </row>
    <row r="580">
      <c r="A580" s="9"/>
      <c r="B580" s="9"/>
      <c r="C580" s="9"/>
      <c r="D580" s="9"/>
      <c r="E580" s="154"/>
      <c r="F580" s="9"/>
      <c r="G580" s="155"/>
      <c r="H580" s="155"/>
      <c r="I580" s="9"/>
      <c r="J580" s="9"/>
      <c r="K580" s="9"/>
      <c r="L580" s="156"/>
      <c r="M580" s="157"/>
      <c r="N580" s="157"/>
      <c r="O580" s="157"/>
      <c r="P580" s="157"/>
      <c r="Q580" s="157"/>
      <c r="R580" s="157"/>
      <c r="S580" s="9"/>
      <c r="T580" s="9"/>
      <c r="U580" s="9"/>
      <c r="V580" s="154"/>
      <c r="W580" s="9"/>
      <c r="X580" s="9"/>
      <c r="Y580" s="158"/>
      <c r="Z580" s="9"/>
      <c r="AA580" s="9"/>
      <c r="AB580" s="9"/>
      <c r="AC580" s="9"/>
      <c r="AD580" s="9"/>
      <c r="AE580" s="9"/>
      <c r="AF580" s="9"/>
      <c r="AG580" s="9"/>
      <c r="AH580" s="9"/>
    </row>
    <row r="581">
      <c r="A581" s="9"/>
      <c r="B581" s="9"/>
      <c r="C581" s="9"/>
      <c r="D581" s="9"/>
      <c r="E581" s="154"/>
      <c r="F581" s="9"/>
      <c r="G581" s="155"/>
      <c r="H581" s="155"/>
      <c r="I581" s="9"/>
      <c r="J581" s="9"/>
      <c r="K581" s="9"/>
      <c r="L581" s="156"/>
      <c r="M581" s="157"/>
      <c r="N581" s="157"/>
      <c r="O581" s="157"/>
      <c r="P581" s="157"/>
      <c r="Q581" s="157"/>
      <c r="R581" s="157"/>
      <c r="S581" s="9"/>
      <c r="T581" s="9"/>
      <c r="U581" s="9"/>
      <c r="V581" s="154"/>
      <c r="W581" s="9"/>
      <c r="X581" s="9"/>
      <c r="Y581" s="158"/>
      <c r="Z581" s="9"/>
      <c r="AA581" s="9"/>
      <c r="AB581" s="9"/>
      <c r="AC581" s="9"/>
      <c r="AD581" s="9"/>
      <c r="AE581" s="9"/>
      <c r="AF581" s="9"/>
      <c r="AG581" s="9"/>
      <c r="AH581" s="9"/>
    </row>
    <row r="582">
      <c r="A582" s="9"/>
      <c r="B582" s="9"/>
      <c r="C582" s="9"/>
      <c r="D582" s="9"/>
      <c r="E582" s="154"/>
      <c r="F582" s="9"/>
      <c r="G582" s="155"/>
      <c r="H582" s="155"/>
      <c r="I582" s="9"/>
      <c r="J582" s="9"/>
      <c r="K582" s="9"/>
      <c r="L582" s="156"/>
      <c r="M582" s="157"/>
      <c r="N582" s="157"/>
      <c r="O582" s="157"/>
      <c r="P582" s="157"/>
      <c r="Q582" s="157"/>
      <c r="R582" s="157"/>
      <c r="S582" s="9"/>
      <c r="T582" s="9"/>
      <c r="U582" s="9"/>
      <c r="V582" s="154"/>
      <c r="W582" s="9"/>
      <c r="X582" s="9"/>
      <c r="Y582" s="158"/>
      <c r="Z582" s="9"/>
      <c r="AA582" s="9"/>
      <c r="AB582" s="9"/>
      <c r="AC582" s="9"/>
      <c r="AD582" s="9"/>
      <c r="AE582" s="9"/>
      <c r="AF582" s="9"/>
      <c r="AG582" s="9"/>
      <c r="AH582" s="9"/>
    </row>
    <row r="583">
      <c r="A583" s="9"/>
      <c r="B583" s="9"/>
      <c r="C583" s="9"/>
      <c r="D583" s="9"/>
      <c r="E583" s="154"/>
      <c r="F583" s="9"/>
      <c r="G583" s="155"/>
      <c r="H583" s="155"/>
      <c r="I583" s="9"/>
      <c r="J583" s="9"/>
      <c r="K583" s="9"/>
      <c r="L583" s="156"/>
      <c r="M583" s="157"/>
      <c r="N583" s="157"/>
      <c r="O583" s="157"/>
      <c r="P583" s="157"/>
      <c r="Q583" s="157"/>
      <c r="R583" s="157"/>
      <c r="S583" s="9"/>
      <c r="T583" s="9"/>
      <c r="U583" s="9"/>
      <c r="V583" s="154"/>
      <c r="W583" s="9"/>
      <c r="X583" s="9"/>
      <c r="Y583" s="158"/>
      <c r="Z583" s="9"/>
      <c r="AA583" s="9"/>
      <c r="AB583" s="9"/>
      <c r="AC583" s="9"/>
      <c r="AD583" s="9"/>
      <c r="AE583" s="9"/>
      <c r="AF583" s="9"/>
      <c r="AG583" s="9"/>
      <c r="AH583" s="9"/>
    </row>
    <row r="584">
      <c r="A584" s="9"/>
      <c r="B584" s="9"/>
      <c r="C584" s="9"/>
      <c r="D584" s="9"/>
      <c r="E584" s="154"/>
      <c r="F584" s="9"/>
      <c r="G584" s="155"/>
      <c r="H584" s="155"/>
      <c r="I584" s="9"/>
      <c r="J584" s="9"/>
      <c r="K584" s="9"/>
      <c r="L584" s="156"/>
      <c r="M584" s="157"/>
      <c r="N584" s="157"/>
      <c r="O584" s="157"/>
      <c r="P584" s="157"/>
      <c r="Q584" s="157"/>
      <c r="R584" s="157"/>
      <c r="S584" s="9"/>
      <c r="T584" s="9"/>
      <c r="U584" s="9"/>
      <c r="V584" s="154"/>
      <c r="W584" s="9"/>
      <c r="X584" s="9"/>
      <c r="Y584" s="158"/>
      <c r="Z584" s="9"/>
      <c r="AA584" s="9"/>
      <c r="AB584" s="9"/>
      <c r="AC584" s="9"/>
      <c r="AD584" s="9"/>
      <c r="AE584" s="9"/>
      <c r="AF584" s="9"/>
      <c r="AG584" s="9"/>
      <c r="AH584" s="9"/>
    </row>
    <row r="585">
      <c r="A585" s="9"/>
      <c r="B585" s="9"/>
      <c r="C585" s="9"/>
      <c r="D585" s="9"/>
      <c r="E585" s="154"/>
      <c r="F585" s="9"/>
      <c r="G585" s="155"/>
      <c r="H585" s="155"/>
      <c r="I585" s="9"/>
      <c r="J585" s="9"/>
      <c r="K585" s="9"/>
      <c r="L585" s="156"/>
      <c r="M585" s="157"/>
      <c r="N585" s="157"/>
      <c r="O585" s="157"/>
      <c r="P585" s="157"/>
      <c r="Q585" s="157"/>
      <c r="R585" s="157"/>
      <c r="S585" s="9"/>
      <c r="T585" s="9"/>
      <c r="U585" s="9"/>
      <c r="V585" s="154"/>
      <c r="W585" s="9"/>
      <c r="X585" s="9"/>
      <c r="Y585" s="158"/>
      <c r="Z585" s="9"/>
      <c r="AA585" s="9"/>
      <c r="AB585" s="9"/>
      <c r="AC585" s="9"/>
      <c r="AD585" s="9"/>
      <c r="AE585" s="9"/>
      <c r="AF585" s="9"/>
      <c r="AG585" s="9"/>
      <c r="AH585" s="9"/>
    </row>
    <row r="586">
      <c r="A586" s="9"/>
      <c r="B586" s="9"/>
      <c r="C586" s="9"/>
      <c r="D586" s="9"/>
      <c r="E586" s="154"/>
      <c r="F586" s="9"/>
      <c r="G586" s="155"/>
      <c r="H586" s="155"/>
      <c r="I586" s="9"/>
      <c r="J586" s="9"/>
      <c r="K586" s="9"/>
      <c r="L586" s="156"/>
      <c r="M586" s="157"/>
      <c r="N586" s="157"/>
      <c r="O586" s="157"/>
      <c r="P586" s="157"/>
      <c r="Q586" s="157"/>
      <c r="R586" s="157"/>
      <c r="S586" s="9"/>
      <c r="T586" s="9"/>
      <c r="U586" s="9"/>
      <c r="V586" s="154"/>
      <c r="W586" s="9"/>
      <c r="X586" s="9"/>
      <c r="Y586" s="158"/>
      <c r="Z586" s="9"/>
      <c r="AA586" s="9"/>
      <c r="AB586" s="9"/>
      <c r="AC586" s="9"/>
      <c r="AD586" s="9"/>
      <c r="AE586" s="9"/>
      <c r="AF586" s="9"/>
      <c r="AG586" s="9"/>
      <c r="AH586" s="9"/>
    </row>
    <row r="587">
      <c r="A587" s="9"/>
      <c r="B587" s="9"/>
      <c r="C587" s="9"/>
      <c r="D587" s="9"/>
      <c r="E587" s="154"/>
      <c r="F587" s="9"/>
      <c r="G587" s="155"/>
      <c r="H587" s="155"/>
      <c r="I587" s="9"/>
      <c r="J587" s="9"/>
      <c r="K587" s="9"/>
      <c r="L587" s="156"/>
      <c r="M587" s="157"/>
      <c r="N587" s="157"/>
      <c r="O587" s="157"/>
      <c r="P587" s="157"/>
      <c r="Q587" s="157"/>
      <c r="R587" s="157"/>
      <c r="S587" s="9"/>
      <c r="T587" s="9"/>
      <c r="U587" s="9"/>
      <c r="V587" s="154"/>
      <c r="W587" s="9"/>
      <c r="X587" s="9"/>
      <c r="Y587" s="158"/>
      <c r="Z587" s="9"/>
      <c r="AA587" s="9"/>
      <c r="AB587" s="9"/>
      <c r="AC587" s="9"/>
      <c r="AD587" s="9"/>
      <c r="AE587" s="9"/>
      <c r="AF587" s="9"/>
      <c r="AG587" s="9"/>
      <c r="AH587" s="9"/>
    </row>
    <row r="588">
      <c r="A588" s="9"/>
      <c r="B588" s="9"/>
      <c r="C588" s="9"/>
      <c r="D588" s="9"/>
      <c r="E588" s="154"/>
      <c r="F588" s="9"/>
      <c r="G588" s="155"/>
      <c r="H588" s="155"/>
      <c r="I588" s="9"/>
      <c r="J588" s="9"/>
      <c r="K588" s="9"/>
      <c r="L588" s="156"/>
      <c r="M588" s="157"/>
      <c r="N588" s="157"/>
      <c r="O588" s="157"/>
      <c r="P588" s="157"/>
      <c r="Q588" s="157"/>
      <c r="R588" s="157"/>
      <c r="S588" s="9"/>
      <c r="T588" s="9"/>
      <c r="U588" s="9"/>
      <c r="V588" s="154"/>
      <c r="W588" s="9"/>
      <c r="X588" s="9"/>
      <c r="Y588" s="158"/>
      <c r="Z588" s="9"/>
      <c r="AA588" s="9"/>
      <c r="AB588" s="9"/>
      <c r="AC588" s="9"/>
      <c r="AD588" s="9"/>
      <c r="AE588" s="9"/>
      <c r="AF588" s="9"/>
      <c r="AG588" s="9"/>
      <c r="AH588" s="9"/>
    </row>
    <row r="589">
      <c r="A589" s="9"/>
      <c r="B589" s="9"/>
      <c r="C589" s="9"/>
      <c r="D589" s="9"/>
      <c r="E589" s="154"/>
      <c r="F589" s="9"/>
      <c r="G589" s="155"/>
      <c r="H589" s="155"/>
      <c r="I589" s="9"/>
      <c r="J589" s="9"/>
      <c r="K589" s="9"/>
      <c r="L589" s="156"/>
      <c r="M589" s="157"/>
      <c r="N589" s="157"/>
      <c r="O589" s="157"/>
      <c r="P589" s="157"/>
      <c r="Q589" s="157"/>
      <c r="R589" s="157"/>
      <c r="S589" s="9"/>
      <c r="T589" s="9"/>
      <c r="U589" s="9"/>
      <c r="V589" s="154"/>
      <c r="W589" s="9"/>
      <c r="X589" s="9"/>
      <c r="Y589" s="158"/>
      <c r="Z589" s="9"/>
      <c r="AA589" s="9"/>
      <c r="AB589" s="9"/>
      <c r="AC589" s="9"/>
      <c r="AD589" s="9"/>
      <c r="AE589" s="9"/>
      <c r="AF589" s="9"/>
      <c r="AG589" s="9"/>
      <c r="AH589" s="9"/>
    </row>
    <row r="590">
      <c r="A590" s="9"/>
      <c r="B590" s="9"/>
      <c r="C590" s="9"/>
      <c r="D590" s="9"/>
      <c r="E590" s="154"/>
      <c r="F590" s="9"/>
      <c r="G590" s="155"/>
      <c r="H590" s="155"/>
      <c r="I590" s="9"/>
      <c r="J590" s="9"/>
      <c r="K590" s="9"/>
      <c r="L590" s="156"/>
      <c r="M590" s="157"/>
      <c r="N590" s="157"/>
      <c r="O590" s="157"/>
      <c r="P590" s="157"/>
      <c r="Q590" s="157"/>
      <c r="R590" s="157"/>
      <c r="S590" s="9"/>
      <c r="T590" s="9"/>
      <c r="U590" s="9"/>
      <c r="V590" s="154"/>
      <c r="W590" s="9"/>
      <c r="X590" s="9"/>
      <c r="Y590" s="158"/>
      <c r="Z590" s="9"/>
      <c r="AA590" s="9"/>
      <c r="AB590" s="9"/>
      <c r="AC590" s="9"/>
      <c r="AD590" s="9"/>
      <c r="AE590" s="9"/>
      <c r="AF590" s="9"/>
      <c r="AG590" s="9"/>
      <c r="AH590" s="9"/>
    </row>
    <row r="591">
      <c r="A591" s="9"/>
      <c r="B591" s="9"/>
      <c r="C591" s="9"/>
      <c r="D591" s="9"/>
      <c r="E591" s="154"/>
      <c r="F591" s="9"/>
      <c r="G591" s="155"/>
      <c r="H591" s="155"/>
      <c r="I591" s="9"/>
      <c r="J591" s="9"/>
      <c r="K591" s="9"/>
      <c r="L591" s="156"/>
      <c r="M591" s="157"/>
      <c r="N591" s="157"/>
      <c r="O591" s="157"/>
      <c r="P591" s="157"/>
      <c r="Q591" s="157"/>
      <c r="R591" s="157"/>
      <c r="S591" s="9"/>
      <c r="T591" s="9"/>
      <c r="U591" s="9"/>
      <c r="V591" s="154"/>
      <c r="W591" s="9"/>
      <c r="X591" s="9"/>
      <c r="Y591" s="158"/>
      <c r="Z591" s="9"/>
      <c r="AA591" s="9"/>
      <c r="AB591" s="9"/>
      <c r="AC591" s="9"/>
      <c r="AD591" s="9"/>
      <c r="AE591" s="9"/>
      <c r="AF591" s="9"/>
      <c r="AG591" s="9"/>
      <c r="AH591" s="9"/>
    </row>
    <row r="592">
      <c r="A592" s="9"/>
      <c r="B592" s="9"/>
      <c r="C592" s="9"/>
      <c r="D592" s="9"/>
      <c r="E592" s="154"/>
      <c r="F592" s="9"/>
      <c r="G592" s="155"/>
      <c r="H592" s="155"/>
      <c r="I592" s="9"/>
      <c r="J592" s="9"/>
      <c r="K592" s="9"/>
      <c r="L592" s="156"/>
      <c r="M592" s="157"/>
      <c r="N592" s="157"/>
      <c r="O592" s="157"/>
      <c r="P592" s="157"/>
      <c r="Q592" s="157"/>
      <c r="R592" s="157"/>
      <c r="S592" s="9"/>
      <c r="T592" s="9"/>
      <c r="U592" s="9"/>
      <c r="V592" s="154"/>
      <c r="W592" s="9"/>
      <c r="X592" s="9"/>
      <c r="Y592" s="158"/>
      <c r="Z592" s="9"/>
      <c r="AA592" s="9"/>
      <c r="AB592" s="9"/>
      <c r="AC592" s="9"/>
      <c r="AD592" s="9"/>
      <c r="AE592" s="9"/>
      <c r="AF592" s="9"/>
      <c r="AG592" s="9"/>
      <c r="AH592" s="9"/>
    </row>
    <row r="593">
      <c r="A593" s="9"/>
      <c r="B593" s="9"/>
      <c r="C593" s="9"/>
      <c r="D593" s="9"/>
      <c r="E593" s="154"/>
      <c r="F593" s="9"/>
      <c r="G593" s="155"/>
      <c r="H593" s="155"/>
      <c r="I593" s="9"/>
      <c r="J593" s="9"/>
      <c r="K593" s="9"/>
      <c r="L593" s="156"/>
      <c r="M593" s="157"/>
      <c r="N593" s="157"/>
      <c r="O593" s="157"/>
      <c r="P593" s="157"/>
      <c r="Q593" s="157"/>
      <c r="R593" s="157"/>
      <c r="S593" s="9"/>
      <c r="T593" s="9"/>
      <c r="U593" s="9"/>
      <c r="V593" s="154"/>
      <c r="W593" s="9"/>
      <c r="X593" s="9"/>
      <c r="Y593" s="158"/>
      <c r="Z593" s="9"/>
      <c r="AA593" s="9"/>
      <c r="AB593" s="9"/>
      <c r="AC593" s="9"/>
      <c r="AD593" s="9"/>
      <c r="AE593" s="9"/>
      <c r="AF593" s="9"/>
      <c r="AG593" s="9"/>
      <c r="AH593" s="9"/>
    </row>
    <row r="594">
      <c r="A594" s="9"/>
      <c r="B594" s="9"/>
      <c r="C594" s="9"/>
      <c r="D594" s="9"/>
      <c r="E594" s="154"/>
      <c r="F594" s="9"/>
      <c r="G594" s="155"/>
      <c r="H594" s="155"/>
      <c r="I594" s="9"/>
      <c r="J594" s="9"/>
      <c r="K594" s="9"/>
      <c r="L594" s="156"/>
      <c r="M594" s="157"/>
      <c r="N594" s="157"/>
      <c r="O594" s="157"/>
      <c r="P594" s="157"/>
      <c r="Q594" s="157"/>
      <c r="R594" s="157"/>
      <c r="S594" s="9"/>
      <c r="T594" s="9"/>
      <c r="U594" s="9"/>
      <c r="V594" s="154"/>
      <c r="W594" s="9"/>
      <c r="X594" s="9"/>
      <c r="Y594" s="158"/>
      <c r="Z594" s="9"/>
      <c r="AA594" s="9"/>
      <c r="AB594" s="9"/>
      <c r="AC594" s="9"/>
      <c r="AD594" s="9"/>
      <c r="AE594" s="9"/>
      <c r="AF594" s="9"/>
      <c r="AG594" s="9"/>
      <c r="AH594" s="9"/>
    </row>
    <row r="595">
      <c r="A595" s="9"/>
      <c r="B595" s="9"/>
      <c r="C595" s="9"/>
      <c r="D595" s="9"/>
      <c r="E595" s="154"/>
      <c r="F595" s="9"/>
      <c r="G595" s="155"/>
      <c r="H595" s="155"/>
      <c r="I595" s="9"/>
      <c r="J595" s="9"/>
      <c r="K595" s="9"/>
      <c r="L595" s="156"/>
      <c r="M595" s="157"/>
      <c r="N595" s="157"/>
      <c r="O595" s="157"/>
      <c r="P595" s="157"/>
      <c r="Q595" s="157"/>
      <c r="R595" s="157"/>
      <c r="S595" s="9"/>
      <c r="T595" s="9"/>
      <c r="U595" s="9"/>
      <c r="V595" s="154"/>
      <c r="W595" s="9"/>
      <c r="X595" s="9"/>
      <c r="Y595" s="158"/>
      <c r="Z595" s="9"/>
      <c r="AA595" s="9"/>
      <c r="AB595" s="9"/>
      <c r="AC595" s="9"/>
      <c r="AD595" s="9"/>
      <c r="AE595" s="9"/>
      <c r="AF595" s="9"/>
      <c r="AG595" s="9"/>
      <c r="AH595" s="9"/>
    </row>
    <row r="596">
      <c r="A596" s="9"/>
      <c r="B596" s="9"/>
      <c r="C596" s="9"/>
      <c r="D596" s="9"/>
      <c r="E596" s="154"/>
      <c r="F596" s="9"/>
      <c r="G596" s="155"/>
      <c r="H596" s="155"/>
      <c r="I596" s="9"/>
      <c r="J596" s="9"/>
      <c r="K596" s="9"/>
      <c r="L596" s="156"/>
      <c r="M596" s="157"/>
      <c r="N596" s="157"/>
      <c r="O596" s="157"/>
      <c r="P596" s="157"/>
      <c r="Q596" s="157"/>
      <c r="R596" s="157"/>
      <c r="S596" s="9"/>
      <c r="T596" s="9"/>
      <c r="U596" s="9"/>
      <c r="V596" s="154"/>
      <c r="W596" s="9"/>
      <c r="X596" s="9"/>
      <c r="Y596" s="158"/>
      <c r="Z596" s="9"/>
      <c r="AA596" s="9"/>
      <c r="AB596" s="9"/>
      <c r="AC596" s="9"/>
      <c r="AD596" s="9"/>
      <c r="AE596" s="9"/>
      <c r="AF596" s="9"/>
      <c r="AG596" s="9"/>
      <c r="AH596" s="9"/>
    </row>
    <row r="597">
      <c r="A597" s="9"/>
      <c r="B597" s="9"/>
      <c r="C597" s="9"/>
      <c r="D597" s="9"/>
      <c r="E597" s="154"/>
      <c r="F597" s="9"/>
      <c r="G597" s="155"/>
      <c r="H597" s="155"/>
      <c r="I597" s="9"/>
      <c r="J597" s="9"/>
      <c r="K597" s="9"/>
      <c r="L597" s="156"/>
      <c r="M597" s="157"/>
      <c r="N597" s="157"/>
      <c r="O597" s="157"/>
      <c r="P597" s="157"/>
      <c r="Q597" s="157"/>
      <c r="R597" s="157"/>
      <c r="S597" s="9"/>
      <c r="T597" s="9"/>
      <c r="U597" s="9"/>
      <c r="V597" s="154"/>
      <c r="W597" s="9"/>
      <c r="X597" s="9"/>
      <c r="Y597" s="158"/>
      <c r="Z597" s="9"/>
      <c r="AA597" s="9"/>
      <c r="AB597" s="9"/>
      <c r="AC597" s="9"/>
      <c r="AD597" s="9"/>
      <c r="AE597" s="9"/>
      <c r="AF597" s="9"/>
      <c r="AG597" s="9"/>
      <c r="AH597" s="9"/>
    </row>
    <row r="598">
      <c r="A598" s="9"/>
      <c r="B598" s="9"/>
      <c r="C598" s="9"/>
      <c r="D598" s="9"/>
      <c r="E598" s="154"/>
      <c r="F598" s="9"/>
      <c r="G598" s="155"/>
      <c r="H598" s="155"/>
      <c r="I598" s="9"/>
      <c r="J598" s="9"/>
      <c r="K598" s="9"/>
      <c r="L598" s="156"/>
      <c r="M598" s="157"/>
      <c r="N598" s="157"/>
      <c r="O598" s="157"/>
      <c r="P598" s="157"/>
      <c r="Q598" s="157"/>
      <c r="R598" s="157"/>
      <c r="S598" s="9"/>
      <c r="T598" s="9"/>
      <c r="U598" s="9"/>
      <c r="V598" s="154"/>
      <c r="W598" s="9"/>
      <c r="X598" s="9"/>
      <c r="Y598" s="158"/>
      <c r="Z598" s="9"/>
      <c r="AA598" s="9"/>
      <c r="AB598" s="9"/>
      <c r="AC598" s="9"/>
      <c r="AD598" s="9"/>
      <c r="AE598" s="9"/>
      <c r="AF598" s="9"/>
      <c r="AG598" s="9"/>
      <c r="AH598" s="9"/>
    </row>
    <row r="599">
      <c r="A599" s="9"/>
      <c r="B599" s="9"/>
      <c r="C599" s="9"/>
      <c r="D599" s="9"/>
      <c r="E599" s="154"/>
      <c r="F599" s="9"/>
      <c r="G599" s="155"/>
      <c r="H599" s="155"/>
      <c r="I599" s="9"/>
      <c r="J599" s="9"/>
      <c r="K599" s="9"/>
      <c r="L599" s="156"/>
      <c r="M599" s="157"/>
      <c r="N599" s="157"/>
      <c r="O599" s="157"/>
      <c r="P599" s="157"/>
      <c r="Q599" s="157"/>
      <c r="R599" s="157"/>
      <c r="S599" s="9"/>
      <c r="T599" s="9"/>
      <c r="U599" s="9"/>
      <c r="V599" s="154"/>
      <c r="W599" s="9"/>
      <c r="X599" s="9"/>
      <c r="Y599" s="158"/>
      <c r="Z599" s="9"/>
      <c r="AA599" s="9"/>
      <c r="AB599" s="9"/>
      <c r="AC599" s="9"/>
      <c r="AD599" s="9"/>
      <c r="AE599" s="9"/>
      <c r="AF599" s="9"/>
      <c r="AG599" s="9"/>
      <c r="AH599" s="9"/>
    </row>
    <row r="600">
      <c r="A600" s="9"/>
      <c r="B600" s="9"/>
      <c r="C600" s="9"/>
      <c r="D600" s="9"/>
      <c r="E600" s="154"/>
      <c r="F600" s="9"/>
      <c r="G600" s="155"/>
      <c r="H600" s="155"/>
      <c r="I600" s="9"/>
      <c r="J600" s="9"/>
      <c r="K600" s="9"/>
      <c r="L600" s="156"/>
      <c r="M600" s="157"/>
      <c r="N600" s="157"/>
      <c r="O600" s="157"/>
      <c r="P600" s="157"/>
      <c r="Q600" s="157"/>
      <c r="R600" s="157"/>
      <c r="S600" s="9"/>
      <c r="T600" s="9"/>
      <c r="U600" s="9"/>
      <c r="V600" s="154"/>
      <c r="W600" s="9"/>
      <c r="X600" s="9"/>
      <c r="Y600" s="158"/>
      <c r="Z600" s="9"/>
      <c r="AA600" s="9"/>
      <c r="AB600" s="9"/>
      <c r="AC600" s="9"/>
      <c r="AD600" s="9"/>
      <c r="AE600" s="9"/>
      <c r="AF600" s="9"/>
      <c r="AG600" s="9"/>
      <c r="AH600" s="9"/>
    </row>
    <row r="601">
      <c r="A601" s="9"/>
      <c r="B601" s="9"/>
      <c r="C601" s="9"/>
      <c r="D601" s="9"/>
      <c r="E601" s="154"/>
      <c r="F601" s="9"/>
      <c r="G601" s="155"/>
      <c r="H601" s="155"/>
      <c r="I601" s="9"/>
      <c r="J601" s="9"/>
      <c r="K601" s="9"/>
      <c r="L601" s="156"/>
      <c r="M601" s="157"/>
      <c r="N601" s="157"/>
      <c r="O601" s="157"/>
      <c r="P601" s="157"/>
      <c r="Q601" s="157"/>
      <c r="R601" s="157"/>
      <c r="S601" s="9"/>
      <c r="T601" s="9"/>
      <c r="U601" s="9"/>
      <c r="V601" s="154"/>
      <c r="W601" s="9"/>
      <c r="X601" s="9"/>
      <c r="Y601" s="158"/>
      <c r="Z601" s="9"/>
      <c r="AA601" s="9"/>
      <c r="AB601" s="9"/>
      <c r="AC601" s="9"/>
      <c r="AD601" s="9"/>
      <c r="AE601" s="9"/>
      <c r="AF601" s="9"/>
      <c r="AG601" s="9"/>
      <c r="AH601" s="9"/>
    </row>
    <row r="602">
      <c r="A602" s="9"/>
      <c r="B602" s="9"/>
      <c r="C602" s="9"/>
      <c r="D602" s="9"/>
      <c r="E602" s="154"/>
      <c r="F602" s="9"/>
      <c r="G602" s="155"/>
      <c r="H602" s="155"/>
      <c r="I602" s="9"/>
      <c r="J602" s="9"/>
      <c r="K602" s="9"/>
      <c r="L602" s="156"/>
      <c r="M602" s="157"/>
      <c r="N602" s="157"/>
      <c r="O602" s="157"/>
      <c r="P602" s="157"/>
      <c r="Q602" s="157"/>
      <c r="R602" s="157"/>
      <c r="S602" s="9"/>
      <c r="T602" s="9"/>
      <c r="U602" s="9"/>
      <c r="V602" s="154"/>
      <c r="W602" s="9"/>
      <c r="X602" s="9"/>
      <c r="Y602" s="158"/>
      <c r="Z602" s="9"/>
      <c r="AA602" s="9"/>
      <c r="AB602" s="9"/>
      <c r="AC602" s="9"/>
      <c r="AD602" s="9"/>
      <c r="AE602" s="9"/>
      <c r="AF602" s="9"/>
      <c r="AG602" s="9"/>
      <c r="AH602" s="9"/>
    </row>
    <row r="603">
      <c r="A603" s="9"/>
      <c r="B603" s="9"/>
      <c r="C603" s="9"/>
      <c r="D603" s="9"/>
      <c r="E603" s="154"/>
      <c r="F603" s="9"/>
      <c r="G603" s="155"/>
      <c r="H603" s="155"/>
      <c r="I603" s="9"/>
      <c r="J603" s="9"/>
      <c r="K603" s="9"/>
      <c r="L603" s="156"/>
      <c r="M603" s="157"/>
      <c r="N603" s="157"/>
      <c r="O603" s="157"/>
      <c r="P603" s="157"/>
      <c r="Q603" s="157"/>
      <c r="R603" s="157"/>
      <c r="S603" s="9"/>
      <c r="T603" s="9"/>
      <c r="U603" s="9"/>
      <c r="V603" s="154"/>
      <c r="W603" s="9"/>
      <c r="X603" s="9"/>
      <c r="Y603" s="158"/>
      <c r="Z603" s="9"/>
      <c r="AA603" s="9"/>
      <c r="AB603" s="9"/>
      <c r="AC603" s="9"/>
      <c r="AD603" s="9"/>
      <c r="AE603" s="9"/>
      <c r="AF603" s="9"/>
      <c r="AG603" s="9"/>
      <c r="AH603" s="9"/>
    </row>
    <row r="604">
      <c r="A604" s="9"/>
      <c r="B604" s="9"/>
      <c r="C604" s="9"/>
      <c r="D604" s="9"/>
      <c r="E604" s="154"/>
      <c r="F604" s="9"/>
      <c r="G604" s="155"/>
      <c r="H604" s="155"/>
      <c r="I604" s="9"/>
      <c r="J604" s="9"/>
      <c r="K604" s="9"/>
      <c r="L604" s="156"/>
      <c r="M604" s="157"/>
      <c r="N604" s="157"/>
      <c r="O604" s="157"/>
      <c r="P604" s="157"/>
      <c r="Q604" s="157"/>
      <c r="R604" s="157"/>
      <c r="S604" s="9"/>
      <c r="T604" s="9"/>
      <c r="U604" s="9"/>
      <c r="V604" s="154"/>
      <c r="W604" s="9"/>
      <c r="X604" s="9"/>
      <c r="Y604" s="158"/>
      <c r="Z604" s="9"/>
      <c r="AA604" s="9"/>
      <c r="AB604" s="9"/>
      <c r="AC604" s="9"/>
      <c r="AD604" s="9"/>
      <c r="AE604" s="9"/>
      <c r="AF604" s="9"/>
      <c r="AG604" s="9"/>
      <c r="AH604" s="9"/>
    </row>
    <row r="605">
      <c r="A605" s="9"/>
      <c r="B605" s="9"/>
      <c r="C605" s="9"/>
      <c r="D605" s="9"/>
      <c r="E605" s="154"/>
      <c r="F605" s="9"/>
      <c r="G605" s="155"/>
      <c r="H605" s="155"/>
      <c r="I605" s="9"/>
      <c r="J605" s="9"/>
      <c r="K605" s="9"/>
      <c r="L605" s="156"/>
      <c r="M605" s="157"/>
      <c r="N605" s="157"/>
      <c r="O605" s="157"/>
      <c r="P605" s="157"/>
      <c r="Q605" s="157"/>
      <c r="R605" s="157"/>
      <c r="S605" s="9"/>
      <c r="T605" s="9"/>
      <c r="U605" s="9"/>
      <c r="V605" s="154"/>
      <c r="W605" s="9"/>
      <c r="X605" s="9"/>
      <c r="Y605" s="158"/>
      <c r="Z605" s="9"/>
      <c r="AA605" s="9"/>
      <c r="AB605" s="9"/>
      <c r="AC605" s="9"/>
      <c r="AD605" s="9"/>
      <c r="AE605" s="9"/>
      <c r="AF605" s="9"/>
      <c r="AG605" s="9"/>
      <c r="AH605" s="9"/>
    </row>
    <row r="606">
      <c r="A606" s="9"/>
      <c r="B606" s="9"/>
      <c r="C606" s="9"/>
      <c r="D606" s="9"/>
      <c r="E606" s="154"/>
      <c r="F606" s="9"/>
      <c r="G606" s="155"/>
      <c r="H606" s="155"/>
      <c r="I606" s="9"/>
      <c r="J606" s="9"/>
      <c r="K606" s="9"/>
      <c r="L606" s="156"/>
      <c r="M606" s="157"/>
      <c r="N606" s="157"/>
      <c r="O606" s="157"/>
      <c r="P606" s="157"/>
      <c r="Q606" s="157"/>
      <c r="R606" s="157"/>
      <c r="S606" s="9"/>
      <c r="T606" s="9"/>
      <c r="U606" s="9"/>
      <c r="V606" s="154"/>
      <c r="W606" s="9"/>
      <c r="X606" s="9"/>
      <c r="Y606" s="158"/>
      <c r="Z606" s="9"/>
      <c r="AA606" s="9"/>
      <c r="AB606" s="9"/>
      <c r="AC606" s="9"/>
      <c r="AD606" s="9"/>
      <c r="AE606" s="9"/>
      <c r="AF606" s="9"/>
      <c r="AG606" s="9"/>
      <c r="AH606" s="9"/>
    </row>
    <row r="607">
      <c r="A607" s="9"/>
      <c r="B607" s="9"/>
      <c r="C607" s="9"/>
      <c r="D607" s="9"/>
      <c r="E607" s="154"/>
      <c r="F607" s="9"/>
      <c r="G607" s="155"/>
      <c r="H607" s="155"/>
      <c r="I607" s="9"/>
      <c r="J607" s="9"/>
      <c r="K607" s="9"/>
      <c r="L607" s="156"/>
      <c r="M607" s="157"/>
      <c r="N607" s="157"/>
      <c r="O607" s="157"/>
      <c r="P607" s="157"/>
      <c r="Q607" s="157"/>
      <c r="R607" s="157"/>
      <c r="S607" s="9"/>
      <c r="T607" s="9"/>
      <c r="U607" s="9"/>
      <c r="V607" s="154"/>
      <c r="W607" s="9"/>
      <c r="X607" s="9"/>
      <c r="Y607" s="158"/>
      <c r="Z607" s="9"/>
      <c r="AA607" s="9"/>
      <c r="AB607" s="9"/>
      <c r="AC607" s="9"/>
      <c r="AD607" s="9"/>
      <c r="AE607" s="9"/>
      <c r="AF607" s="9"/>
      <c r="AG607" s="9"/>
      <c r="AH607" s="9"/>
    </row>
    <row r="608">
      <c r="A608" s="9"/>
      <c r="B608" s="9"/>
      <c r="C608" s="9"/>
      <c r="D608" s="9"/>
      <c r="E608" s="154"/>
      <c r="F608" s="9"/>
      <c r="G608" s="155"/>
      <c r="H608" s="155"/>
      <c r="I608" s="9"/>
      <c r="J608" s="9"/>
      <c r="K608" s="9"/>
      <c r="L608" s="156"/>
      <c r="M608" s="157"/>
      <c r="N608" s="157"/>
      <c r="O608" s="157"/>
      <c r="P608" s="157"/>
      <c r="Q608" s="157"/>
      <c r="R608" s="157"/>
      <c r="S608" s="9"/>
      <c r="T608" s="9"/>
      <c r="U608" s="9"/>
      <c r="V608" s="154"/>
      <c r="W608" s="9"/>
      <c r="X608" s="9"/>
      <c r="Y608" s="158"/>
      <c r="Z608" s="9"/>
      <c r="AA608" s="9"/>
      <c r="AB608" s="9"/>
      <c r="AC608" s="9"/>
      <c r="AD608" s="9"/>
      <c r="AE608" s="9"/>
      <c r="AF608" s="9"/>
      <c r="AG608" s="9"/>
      <c r="AH608" s="9"/>
    </row>
    <row r="609">
      <c r="A609" s="9"/>
      <c r="B609" s="9"/>
      <c r="C609" s="9"/>
      <c r="D609" s="9"/>
      <c r="E609" s="154"/>
      <c r="F609" s="9"/>
      <c r="G609" s="155"/>
      <c r="H609" s="155"/>
      <c r="I609" s="9"/>
      <c r="J609" s="9"/>
      <c r="K609" s="9"/>
      <c r="L609" s="156"/>
      <c r="M609" s="157"/>
      <c r="N609" s="157"/>
      <c r="O609" s="157"/>
      <c r="P609" s="157"/>
      <c r="Q609" s="157"/>
      <c r="R609" s="157"/>
      <c r="S609" s="9"/>
      <c r="T609" s="9"/>
      <c r="U609" s="9"/>
      <c r="V609" s="154"/>
      <c r="W609" s="9"/>
      <c r="X609" s="9"/>
      <c r="Y609" s="158"/>
      <c r="Z609" s="9"/>
      <c r="AA609" s="9"/>
      <c r="AB609" s="9"/>
      <c r="AC609" s="9"/>
      <c r="AD609" s="9"/>
      <c r="AE609" s="9"/>
      <c r="AF609" s="9"/>
      <c r="AG609" s="9"/>
      <c r="AH609" s="9"/>
    </row>
    <row r="610">
      <c r="A610" s="9"/>
      <c r="B610" s="9"/>
      <c r="C610" s="9"/>
      <c r="D610" s="9"/>
      <c r="E610" s="154"/>
      <c r="F610" s="9"/>
      <c r="G610" s="155"/>
      <c r="H610" s="155"/>
      <c r="I610" s="9"/>
      <c r="J610" s="9"/>
      <c r="K610" s="9"/>
      <c r="L610" s="156"/>
      <c r="M610" s="157"/>
      <c r="N610" s="157"/>
      <c r="O610" s="157"/>
      <c r="P610" s="157"/>
      <c r="Q610" s="157"/>
      <c r="R610" s="157"/>
      <c r="S610" s="9"/>
      <c r="T610" s="9"/>
      <c r="U610" s="9"/>
      <c r="V610" s="154"/>
      <c r="W610" s="9"/>
      <c r="X610" s="9"/>
      <c r="Y610" s="158"/>
      <c r="Z610" s="9"/>
      <c r="AA610" s="9"/>
      <c r="AB610" s="9"/>
      <c r="AC610" s="9"/>
      <c r="AD610" s="9"/>
      <c r="AE610" s="9"/>
      <c r="AF610" s="9"/>
      <c r="AG610" s="9"/>
      <c r="AH610" s="9"/>
    </row>
    <row r="611">
      <c r="A611" s="9"/>
      <c r="B611" s="9"/>
      <c r="C611" s="9"/>
      <c r="D611" s="9"/>
      <c r="E611" s="154"/>
      <c r="F611" s="9"/>
      <c r="G611" s="155"/>
      <c r="H611" s="155"/>
      <c r="I611" s="9"/>
      <c r="J611" s="9"/>
      <c r="K611" s="9"/>
      <c r="L611" s="156"/>
      <c r="M611" s="157"/>
      <c r="N611" s="157"/>
      <c r="O611" s="157"/>
      <c r="P611" s="157"/>
      <c r="Q611" s="157"/>
      <c r="R611" s="157"/>
      <c r="S611" s="9"/>
      <c r="T611" s="9"/>
      <c r="U611" s="9"/>
      <c r="V611" s="154"/>
      <c r="W611" s="9"/>
      <c r="X611" s="9"/>
      <c r="Y611" s="158"/>
      <c r="Z611" s="9"/>
      <c r="AA611" s="9"/>
      <c r="AB611" s="9"/>
      <c r="AC611" s="9"/>
      <c r="AD611" s="9"/>
      <c r="AE611" s="9"/>
      <c r="AF611" s="9"/>
      <c r="AG611" s="9"/>
      <c r="AH611" s="9"/>
    </row>
    <row r="612">
      <c r="A612" s="9"/>
      <c r="B612" s="9"/>
      <c r="C612" s="9"/>
      <c r="D612" s="9"/>
      <c r="E612" s="154"/>
      <c r="F612" s="9"/>
      <c r="G612" s="155"/>
      <c r="H612" s="155"/>
      <c r="I612" s="9"/>
      <c r="J612" s="9"/>
      <c r="K612" s="9"/>
      <c r="L612" s="156"/>
      <c r="M612" s="157"/>
      <c r="N612" s="157"/>
      <c r="O612" s="157"/>
      <c r="P612" s="157"/>
      <c r="Q612" s="157"/>
      <c r="R612" s="157"/>
      <c r="S612" s="9"/>
      <c r="T612" s="9"/>
      <c r="U612" s="9"/>
      <c r="V612" s="154"/>
      <c r="W612" s="9"/>
      <c r="X612" s="9"/>
      <c r="Y612" s="158"/>
      <c r="Z612" s="9"/>
      <c r="AA612" s="9"/>
      <c r="AB612" s="9"/>
      <c r="AC612" s="9"/>
      <c r="AD612" s="9"/>
      <c r="AE612" s="9"/>
      <c r="AF612" s="9"/>
      <c r="AG612" s="9"/>
      <c r="AH612" s="9"/>
    </row>
    <row r="613">
      <c r="A613" s="9"/>
      <c r="B613" s="9"/>
      <c r="C613" s="9"/>
      <c r="D613" s="9"/>
      <c r="E613" s="154"/>
      <c r="F613" s="9"/>
      <c r="G613" s="155"/>
      <c r="H613" s="155"/>
      <c r="I613" s="9"/>
      <c r="J613" s="9"/>
      <c r="K613" s="9"/>
      <c r="L613" s="156"/>
      <c r="M613" s="157"/>
      <c r="N613" s="157"/>
      <c r="O613" s="157"/>
      <c r="P613" s="157"/>
      <c r="Q613" s="157"/>
      <c r="R613" s="157"/>
      <c r="S613" s="9"/>
      <c r="T613" s="9"/>
      <c r="U613" s="9"/>
      <c r="V613" s="154"/>
      <c r="W613" s="9"/>
      <c r="X613" s="9"/>
      <c r="Y613" s="158"/>
      <c r="Z613" s="9"/>
      <c r="AA613" s="9"/>
      <c r="AB613" s="9"/>
      <c r="AC613" s="9"/>
      <c r="AD613" s="9"/>
      <c r="AE613" s="9"/>
      <c r="AF613" s="9"/>
      <c r="AG613" s="9"/>
      <c r="AH613" s="9"/>
    </row>
    <row r="614">
      <c r="A614" s="9"/>
      <c r="B614" s="9"/>
      <c r="C614" s="9"/>
      <c r="D614" s="9"/>
      <c r="E614" s="154"/>
      <c r="F614" s="9"/>
      <c r="G614" s="155"/>
      <c r="H614" s="155"/>
      <c r="I614" s="9"/>
      <c r="J614" s="9"/>
      <c r="K614" s="9"/>
      <c r="L614" s="156"/>
      <c r="M614" s="157"/>
      <c r="N614" s="157"/>
      <c r="O614" s="157"/>
      <c r="P614" s="157"/>
      <c r="Q614" s="157"/>
      <c r="R614" s="157"/>
      <c r="S614" s="9"/>
      <c r="T614" s="9"/>
      <c r="U614" s="9"/>
      <c r="V614" s="154"/>
      <c r="W614" s="9"/>
      <c r="X614" s="9"/>
      <c r="Y614" s="158"/>
      <c r="Z614" s="9"/>
      <c r="AA614" s="9"/>
      <c r="AB614" s="9"/>
      <c r="AC614" s="9"/>
      <c r="AD614" s="9"/>
      <c r="AE614" s="9"/>
      <c r="AF614" s="9"/>
      <c r="AG614" s="9"/>
      <c r="AH614" s="9"/>
    </row>
    <row r="615">
      <c r="A615" s="9"/>
      <c r="B615" s="9"/>
      <c r="C615" s="9"/>
      <c r="D615" s="9"/>
      <c r="E615" s="154"/>
      <c r="F615" s="9"/>
      <c r="G615" s="155"/>
      <c r="H615" s="155"/>
      <c r="I615" s="9"/>
      <c r="J615" s="9"/>
      <c r="K615" s="9"/>
      <c r="L615" s="156"/>
      <c r="M615" s="157"/>
      <c r="N615" s="157"/>
      <c r="O615" s="157"/>
      <c r="P615" s="157"/>
      <c r="Q615" s="157"/>
      <c r="R615" s="157"/>
      <c r="S615" s="9"/>
      <c r="T615" s="9"/>
      <c r="U615" s="9"/>
      <c r="V615" s="154"/>
      <c r="W615" s="9"/>
      <c r="X615" s="9"/>
      <c r="Y615" s="158"/>
      <c r="Z615" s="9"/>
      <c r="AA615" s="9"/>
      <c r="AB615" s="9"/>
      <c r="AC615" s="9"/>
      <c r="AD615" s="9"/>
      <c r="AE615" s="9"/>
      <c r="AF615" s="9"/>
      <c r="AG615" s="9"/>
      <c r="AH615" s="9"/>
    </row>
    <row r="616">
      <c r="A616" s="9"/>
      <c r="B616" s="9"/>
      <c r="C616" s="9"/>
      <c r="D616" s="9"/>
      <c r="E616" s="154"/>
      <c r="F616" s="9"/>
      <c r="G616" s="155"/>
      <c r="H616" s="155"/>
      <c r="I616" s="9"/>
      <c r="J616" s="9"/>
      <c r="K616" s="9"/>
      <c r="L616" s="156"/>
      <c r="M616" s="157"/>
      <c r="N616" s="157"/>
      <c r="O616" s="157"/>
      <c r="P616" s="157"/>
      <c r="Q616" s="157"/>
      <c r="R616" s="157"/>
      <c r="S616" s="9"/>
      <c r="T616" s="9"/>
      <c r="U616" s="9"/>
      <c r="V616" s="154"/>
      <c r="W616" s="9"/>
      <c r="X616" s="9"/>
      <c r="Y616" s="158"/>
      <c r="Z616" s="9"/>
      <c r="AA616" s="9"/>
      <c r="AB616" s="9"/>
      <c r="AC616" s="9"/>
      <c r="AD616" s="9"/>
      <c r="AE616" s="9"/>
      <c r="AF616" s="9"/>
      <c r="AG616" s="9"/>
      <c r="AH616" s="9"/>
    </row>
    <row r="617">
      <c r="A617" s="9"/>
      <c r="B617" s="9"/>
      <c r="C617" s="9"/>
      <c r="D617" s="9"/>
      <c r="E617" s="154"/>
      <c r="F617" s="9"/>
      <c r="G617" s="155"/>
      <c r="H617" s="155"/>
      <c r="I617" s="9"/>
      <c r="J617" s="9"/>
      <c r="K617" s="9"/>
      <c r="L617" s="156"/>
      <c r="M617" s="157"/>
      <c r="N617" s="157"/>
      <c r="O617" s="157"/>
      <c r="P617" s="157"/>
      <c r="Q617" s="157"/>
      <c r="R617" s="157"/>
      <c r="S617" s="9"/>
      <c r="T617" s="9"/>
      <c r="U617" s="9"/>
      <c r="V617" s="154"/>
      <c r="W617" s="9"/>
      <c r="X617" s="9"/>
      <c r="Y617" s="158"/>
      <c r="Z617" s="9"/>
      <c r="AA617" s="9"/>
      <c r="AB617" s="9"/>
      <c r="AC617" s="9"/>
      <c r="AD617" s="9"/>
      <c r="AE617" s="9"/>
      <c r="AF617" s="9"/>
      <c r="AG617" s="9"/>
      <c r="AH617" s="9"/>
    </row>
    <row r="618">
      <c r="A618" s="9"/>
      <c r="B618" s="9"/>
      <c r="C618" s="9"/>
      <c r="D618" s="9"/>
      <c r="E618" s="154"/>
      <c r="F618" s="9"/>
      <c r="G618" s="155"/>
      <c r="H618" s="155"/>
      <c r="I618" s="9"/>
      <c r="J618" s="9"/>
      <c r="K618" s="9"/>
      <c r="L618" s="156"/>
      <c r="M618" s="157"/>
      <c r="N618" s="157"/>
      <c r="O618" s="157"/>
      <c r="P618" s="157"/>
      <c r="Q618" s="157"/>
      <c r="R618" s="157"/>
      <c r="S618" s="9"/>
      <c r="T618" s="9"/>
      <c r="U618" s="9"/>
      <c r="V618" s="154"/>
      <c r="W618" s="9"/>
      <c r="X618" s="9"/>
      <c r="Y618" s="158"/>
      <c r="Z618" s="9"/>
      <c r="AA618" s="9"/>
      <c r="AB618" s="9"/>
      <c r="AC618" s="9"/>
      <c r="AD618" s="9"/>
      <c r="AE618" s="9"/>
      <c r="AF618" s="9"/>
      <c r="AG618" s="9"/>
      <c r="AH618" s="9"/>
    </row>
    <row r="619">
      <c r="A619" s="9"/>
      <c r="B619" s="9"/>
      <c r="C619" s="9"/>
      <c r="D619" s="9"/>
      <c r="E619" s="154"/>
      <c r="F619" s="9"/>
      <c r="G619" s="155"/>
      <c r="H619" s="155"/>
      <c r="I619" s="9"/>
      <c r="J619" s="9"/>
      <c r="K619" s="9"/>
      <c r="L619" s="156"/>
      <c r="M619" s="157"/>
      <c r="N619" s="157"/>
      <c r="O619" s="157"/>
      <c r="P619" s="157"/>
      <c r="Q619" s="157"/>
      <c r="R619" s="157"/>
      <c r="S619" s="9"/>
      <c r="T619" s="9"/>
      <c r="U619" s="9"/>
      <c r="V619" s="154"/>
      <c r="W619" s="9"/>
      <c r="X619" s="9"/>
      <c r="Y619" s="158"/>
      <c r="Z619" s="9"/>
      <c r="AA619" s="9"/>
      <c r="AB619" s="9"/>
      <c r="AC619" s="9"/>
      <c r="AD619" s="9"/>
      <c r="AE619" s="9"/>
      <c r="AF619" s="9"/>
      <c r="AG619" s="9"/>
      <c r="AH619" s="9"/>
    </row>
    <row r="620">
      <c r="A620" s="9"/>
      <c r="B620" s="9"/>
      <c r="C620" s="9"/>
      <c r="D620" s="9"/>
      <c r="E620" s="154"/>
      <c r="F620" s="9"/>
      <c r="G620" s="155"/>
      <c r="H620" s="155"/>
      <c r="I620" s="9"/>
      <c r="J620" s="9"/>
      <c r="K620" s="9"/>
      <c r="L620" s="156"/>
      <c r="M620" s="157"/>
      <c r="N620" s="157"/>
      <c r="O620" s="157"/>
      <c r="P620" s="157"/>
      <c r="Q620" s="157"/>
      <c r="R620" s="157"/>
      <c r="S620" s="9"/>
      <c r="T620" s="9"/>
      <c r="U620" s="9"/>
      <c r="V620" s="154"/>
      <c r="W620" s="9"/>
      <c r="X620" s="9"/>
      <c r="Y620" s="158"/>
      <c r="Z620" s="9"/>
      <c r="AA620" s="9"/>
      <c r="AB620" s="9"/>
      <c r="AC620" s="9"/>
      <c r="AD620" s="9"/>
      <c r="AE620" s="9"/>
      <c r="AF620" s="9"/>
      <c r="AG620" s="9"/>
      <c r="AH620" s="9"/>
    </row>
    <row r="621">
      <c r="A621" s="9"/>
      <c r="B621" s="9"/>
      <c r="C621" s="9"/>
      <c r="D621" s="9"/>
      <c r="E621" s="154"/>
      <c r="F621" s="9"/>
      <c r="G621" s="155"/>
      <c r="H621" s="155"/>
      <c r="I621" s="9"/>
      <c r="J621" s="9"/>
      <c r="K621" s="9"/>
      <c r="L621" s="156"/>
      <c r="M621" s="157"/>
      <c r="N621" s="157"/>
      <c r="O621" s="157"/>
      <c r="P621" s="157"/>
      <c r="Q621" s="157"/>
      <c r="R621" s="157"/>
      <c r="S621" s="9"/>
      <c r="T621" s="9"/>
      <c r="U621" s="9"/>
      <c r="V621" s="154"/>
      <c r="W621" s="9"/>
      <c r="X621" s="9"/>
      <c r="Y621" s="158"/>
      <c r="Z621" s="9"/>
      <c r="AA621" s="9"/>
      <c r="AB621" s="9"/>
      <c r="AC621" s="9"/>
      <c r="AD621" s="9"/>
      <c r="AE621" s="9"/>
      <c r="AF621" s="9"/>
      <c r="AG621" s="9"/>
      <c r="AH621" s="9"/>
    </row>
    <row r="622">
      <c r="A622" s="9"/>
      <c r="B622" s="9"/>
      <c r="C622" s="9"/>
      <c r="D622" s="9"/>
      <c r="E622" s="154"/>
      <c r="F622" s="9"/>
      <c r="G622" s="155"/>
      <c r="H622" s="155"/>
      <c r="I622" s="9"/>
      <c r="J622" s="9"/>
      <c r="K622" s="9"/>
      <c r="L622" s="156"/>
      <c r="M622" s="157"/>
      <c r="N622" s="157"/>
      <c r="O622" s="157"/>
      <c r="P622" s="157"/>
      <c r="Q622" s="157"/>
      <c r="R622" s="157"/>
      <c r="S622" s="9"/>
      <c r="T622" s="9"/>
      <c r="U622" s="9"/>
      <c r="V622" s="154"/>
      <c r="W622" s="9"/>
      <c r="X622" s="9"/>
      <c r="Y622" s="158"/>
      <c r="Z622" s="9"/>
      <c r="AA622" s="9"/>
      <c r="AB622" s="9"/>
      <c r="AC622" s="9"/>
      <c r="AD622" s="9"/>
      <c r="AE622" s="9"/>
      <c r="AF622" s="9"/>
      <c r="AG622" s="9"/>
      <c r="AH622" s="9"/>
    </row>
    <row r="623">
      <c r="A623" s="9"/>
      <c r="B623" s="9"/>
      <c r="C623" s="9"/>
      <c r="D623" s="9"/>
      <c r="E623" s="154"/>
      <c r="F623" s="9"/>
      <c r="G623" s="155"/>
      <c r="H623" s="155"/>
      <c r="I623" s="9"/>
      <c r="J623" s="9"/>
      <c r="K623" s="9"/>
      <c r="L623" s="156"/>
      <c r="M623" s="157"/>
      <c r="N623" s="157"/>
      <c r="O623" s="157"/>
      <c r="P623" s="157"/>
      <c r="Q623" s="157"/>
      <c r="R623" s="157"/>
      <c r="S623" s="9"/>
      <c r="T623" s="9"/>
      <c r="U623" s="9"/>
      <c r="V623" s="154"/>
      <c r="W623" s="9"/>
      <c r="X623" s="9"/>
      <c r="Y623" s="158"/>
      <c r="Z623" s="9"/>
      <c r="AA623" s="9"/>
      <c r="AB623" s="9"/>
      <c r="AC623" s="9"/>
      <c r="AD623" s="9"/>
      <c r="AE623" s="9"/>
      <c r="AF623" s="9"/>
      <c r="AG623" s="9"/>
      <c r="AH623" s="9"/>
    </row>
    <row r="624">
      <c r="A624" s="9"/>
      <c r="B624" s="9"/>
      <c r="C624" s="9"/>
      <c r="D624" s="9"/>
      <c r="E624" s="154"/>
      <c r="F624" s="9"/>
      <c r="G624" s="155"/>
      <c r="H624" s="155"/>
      <c r="I624" s="9"/>
      <c r="J624" s="9"/>
      <c r="K624" s="9"/>
      <c r="L624" s="156"/>
      <c r="M624" s="157"/>
      <c r="N624" s="157"/>
      <c r="O624" s="157"/>
      <c r="P624" s="157"/>
      <c r="Q624" s="157"/>
      <c r="R624" s="157"/>
      <c r="S624" s="9"/>
      <c r="T624" s="9"/>
      <c r="U624" s="9"/>
      <c r="V624" s="154"/>
      <c r="W624" s="9"/>
      <c r="X624" s="9"/>
      <c r="Y624" s="158"/>
      <c r="Z624" s="9"/>
      <c r="AA624" s="9"/>
      <c r="AB624" s="9"/>
      <c r="AC624" s="9"/>
      <c r="AD624" s="9"/>
      <c r="AE624" s="9"/>
      <c r="AF624" s="9"/>
      <c r="AG624" s="9"/>
      <c r="AH624" s="9"/>
    </row>
    <row r="625">
      <c r="A625" s="9"/>
      <c r="B625" s="9"/>
      <c r="C625" s="9"/>
      <c r="D625" s="9"/>
      <c r="E625" s="154"/>
      <c r="F625" s="9"/>
      <c r="G625" s="155"/>
      <c r="H625" s="155"/>
      <c r="I625" s="9"/>
      <c r="J625" s="9"/>
      <c r="K625" s="9"/>
      <c r="L625" s="156"/>
      <c r="M625" s="157"/>
      <c r="N625" s="157"/>
      <c r="O625" s="157"/>
      <c r="P625" s="157"/>
      <c r="Q625" s="157"/>
      <c r="R625" s="157"/>
      <c r="S625" s="9"/>
      <c r="T625" s="9"/>
      <c r="U625" s="9"/>
      <c r="V625" s="154"/>
      <c r="W625" s="9"/>
      <c r="X625" s="9"/>
      <c r="Y625" s="158"/>
      <c r="Z625" s="9"/>
      <c r="AA625" s="9"/>
      <c r="AB625" s="9"/>
      <c r="AC625" s="9"/>
      <c r="AD625" s="9"/>
      <c r="AE625" s="9"/>
      <c r="AF625" s="9"/>
      <c r="AG625" s="9"/>
      <c r="AH625" s="9"/>
    </row>
    <row r="626">
      <c r="A626" s="9"/>
      <c r="B626" s="9"/>
      <c r="C626" s="9"/>
      <c r="D626" s="9"/>
      <c r="E626" s="154"/>
      <c r="F626" s="9"/>
      <c r="G626" s="155"/>
      <c r="H626" s="155"/>
      <c r="I626" s="9"/>
      <c r="J626" s="9"/>
      <c r="K626" s="9"/>
      <c r="L626" s="156"/>
      <c r="M626" s="157"/>
      <c r="N626" s="157"/>
      <c r="O626" s="157"/>
      <c r="P626" s="157"/>
      <c r="Q626" s="157"/>
      <c r="R626" s="157"/>
      <c r="S626" s="9"/>
      <c r="T626" s="9"/>
      <c r="U626" s="9"/>
      <c r="V626" s="154"/>
      <c r="W626" s="9"/>
      <c r="X626" s="9"/>
      <c r="Y626" s="158"/>
      <c r="Z626" s="9"/>
      <c r="AA626" s="9"/>
      <c r="AB626" s="9"/>
      <c r="AC626" s="9"/>
      <c r="AD626" s="9"/>
      <c r="AE626" s="9"/>
      <c r="AF626" s="9"/>
      <c r="AG626" s="9"/>
      <c r="AH626" s="9"/>
    </row>
    <row r="627">
      <c r="A627" s="9"/>
      <c r="B627" s="9"/>
      <c r="C627" s="9"/>
      <c r="D627" s="9"/>
      <c r="E627" s="154"/>
      <c r="F627" s="9"/>
      <c r="G627" s="155"/>
      <c r="H627" s="155"/>
      <c r="I627" s="9"/>
      <c r="J627" s="9"/>
      <c r="K627" s="9"/>
      <c r="L627" s="156"/>
      <c r="M627" s="157"/>
      <c r="N627" s="157"/>
      <c r="O627" s="157"/>
      <c r="P627" s="157"/>
      <c r="Q627" s="157"/>
      <c r="R627" s="157"/>
      <c r="S627" s="9"/>
      <c r="T627" s="9"/>
      <c r="U627" s="9"/>
      <c r="V627" s="154"/>
      <c r="W627" s="9"/>
      <c r="X627" s="9"/>
      <c r="Y627" s="158"/>
      <c r="Z627" s="9"/>
      <c r="AA627" s="9"/>
      <c r="AB627" s="9"/>
      <c r="AC627" s="9"/>
      <c r="AD627" s="9"/>
      <c r="AE627" s="9"/>
      <c r="AF627" s="9"/>
      <c r="AG627" s="9"/>
      <c r="AH627" s="9"/>
    </row>
    <row r="628">
      <c r="A628" s="9"/>
      <c r="B628" s="9"/>
      <c r="C628" s="9"/>
      <c r="D628" s="9"/>
      <c r="E628" s="154"/>
      <c r="F628" s="9"/>
      <c r="G628" s="155"/>
      <c r="H628" s="155"/>
      <c r="I628" s="9"/>
      <c r="J628" s="9"/>
      <c r="K628" s="9"/>
      <c r="L628" s="156"/>
      <c r="M628" s="157"/>
      <c r="N628" s="157"/>
      <c r="O628" s="157"/>
      <c r="P628" s="157"/>
      <c r="Q628" s="157"/>
      <c r="R628" s="157"/>
      <c r="S628" s="9"/>
      <c r="T628" s="9"/>
      <c r="U628" s="9"/>
      <c r="V628" s="154"/>
      <c r="W628" s="9"/>
      <c r="X628" s="9"/>
      <c r="Y628" s="158"/>
      <c r="Z628" s="9"/>
      <c r="AA628" s="9"/>
      <c r="AB628" s="9"/>
      <c r="AC628" s="9"/>
      <c r="AD628" s="9"/>
      <c r="AE628" s="9"/>
      <c r="AF628" s="9"/>
      <c r="AG628" s="9"/>
      <c r="AH628" s="9"/>
    </row>
    <row r="629">
      <c r="A629" s="9"/>
      <c r="B629" s="9"/>
      <c r="C629" s="9"/>
      <c r="D629" s="9"/>
      <c r="E629" s="154"/>
      <c r="F629" s="9"/>
      <c r="G629" s="155"/>
      <c r="H629" s="155"/>
      <c r="I629" s="9"/>
      <c r="J629" s="9"/>
      <c r="K629" s="9"/>
      <c r="L629" s="156"/>
      <c r="M629" s="157"/>
      <c r="N629" s="157"/>
      <c r="O629" s="157"/>
      <c r="P629" s="157"/>
      <c r="Q629" s="157"/>
      <c r="R629" s="157"/>
      <c r="S629" s="9"/>
      <c r="T629" s="9"/>
      <c r="U629" s="9"/>
      <c r="V629" s="154"/>
      <c r="W629" s="9"/>
      <c r="X629" s="9"/>
      <c r="Y629" s="158"/>
      <c r="Z629" s="9"/>
      <c r="AA629" s="9"/>
      <c r="AB629" s="9"/>
      <c r="AC629" s="9"/>
      <c r="AD629" s="9"/>
      <c r="AE629" s="9"/>
      <c r="AF629" s="9"/>
      <c r="AG629" s="9"/>
      <c r="AH629" s="9"/>
    </row>
    <row r="630">
      <c r="A630" s="9"/>
      <c r="B630" s="9"/>
      <c r="C630" s="9"/>
      <c r="D630" s="9"/>
      <c r="E630" s="154"/>
      <c r="F630" s="9"/>
      <c r="G630" s="155"/>
      <c r="H630" s="155"/>
      <c r="I630" s="9"/>
      <c r="J630" s="9"/>
      <c r="K630" s="9"/>
      <c r="L630" s="156"/>
      <c r="M630" s="157"/>
      <c r="N630" s="157"/>
      <c r="O630" s="157"/>
      <c r="P630" s="157"/>
      <c r="Q630" s="157"/>
      <c r="R630" s="157"/>
      <c r="S630" s="9"/>
      <c r="T630" s="9"/>
      <c r="U630" s="9"/>
      <c r="V630" s="154"/>
      <c r="W630" s="9"/>
      <c r="X630" s="9"/>
      <c r="Y630" s="158"/>
      <c r="Z630" s="9"/>
      <c r="AA630" s="9"/>
      <c r="AB630" s="9"/>
      <c r="AC630" s="9"/>
      <c r="AD630" s="9"/>
      <c r="AE630" s="9"/>
      <c r="AF630" s="9"/>
      <c r="AG630" s="9"/>
      <c r="AH630" s="9"/>
    </row>
    <row r="631">
      <c r="A631" s="9"/>
      <c r="B631" s="9"/>
      <c r="C631" s="9"/>
      <c r="D631" s="9"/>
      <c r="E631" s="154"/>
      <c r="F631" s="9"/>
      <c r="G631" s="155"/>
      <c r="H631" s="155"/>
      <c r="I631" s="9"/>
      <c r="J631" s="9"/>
      <c r="K631" s="9"/>
      <c r="L631" s="156"/>
      <c r="M631" s="157"/>
      <c r="N631" s="157"/>
      <c r="O631" s="157"/>
      <c r="P631" s="157"/>
      <c r="Q631" s="157"/>
      <c r="R631" s="157"/>
      <c r="S631" s="9"/>
      <c r="T631" s="9"/>
      <c r="U631" s="9"/>
      <c r="V631" s="154"/>
      <c r="W631" s="9"/>
      <c r="X631" s="9"/>
      <c r="Y631" s="158"/>
      <c r="Z631" s="9"/>
      <c r="AA631" s="9"/>
      <c r="AB631" s="9"/>
      <c r="AC631" s="9"/>
      <c r="AD631" s="9"/>
      <c r="AE631" s="9"/>
      <c r="AF631" s="9"/>
      <c r="AG631" s="9"/>
      <c r="AH631" s="9"/>
    </row>
    <row r="632">
      <c r="A632" s="9"/>
      <c r="B632" s="9"/>
      <c r="C632" s="9"/>
      <c r="D632" s="9"/>
      <c r="E632" s="154"/>
      <c r="F632" s="9"/>
      <c r="G632" s="155"/>
      <c r="H632" s="155"/>
      <c r="I632" s="9"/>
      <c r="J632" s="9"/>
      <c r="K632" s="9"/>
      <c r="L632" s="156"/>
      <c r="M632" s="157"/>
      <c r="N632" s="157"/>
      <c r="O632" s="157"/>
      <c r="P632" s="157"/>
      <c r="Q632" s="157"/>
      <c r="R632" s="157"/>
      <c r="S632" s="9"/>
      <c r="T632" s="9"/>
      <c r="U632" s="9"/>
      <c r="V632" s="154"/>
      <c r="W632" s="9"/>
      <c r="X632" s="9"/>
      <c r="Y632" s="158"/>
      <c r="Z632" s="9"/>
      <c r="AA632" s="9"/>
      <c r="AB632" s="9"/>
      <c r="AC632" s="9"/>
      <c r="AD632" s="9"/>
      <c r="AE632" s="9"/>
      <c r="AF632" s="9"/>
      <c r="AG632" s="9"/>
      <c r="AH632" s="9"/>
    </row>
    <row r="633">
      <c r="A633" s="9"/>
      <c r="B633" s="9"/>
      <c r="C633" s="9"/>
      <c r="D633" s="9"/>
      <c r="E633" s="154"/>
      <c r="F633" s="9"/>
      <c r="G633" s="155"/>
      <c r="H633" s="155"/>
      <c r="I633" s="9"/>
      <c r="J633" s="9"/>
      <c r="K633" s="9"/>
      <c r="L633" s="156"/>
      <c r="M633" s="157"/>
      <c r="N633" s="157"/>
      <c r="O633" s="157"/>
      <c r="P633" s="157"/>
      <c r="Q633" s="157"/>
      <c r="R633" s="157"/>
      <c r="S633" s="9"/>
      <c r="T633" s="9"/>
      <c r="U633" s="9"/>
      <c r="V633" s="154"/>
      <c r="W633" s="9"/>
      <c r="X633" s="9"/>
      <c r="Y633" s="158"/>
      <c r="Z633" s="9"/>
      <c r="AA633" s="9"/>
      <c r="AB633" s="9"/>
      <c r="AC633" s="9"/>
      <c r="AD633" s="9"/>
      <c r="AE633" s="9"/>
      <c r="AF633" s="9"/>
      <c r="AG633" s="9"/>
      <c r="AH633" s="9"/>
    </row>
    <row r="634">
      <c r="A634" s="9"/>
      <c r="B634" s="9"/>
      <c r="C634" s="9"/>
      <c r="D634" s="9"/>
      <c r="E634" s="154"/>
      <c r="F634" s="9"/>
      <c r="G634" s="155"/>
      <c r="H634" s="155"/>
      <c r="I634" s="9"/>
      <c r="J634" s="9"/>
      <c r="K634" s="9"/>
      <c r="L634" s="156"/>
      <c r="M634" s="157"/>
      <c r="N634" s="157"/>
      <c r="O634" s="157"/>
      <c r="P634" s="157"/>
      <c r="Q634" s="157"/>
      <c r="R634" s="157"/>
      <c r="S634" s="9"/>
      <c r="T634" s="9"/>
      <c r="U634" s="9"/>
      <c r="V634" s="154"/>
      <c r="W634" s="9"/>
      <c r="X634" s="9"/>
      <c r="Y634" s="158"/>
      <c r="Z634" s="9"/>
      <c r="AA634" s="9"/>
      <c r="AB634" s="9"/>
      <c r="AC634" s="9"/>
      <c r="AD634" s="9"/>
      <c r="AE634" s="9"/>
      <c r="AF634" s="9"/>
      <c r="AG634" s="9"/>
      <c r="AH634" s="9"/>
    </row>
    <row r="635">
      <c r="A635" s="9"/>
      <c r="B635" s="9"/>
      <c r="C635" s="9"/>
      <c r="D635" s="9"/>
      <c r="E635" s="154"/>
      <c r="F635" s="9"/>
      <c r="G635" s="155"/>
      <c r="H635" s="155"/>
      <c r="I635" s="9"/>
      <c r="J635" s="9"/>
      <c r="K635" s="9"/>
      <c r="L635" s="156"/>
      <c r="M635" s="157"/>
      <c r="N635" s="157"/>
      <c r="O635" s="157"/>
      <c r="P635" s="157"/>
      <c r="Q635" s="157"/>
      <c r="R635" s="157"/>
      <c r="S635" s="9"/>
      <c r="T635" s="9"/>
      <c r="U635" s="9"/>
      <c r="V635" s="154"/>
      <c r="W635" s="9"/>
      <c r="X635" s="9"/>
      <c r="Y635" s="158"/>
      <c r="Z635" s="9"/>
      <c r="AA635" s="9"/>
      <c r="AB635" s="9"/>
      <c r="AC635" s="9"/>
      <c r="AD635" s="9"/>
      <c r="AE635" s="9"/>
      <c r="AF635" s="9"/>
      <c r="AG635" s="9"/>
      <c r="AH635" s="9"/>
    </row>
    <row r="636">
      <c r="A636" s="9"/>
      <c r="B636" s="9"/>
      <c r="C636" s="9"/>
      <c r="D636" s="9"/>
      <c r="E636" s="154"/>
      <c r="F636" s="9"/>
      <c r="G636" s="155"/>
      <c r="H636" s="155"/>
      <c r="I636" s="9"/>
      <c r="J636" s="9"/>
      <c r="K636" s="9"/>
      <c r="L636" s="156"/>
      <c r="M636" s="157"/>
      <c r="N636" s="157"/>
      <c r="O636" s="157"/>
      <c r="P636" s="157"/>
      <c r="Q636" s="157"/>
      <c r="R636" s="157"/>
      <c r="S636" s="9"/>
      <c r="T636" s="9"/>
      <c r="U636" s="9"/>
      <c r="V636" s="154"/>
      <c r="W636" s="9"/>
      <c r="X636" s="9"/>
      <c r="Y636" s="158"/>
      <c r="Z636" s="9"/>
      <c r="AA636" s="9"/>
      <c r="AB636" s="9"/>
      <c r="AC636" s="9"/>
      <c r="AD636" s="9"/>
      <c r="AE636" s="9"/>
      <c r="AF636" s="9"/>
      <c r="AG636" s="9"/>
      <c r="AH636" s="9"/>
    </row>
    <row r="637">
      <c r="A637" s="9"/>
      <c r="B637" s="9"/>
      <c r="C637" s="9"/>
      <c r="D637" s="9"/>
      <c r="E637" s="154"/>
      <c r="F637" s="9"/>
      <c r="G637" s="155"/>
      <c r="H637" s="155"/>
      <c r="I637" s="9"/>
      <c r="J637" s="9"/>
      <c r="K637" s="9"/>
      <c r="L637" s="156"/>
      <c r="M637" s="157"/>
      <c r="N637" s="157"/>
      <c r="O637" s="157"/>
      <c r="P637" s="157"/>
      <c r="Q637" s="157"/>
      <c r="R637" s="157"/>
      <c r="S637" s="9"/>
      <c r="T637" s="9"/>
      <c r="U637" s="9"/>
      <c r="V637" s="154"/>
      <c r="W637" s="9"/>
      <c r="X637" s="9"/>
      <c r="Y637" s="158"/>
      <c r="Z637" s="9"/>
      <c r="AA637" s="9"/>
      <c r="AB637" s="9"/>
      <c r="AC637" s="9"/>
      <c r="AD637" s="9"/>
      <c r="AE637" s="9"/>
      <c r="AF637" s="9"/>
      <c r="AG637" s="9"/>
      <c r="AH637" s="9"/>
    </row>
    <row r="638">
      <c r="A638" s="9"/>
      <c r="B638" s="9"/>
      <c r="C638" s="9"/>
      <c r="D638" s="9"/>
      <c r="E638" s="154"/>
      <c r="F638" s="9"/>
      <c r="G638" s="155"/>
      <c r="H638" s="155"/>
      <c r="I638" s="9"/>
      <c r="J638" s="9"/>
      <c r="K638" s="9"/>
      <c r="L638" s="156"/>
      <c r="M638" s="157"/>
      <c r="N638" s="157"/>
      <c r="O638" s="157"/>
      <c r="P638" s="157"/>
      <c r="Q638" s="157"/>
      <c r="R638" s="157"/>
      <c r="S638" s="9"/>
      <c r="T638" s="9"/>
      <c r="U638" s="9"/>
      <c r="V638" s="154"/>
      <c r="W638" s="9"/>
      <c r="X638" s="9"/>
      <c r="Y638" s="158"/>
      <c r="Z638" s="9"/>
      <c r="AA638" s="9"/>
      <c r="AB638" s="9"/>
      <c r="AC638" s="9"/>
      <c r="AD638" s="9"/>
      <c r="AE638" s="9"/>
      <c r="AF638" s="9"/>
      <c r="AG638" s="9"/>
      <c r="AH638" s="9"/>
    </row>
    <row r="639">
      <c r="A639" s="9"/>
      <c r="B639" s="9"/>
      <c r="C639" s="9"/>
      <c r="D639" s="9"/>
      <c r="E639" s="154"/>
      <c r="F639" s="9"/>
      <c r="G639" s="155"/>
      <c r="H639" s="155"/>
      <c r="I639" s="9"/>
      <c r="J639" s="9"/>
      <c r="K639" s="9"/>
      <c r="L639" s="156"/>
      <c r="M639" s="157"/>
      <c r="N639" s="157"/>
      <c r="O639" s="157"/>
      <c r="P639" s="157"/>
      <c r="Q639" s="157"/>
      <c r="R639" s="157"/>
      <c r="S639" s="9"/>
      <c r="T639" s="9"/>
      <c r="U639" s="9"/>
      <c r="V639" s="154"/>
      <c r="W639" s="9"/>
      <c r="X639" s="9"/>
      <c r="Y639" s="158"/>
      <c r="Z639" s="9"/>
      <c r="AA639" s="9"/>
      <c r="AB639" s="9"/>
      <c r="AC639" s="9"/>
      <c r="AD639" s="9"/>
      <c r="AE639" s="9"/>
      <c r="AF639" s="9"/>
      <c r="AG639" s="9"/>
      <c r="AH639" s="9"/>
    </row>
    <row r="640">
      <c r="A640" s="9"/>
      <c r="B640" s="9"/>
      <c r="C640" s="9"/>
      <c r="D640" s="9"/>
      <c r="E640" s="154"/>
      <c r="F640" s="9"/>
      <c r="G640" s="155"/>
      <c r="H640" s="155"/>
      <c r="I640" s="9"/>
      <c r="J640" s="9"/>
      <c r="K640" s="9"/>
      <c r="L640" s="156"/>
      <c r="M640" s="157"/>
      <c r="N640" s="157"/>
      <c r="O640" s="157"/>
      <c r="P640" s="157"/>
      <c r="Q640" s="157"/>
      <c r="R640" s="157"/>
      <c r="S640" s="9"/>
      <c r="T640" s="9"/>
      <c r="U640" s="9"/>
      <c r="V640" s="154"/>
      <c r="W640" s="9"/>
      <c r="X640" s="9"/>
      <c r="Y640" s="158"/>
      <c r="Z640" s="9"/>
      <c r="AA640" s="9"/>
      <c r="AB640" s="9"/>
      <c r="AC640" s="9"/>
      <c r="AD640" s="9"/>
      <c r="AE640" s="9"/>
      <c r="AF640" s="9"/>
      <c r="AG640" s="9"/>
      <c r="AH640" s="9"/>
    </row>
    <row r="641">
      <c r="A641" s="9"/>
      <c r="B641" s="9"/>
      <c r="C641" s="9"/>
      <c r="D641" s="9"/>
      <c r="E641" s="154"/>
      <c r="F641" s="9"/>
      <c r="G641" s="155"/>
      <c r="H641" s="155"/>
      <c r="I641" s="9"/>
      <c r="J641" s="9"/>
      <c r="K641" s="9"/>
      <c r="L641" s="156"/>
      <c r="M641" s="157"/>
      <c r="N641" s="157"/>
      <c r="O641" s="157"/>
      <c r="P641" s="157"/>
      <c r="Q641" s="157"/>
      <c r="R641" s="157"/>
      <c r="S641" s="9"/>
      <c r="T641" s="9"/>
      <c r="U641" s="9"/>
      <c r="V641" s="154"/>
      <c r="W641" s="9"/>
      <c r="X641" s="9"/>
      <c r="Y641" s="158"/>
      <c r="Z641" s="9"/>
      <c r="AA641" s="9"/>
      <c r="AB641" s="9"/>
      <c r="AC641" s="9"/>
      <c r="AD641" s="9"/>
      <c r="AE641" s="9"/>
      <c r="AF641" s="9"/>
      <c r="AG641" s="9"/>
      <c r="AH641" s="9"/>
    </row>
    <row r="642">
      <c r="A642" s="9"/>
      <c r="B642" s="9"/>
      <c r="C642" s="9"/>
      <c r="D642" s="9"/>
      <c r="E642" s="154"/>
      <c r="F642" s="9"/>
      <c r="G642" s="155"/>
      <c r="H642" s="155"/>
      <c r="I642" s="9"/>
      <c r="J642" s="9"/>
      <c r="K642" s="9"/>
      <c r="L642" s="156"/>
      <c r="M642" s="157"/>
      <c r="N642" s="157"/>
      <c r="O642" s="157"/>
      <c r="P642" s="157"/>
      <c r="Q642" s="157"/>
      <c r="R642" s="157"/>
      <c r="S642" s="9"/>
      <c r="T642" s="9"/>
      <c r="U642" s="9"/>
      <c r="V642" s="154"/>
      <c r="W642" s="9"/>
      <c r="X642" s="9"/>
      <c r="Y642" s="158"/>
      <c r="Z642" s="9"/>
      <c r="AA642" s="9"/>
      <c r="AB642" s="9"/>
      <c r="AC642" s="9"/>
      <c r="AD642" s="9"/>
      <c r="AE642" s="9"/>
      <c r="AF642" s="9"/>
      <c r="AG642" s="9"/>
      <c r="AH642" s="9"/>
    </row>
    <row r="643">
      <c r="A643" s="9"/>
      <c r="B643" s="9"/>
      <c r="C643" s="9"/>
      <c r="D643" s="9"/>
      <c r="E643" s="154"/>
      <c r="F643" s="9"/>
      <c r="G643" s="155"/>
      <c r="H643" s="155"/>
      <c r="I643" s="9"/>
      <c r="J643" s="9"/>
      <c r="K643" s="9"/>
      <c r="L643" s="156"/>
      <c r="M643" s="157"/>
      <c r="N643" s="157"/>
      <c r="O643" s="157"/>
      <c r="P643" s="157"/>
      <c r="Q643" s="157"/>
      <c r="R643" s="157"/>
      <c r="S643" s="9"/>
      <c r="T643" s="9"/>
      <c r="U643" s="9"/>
      <c r="V643" s="154"/>
      <c r="W643" s="9"/>
      <c r="X643" s="9"/>
      <c r="Y643" s="158"/>
      <c r="Z643" s="9"/>
      <c r="AA643" s="9"/>
      <c r="AB643" s="9"/>
      <c r="AC643" s="9"/>
      <c r="AD643" s="9"/>
      <c r="AE643" s="9"/>
      <c r="AF643" s="9"/>
      <c r="AG643" s="9"/>
      <c r="AH643" s="9"/>
    </row>
    <row r="644">
      <c r="A644" s="9"/>
      <c r="B644" s="9"/>
      <c r="C644" s="9"/>
      <c r="D644" s="9"/>
      <c r="E644" s="154"/>
      <c r="F644" s="9"/>
      <c r="G644" s="155"/>
      <c r="H644" s="155"/>
      <c r="I644" s="9"/>
      <c r="J644" s="9"/>
      <c r="K644" s="9"/>
      <c r="L644" s="156"/>
      <c r="M644" s="157"/>
      <c r="N644" s="157"/>
      <c r="O644" s="157"/>
      <c r="P644" s="157"/>
      <c r="Q644" s="157"/>
      <c r="R644" s="157"/>
      <c r="S644" s="9"/>
      <c r="T644" s="9"/>
      <c r="U644" s="9"/>
      <c r="V644" s="154"/>
      <c r="W644" s="9"/>
      <c r="X644" s="9"/>
      <c r="Y644" s="158"/>
      <c r="Z644" s="9"/>
      <c r="AA644" s="9"/>
      <c r="AB644" s="9"/>
      <c r="AC644" s="9"/>
      <c r="AD644" s="9"/>
      <c r="AE644" s="9"/>
      <c r="AF644" s="9"/>
      <c r="AG644" s="9"/>
      <c r="AH644" s="9"/>
    </row>
    <row r="645">
      <c r="A645" s="9"/>
      <c r="B645" s="9"/>
      <c r="C645" s="9"/>
      <c r="D645" s="9"/>
      <c r="E645" s="154"/>
      <c r="F645" s="9"/>
      <c r="G645" s="155"/>
      <c r="H645" s="155"/>
      <c r="I645" s="9"/>
      <c r="J645" s="9"/>
      <c r="K645" s="9"/>
      <c r="L645" s="156"/>
      <c r="M645" s="157"/>
      <c r="N645" s="157"/>
      <c r="O645" s="157"/>
      <c r="P645" s="157"/>
      <c r="Q645" s="157"/>
      <c r="R645" s="157"/>
      <c r="S645" s="9"/>
      <c r="T645" s="9"/>
      <c r="U645" s="9"/>
      <c r="V645" s="154"/>
      <c r="W645" s="9"/>
      <c r="X645" s="9"/>
      <c r="Y645" s="158"/>
      <c r="Z645" s="9"/>
      <c r="AA645" s="9"/>
      <c r="AB645" s="9"/>
      <c r="AC645" s="9"/>
      <c r="AD645" s="9"/>
      <c r="AE645" s="9"/>
      <c r="AF645" s="9"/>
      <c r="AG645" s="9"/>
      <c r="AH645" s="9"/>
    </row>
    <row r="646">
      <c r="A646" s="9"/>
      <c r="B646" s="9"/>
      <c r="C646" s="9"/>
      <c r="D646" s="9"/>
      <c r="E646" s="154"/>
      <c r="F646" s="9"/>
      <c r="G646" s="155"/>
      <c r="H646" s="155"/>
      <c r="I646" s="9"/>
      <c r="J646" s="9"/>
      <c r="K646" s="9"/>
      <c r="L646" s="156"/>
      <c r="M646" s="157"/>
      <c r="N646" s="157"/>
      <c r="O646" s="157"/>
      <c r="P646" s="157"/>
      <c r="Q646" s="157"/>
      <c r="R646" s="157"/>
      <c r="S646" s="9"/>
      <c r="T646" s="9"/>
      <c r="U646" s="9"/>
      <c r="V646" s="154"/>
      <c r="W646" s="9"/>
      <c r="X646" s="9"/>
      <c r="Y646" s="158"/>
      <c r="Z646" s="9"/>
      <c r="AA646" s="9"/>
      <c r="AB646" s="9"/>
      <c r="AC646" s="9"/>
      <c r="AD646" s="9"/>
      <c r="AE646" s="9"/>
      <c r="AF646" s="9"/>
      <c r="AG646" s="9"/>
      <c r="AH646" s="9"/>
    </row>
    <row r="647">
      <c r="A647" s="9"/>
      <c r="B647" s="9"/>
      <c r="C647" s="9"/>
      <c r="D647" s="9"/>
      <c r="E647" s="154"/>
      <c r="F647" s="9"/>
      <c r="G647" s="155"/>
      <c r="H647" s="155"/>
      <c r="I647" s="9"/>
      <c r="J647" s="9"/>
      <c r="K647" s="9"/>
      <c r="L647" s="156"/>
      <c r="M647" s="157"/>
      <c r="N647" s="157"/>
      <c r="O647" s="157"/>
      <c r="P647" s="157"/>
      <c r="Q647" s="157"/>
      <c r="R647" s="157"/>
      <c r="S647" s="9"/>
      <c r="T647" s="9"/>
      <c r="U647" s="9"/>
      <c r="V647" s="154"/>
      <c r="W647" s="9"/>
      <c r="X647" s="9"/>
      <c r="Y647" s="158"/>
      <c r="Z647" s="9"/>
      <c r="AA647" s="9"/>
      <c r="AB647" s="9"/>
      <c r="AC647" s="9"/>
      <c r="AD647" s="9"/>
      <c r="AE647" s="9"/>
      <c r="AF647" s="9"/>
      <c r="AG647" s="9"/>
      <c r="AH647" s="9"/>
    </row>
    <row r="648">
      <c r="A648" s="9"/>
      <c r="B648" s="9"/>
      <c r="C648" s="9"/>
      <c r="D648" s="9"/>
      <c r="E648" s="154"/>
      <c r="F648" s="9"/>
      <c r="G648" s="155"/>
      <c r="H648" s="155"/>
      <c r="I648" s="9"/>
      <c r="J648" s="9"/>
      <c r="K648" s="9"/>
      <c r="L648" s="156"/>
      <c r="M648" s="157"/>
      <c r="N648" s="157"/>
      <c r="O648" s="157"/>
      <c r="P648" s="157"/>
      <c r="Q648" s="157"/>
      <c r="R648" s="157"/>
      <c r="S648" s="9"/>
      <c r="T648" s="9"/>
      <c r="U648" s="9"/>
      <c r="V648" s="154"/>
      <c r="W648" s="9"/>
      <c r="X648" s="9"/>
      <c r="Y648" s="158"/>
      <c r="Z648" s="9"/>
      <c r="AA648" s="9"/>
      <c r="AB648" s="9"/>
      <c r="AC648" s="9"/>
      <c r="AD648" s="9"/>
      <c r="AE648" s="9"/>
      <c r="AF648" s="9"/>
      <c r="AG648" s="9"/>
      <c r="AH648" s="9"/>
    </row>
    <row r="649">
      <c r="A649" s="9"/>
      <c r="B649" s="9"/>
      <c r="C649" s="9"/>
      <c r="D649" s="9"/>
      <c r="E649" s="154"/>
      <c r="F649" s="9"/>
      <c r="G649" s="155"/>
      <c r="H649" s="155"/>
      <c r="I649" s="9"/>
      <c r="J649" s="9"/>
      <c r="K649" s="9"/>
      <c r="L649" s="156"/>
      <c r="M649" s="157"/>
      <c r="N649" s="157"/>
      <c r="O649" s="157"/>
      <c r="P649" s="157"/>
      <c r="Q649" s="157"/>
      <c r="R649" s="157"/>
      <c r="S649" s="9"/>
      <c r="T649" s="9"/>
      <c r="U649" s="9"/>
      <c r="V649" s="154"/>
      <c r="W649" s="9"/>
      <c r="X649" s="9"/>
      <c r="Y649" s="158"/>
      <c r="Z649" s="9"/>
      <c r="AA649" s="9"/>
      <c r="AB649" s="9"/>
      <c r="AC649" s="9"/>
      <c r="AD649" s="9"/>
      <c r="AE649" s="9"/>
      <c r="AF649" s="9"/>
      <c r="AG649" s="9"/>
      <c r="AH649" s="9"/>
    </row>
    <row r="650">
      <c r="A650" s="9"/>
      <c r="B650" s="9"/>
      <c r="C650" s="9"/>
      <c r="D650" s="9"/>
      <c r="E650" s="154"/>
      <c r="F650" s="9"/>
      <c r="G650" s="155"/>
      <c r="H650" s="155"/>
      <c r="I650" s="9"/>
      <c r="J650" s="9"/>
      <c r="K650" s="9"/>
      <c r="L650" s="156"/>
      <c r="M650" s="157"/>
      <c r="N650" s="157"/>
      <c r="O650" s="157"/>
      <c r="P650" s="157"/>
      <c r="Q650" s="157"/>
      <c r="R650" s="157"/>
      <c r="S650" s="9"/>
      <c r="T650" s="9"/>
      <c r="U650" s="9"/>
      <c r="V650" s="154"/>
      <c r="W650" s="9"/>
      <c r="X650" s="9"/>
      <c r="Y650" s="158"/>
      <c r="Z650" s="9"/>
      <c r="AA650" s="9"/>
      <c r="AB650" s="9"/>
      <c r="AC650" s="9"/>
      <c r="AD650" s="9"/>
      <c r="AE650" s="9"/>
      <c r="AF650" s="9"/>
      <c r="AG650" s="9"/>
      <c r="AH650" s="9"/>
    </row>
    <row r="651">
      <c r="A651" s="9"/>
      <c r="B651" s="9"/>
      <c r="C651" s="9"/>
      <c r="D651" s="9"/>
      <c r="E651" s="154"/>
      <c r="F651" s="9"/>
      <c r="G651" s="155"/>
      <c r="H651" s="155"/>
      <c r="I651" s="9"/>
      <c r="J651" s="9"/>
      <c r="K651" s="9"/>
      <c r="L651" s="156"/>
      <c r="M651" s="157"/>
      <c r="N651" s="157"/>
      <c r="O651" s="157"/>
      <c r="P651" s="157"/>
      <c r="Q651" s="157"/>
      <c r="R651" s="157"/>
      <c r="S651" s="9"/>
      <c r="T651" s="9"/>
      <c r="U651" s="9"/>
      <c r="V651" s="154"/>
      <c r="W651" s="9"/>
      <c r="X651" s="9"/>
      <c r="Y651" s="158"/>
      <c r="Z651" s="9"/>
      <c r="AA651" s="9"/>
      <c r="AB651" s="9"/>
      <c r="AC651" s="9"/>
      <c r="AD651" s="9"/>
      <c r="AE651" s="9"/>
      <c r="AF651" s="9"/>
      <c r="AG651" s="9"/>
      <c r="AH651" s="9"/>
    </row>
    <row r="652">
      <c r="A652" s="9"/>
      <c r="B652" s="9"/>
      <c r="C652" s="9"/>
      <c r="D652" s="9"/>
      <c r="E652" s="154"/>
      <c r="F652" s="9"/>
      <c r="G652" s="155"/>
      <c r="H652" s="155"/>
      <c r="I652" s="9"/>
      <c r="J652" s="9"/>
      <c r="K652" s="9"/>
      <c r="L652" s="156"/>
      <c r="M652" s="157"/>
      <c r="N652" s="157"/>
      <c r="O652" s="157"/>
      <c r="P652" s="157"/>
      <c r="Q652" s="157"/>
      <c r="R652" s="157"/>
      <c r="S652" s="9"/>
      <c r="T652" s="9"/>
      <c r="U652" s="9"/>
      <c r="V652" s="154"/>
      <c r="W652" s="9"/>
      <c r="X652" s="9"/>
      <c r="Y652" s="158"/>
      <c r="Z652" s="9"/>
      <c r="AA652" s="9"/>
      <c r="AB652" s="9"/>
      <c r="AC652" s="9"/>
      <c r="AD652" s="9"/>
      <c r="AE652" s="9"/>
      <c r="AF652" s="9"/>
      <c r="AG652" s="9"/>
      <c r="AH652" s="9"/>
    </row>
    <row r="653">
      <c r="A653" s="9"/>
      <c r="B653" s="9"/>
      <c r="C653" s="9"/>
      <c r="D653" s="9"/>
      <c r="E653" s="154"/>
      <c r="F653" s="9"/>
      <c r="G653" s="155"/>
      <c r="H653" s="155"/>
      <c r="I653" s="9"/>
      <c r="J653" s="9"/>
      <c r="K653" s="9"/>
      <c r="L653" s="156"/>
      <c r="M653" s="157"/>
      <c r="N653" s="157"/>
      <c r="O653" s="157"/>
      <c r="P653" s="157"/>
      <c r="Q653" s="157"/>
      <c r="R653" s="157"/>
      <c r="S653" s="9"/>
      <c r="T653" s="9"/>
      <c r="U653" s="9"/>
      <c r="V653" s="154"/>
      <c r="W653" s="9"/>
      <c r="X653" s="9"/>
      <c r="Y653" s="158"/>
      <c r="Z653" s="9"/>
      <c r="AA653" s="9"/>
      <c r="AB653" s="9"/>
      <c r="AC653" s="9"/>
      <c r="AD653" s="9"/>
      <c r="AE653" s="9"/>
      <c r="AF653" s="9"/>
      <c r="AG653" s="9"/>
      <c r="AH653" s="9"/>
    </row>
    <row r="654">
      <c r="A654" s="9"/>
      <c r="B654" s="9"/>
      <c r="C654" s="9"/>
      <c r="D654" s="9"/>
      <c r="E654" s="154"/>
      <c r="F654" s="9"/>
      <c r="G654" s="155"/>
      <c r="H654" s="155"/>
      <c r="I654" s="9"/>
      <c r="J654" s="9"/>
      <c r="K654" s="9"/>
      <c r="L654" s="156"/>
      <c r="M654" s="157"/>
      <c r="N654" s="157"/>
      <c r="O654" s="157"/>
      <c r="P654" s="157"/>
      <c r="Q654" s="157"/>
      <c r="R654" s="157"/>
      <c r="S654" s="9"/>
      <c r="T654" s="9"/>
      <c r="U654" s="9"/>
      <c r="V654" s="154"/>
      <c r="W654" s="9"/>
      <c r="X654" s="9"/>
      <c r="Y654" s="158"/>
      <c r="Z654" s="9"/>
      <c r="AA654" s="9"/>
      <c r="AB654" s="9"/>
      <c r="AC654" s="9"/>
      <c r="AD654" s="9"/>
      <c r="AE654" s="9"/>
      <c r="AF654" s="9"/>
      <c r="AG654" s="9"/>
      <c r="AH654" s="9"/>
    </row>
    <row r="655">
      <c r="A655" s="9"/>
      <c r="B655" s="9"/>
      <c r="C655" s="9"/>
      <c r="D655" s="9"/>
      <c r="E655" s="154"/>
      <c r="F655" s="9"/>
      <c r="G655" s="155"/>
      <c r="H655" s="155"/>
      <c r="I655" s="9"/>
      <c r="J655" s="9"/>
      <c r="K655" s="9"/>
      <c r="L655" s="156"/>
      <c r="M655" s="157"/>
      <c r="N655" s="157"/>
      <c r="O655" s="157"/>
      <c r="P655" s="157"/>
      <c r="Q655" s="157"/>
      <c r="R655" s="157"/>
      <c r="S655" s="9"/>
      <c r="T655" s="9"/>
      <c r="U655" s="9"/>
      <c r="V655" s="154"/>
      <c r="W655" s="9"/>
      <c r="X655" s="9"/>
      <c r="Y655" s="158"/>
      <c r="Z655" s="9"/>
      <c r="AA655" s="9"/>
      <c r="AB655" s="9"/>
      <c r="AC655" s="9"/>
      <c r="AD655" s="9"/>
      <c r="AE655" s="9"/>
      <c r="AF655" s="9"/>
      <c r="AG655" s="9"/>
      <c r="AH655" s="9"/>
    </row>
    <row r="656">
      <c r="A656" s="9"/>
      <c r="B656" s="9"/>
      <c r="C656" s="9"/>
      <c r="D656" s="9"/>
      <c r="E656" s="154"/>
      <c r="F656" s="9"/>
      <c r="G656" s="155"/>
      <c r="H656" s="155"/>
      <c r="I656" s="9"/>
      <c r="J656" s="9"/>
      <c r="K656" s="9"/>
      <c r="L656" s="156"/>
      <c r="M656" s="157"/>
      <c r="N656" s="157"/>
      <c r="O656" s="157"/>
      <c r="P656" s="157"/>
      <c r="Q656" s="157"/>
      <c r="R656" s="157"/>
      <c r="S656" s="9"/>
      <c r="T656" s="9"/>
      <c r="U656" s="9"/>
      <c r="V656" s="154"/>
      <c r="W656" s="9"/>
      <c r="X656" s="9"/>
      <c r="Y656" s="158"/>
      <c r="Z656" s="9"/>
      <c r="AA656" s="9"/>
      <c r="AB656" s="9"/>
      <c r="AC656" s="9"/>
      <c r="AD656" s="9"/>
      <c r="AE656" s="9"/>
      <c r="AF656" s="9"/>
      <c r="AG656" s="9"/>
      <c r="AH656" s="9"/>
    </row>
    <row r="657">
      <c r="A657" s="9"/>
      <c r="B657" s="9"/>
      <c r="C657" s="9"/>
      <c r="D657" s="9"/>
      <c r="E657" s="154"/>
      <c r="F657" s="9"/>
      <c r="G657" s="155"/>
      <c r="H657" s="155"/>
      <c r="I657" s="9"/>
      <c r="J657" s="9"/>
      <c r="K657" s="9"/>
      <c r="L657" s="156"/>
      <c r="M657" s="157"/>
      <c r="N657" s="157"/>
      <c r="O657" s="157"/>
      <c r="P657" s="157"/>
      <c r="Q657" s="157"/>
      <c r="R657" s="157"/>
      <c r="S657" s="9"/>
      <c r="T657" s="9"/>
      <c r="U657" s="9"/>
      <c r="V657" s="154"/>
      <c r="W657" s="9"/>
      <c r="X657" s="9"/>
      <c r="Y657" s="158"/>
      <c r="Z657" s="9"/>
      <c r="AA657" s="9"/>
      <c r="AB657" s="9"/>
      <c r="AC657" s="9"/>
      <c r="AD657" s="9"/>
      <c r="AE657" s="9"/>
      <c r="AF657" s="9"/>
      <c r="AG657" s="9"/>
      <c r="AH657" s="9"/>
    </row>
    <row r="658">
      <c r="A658" s="9"/>
      <c r="B658" s="9"/>
      <c r="C658" s="9"/>
      <c r="D658" s="9"/>
      <c r="E658" s="154"/>
      <c r="F658" s="9"/>
      <c r="G658" s="155"/>
      <c r="H658" s="155"/>
      <c r="I658" s="9"/>
      <c r="J658" s="9"/>
      <c r="K658" s="9"/>
      <c r="L658" s="156"/>
      <c r="M658" s="157"/>
      <c r="N658" s="157"/>
      <c r="O658" s="157"/>
      <c r="P658" s="157"/>
      <c r="Q658" s="157"/>
      <c r="R658" s="157"/>
      <c r="S658" s="9"/>
      <c r="T658" s="9"/>
      <c r="U658" s="9"/>
      <c r="V658" s="154"/>
      <c r="W658" s="9"/>
      <c r="X658" s="9"/>
      <c r="Y658" s="158"/>
      <c r="Z658" s="9"/>
      <c r="AA658" s="9"/>
      <c r="AB658" s="9"/>
      <c r="AC658" s="9"/>
      <c r="AD658" s="9"/>
      <c r="AE658" s="9"/>
      <c r="AF658" s="9"/>
      <c r="AG658" s="9"/>
      <c r="AH658" s="9"/>
    </row>
    <row r="659">
      <c r="A659" s="9"/>
      <c r="B659" s="9"/>
      <c r="C659" s="9"/>
      <c r="D659" s="9"/>
      <c r="E659" s="154"/>
      <c r="F659" s="9"/>
      <c r="G659" s="155"/>
      <c r="H659" s="155"/>
      <c r="I659" s="9"/>
      <c r="J659" s="9"/>
      <c r="K659" s="9"/>
      <c r="L659" s="156"/>
      <c r="M659" s="157"/>
      <c r="N659" s="157"/>
      <c r="O659" s="157"/>
      <c r="P659" s="157"/>
      <c r="Q659" s="157"/>
      <c r="R659" s="157"/>
      <c r="S659" s="9"/>
      <c r="T659" s="9"/>
      <c r="U659" s="9"/>
      <c r="V659" s="154"/>
      <c r="W659" s="9"/>
      <c r="X659" s="9"/>
      <c r="Y659" s="158"/>
      <c r="Z659" s="9"/>
      <c r="AA659" s="9"/>
      <c r="AB659" s="9"/>
      <c r="AC659" s="9"/>
      <c r="AD659" s="9"/>
      <c r="AE659" s="9"/>
      <c r="AF659" s="9"/>
      <c r="AG659" s="9"/>
      <c r="AH659" s="9"/>
    </row>
    <row r="660">
      <c r="A660" s="9"/>
      <c r="B660" s="9"/>
      <c r="C660" s="9"/>
      <c r="D660" s="9"/>
      <c r="E660" s="154"/>
      <c r="F660" s="9"/>
      <c r="G660" s="155"/>
      <c r="H660" s="155"/>
      <c r="I660" s="9"/>
      <c r="J660" s="9"/>
      <c r="K660" s="9"/>
      <c r="L660" s="156"/>
      <c r="M660" s="157"/>
      <c r="N660" s="157"/>
      <c r="O660" s="157"/>
      <c r="P660" s="157"/>
      <c r="Q660" s="157"/>
      <c r="R660" s="157"/>
      <c r="S660" s="9"/>
      <c r="T660" s="9"/>
      <c r="U660" s="9"/>
      <c r="V660" s="154"/>
      <c r="W660" s="9"/>
      <c r="X660" s="9"/>
      <c r="Y660" s="158"/>
      <c r="Z660" s="9"/>
      <c r="AA660" s="9"/>
      <c r="AB660" s="9"/>
      <c r="AC660" s="9"/>
      <c r="AD660" s="9"/>
      <c r="AE660" s="9"/>
      <c r="AF660" s="9"/>
      <c r="AG660" s="9"/>
      <c r="AH660" s="9"/>
    </row>
    <row r="661">
      <c r="A661" s="9"/>
      <c r="B661" s="9"/>
      <c r="C661" s="9"/>
      <c r="D661" s="9"/>
      <c r="E661" s="154"/>
      <c r="F661" s="9"/>
      <c r="G661" s="155"/>
      <c r="H661" s="155"/>
      <c r="I661" s="9"/>
      <c r="J661" s="9"/>
      <c r="K661" s="9"/>
      <c r="L661" s="156"/>
      <c r="M661" s="157"/>
      <c r="N661" s="157"/>
      <c r="O661" s="157"/>
      <c r="P661" s="157"/>
      <c r="Q661" s="157"/>
      <c r="R661" s="157"/>
      <c r="S661" s="9"/>
      <c r="T661" s="9"/>
      <c r="U661" s="9"/>
      <c r="V661" s="154"/>
      <c r="W661" s="9"/>
      <c r="X661" s="9"/>
      <c r="Y661" s="158"/>
      <c r="Z661" s="9"/>
      <c r="AA661" s="9"/>
      <c r="AB661" s="9"/>
      <c r="AC661" s="9"/>
      <c r="AD661" s="9"/>
      <c r="AE661" s="9"/>
      <c r="AF661" s="9"/>
      <c r="AG661" s="9"/>
      <c r="AH661" s="9"/>
    </row>
    <row r="662">
      <c r="A662" s="9"/>
      <c r="B662" s="9"/>
      <c r="C662" s="9"/>
      <c r="D662" s="9"/>
      <c r="E662" s="154"/>
      <c r="F662" s="9"/>
      <c r="G662" s="155"/>
      <c r="H662" s="155"/>
      <c r="I662" s="9"/>
      <c r="J662" s="9"/>
      <c r="K662" s="9"/>
      <c r="L662" s="156"/>
      <c r="M662" s="157"/>
      <c r="N662" s="157"/>
      <c r="O662" s="157"/>
      <c r="P662" s="157"/>
      <c r="Q662" s="157"/>
      <c r="R662" s="157"/>
      <c r="S662" s="9"/>
      <c r="T662" s="9"/>
      <c r="U662" s="9"/>
      <c r="V662" s="154"/>
      <c r="W662" s="9"/>
      <c r="X662" s="9"/>
      <c r="Y662" s="158"/>
      <c r="Z662" s="9"/>
      <c r="AA662" s="9"/>
      <c r="AB662" s="9"/>
      <c r="AC662" s="9"/>
      <c r="AD662" s="9"/>
      <c r="AE662" s="9"/>
      <c r="AF662" s="9"/>
      <c r="AG662" s="9"/>
      <c r="AH662" s="9"/>
    </row>
    <row r="663">
      <c r="A663" s="9"/>
      <c r="B663" s="9"/>
      <c r="C663" s="9"/>
      <c r="D663" s="9"/>
      <c r="E663" s="154"/>
      <c r="F663" s="9"/>
      <c r="G663" s="155"/>
      <c r="H663" s="155"/>
      <c r="I663" s="9"/>
      <c r="J663" s="9"/>
      <c r="K663" s="9"/>
      <c r="L663" s="156"/>
      <c r="M663" s="157"/>
      <c r="N663" s="157"/>
      <c r="O663" s="157"/>
      <c r="P663" s="157"/>
      <c r="Q663" s="157"/>
      <c r="R663" s="157"/>
      <c r="S663" s="9"/>
      <c r="T663" s="9"/>
      <c r="U663" s="9"/>
      <c r="V663" s="154"/>
      <c r="W663" s="9"/>
      <c r="X663" s="9"/>
      <c r="Y663" s="158"/>
      <c r="Z663" s="9"/>
      <c r="AA663" s="9"/>
      <c r="AB663" s="9"/>
      <c r="AC663" s="9"/>
      <c r="AD663" s="9"/>
      <c r="AE663" s="9"/>
      <c r="AF663" s="9"/>
      <c r="AG663" s="9"/>
      <c r="AH663" s="9"/>
    </row>
    <row r="664">
      <c r="A664" s="9"/>
      <c r="B664" s="9"/>
      <c r="C664" s="9"/>
      <c r="D664" s="9"/>
      <c r="E664" s="154"/>
      <c r="F664" s="9"/>
      <c r="G664" s="155"/>
      <c r="H664" s="155"/>
      <c r="I664" s="9"/>
      <c r="J664" s="9"/>
      <c r="K664" s="9"/>
      <c r="L664" s="156"/>
      <c r="M664" s="157"/>
      <c r="N664" s="157"/>
      <c r="O664" s="157"/>
      <c r="P664" s="157"/>
      <c r="Q664" s="157"/>
      <c r="R664" s="157"/>
      <c r="S664" s="9"/>
      <c r="T664" s="9"/>
      <c r="U664" s="9"/>
      <c r="V664" s="154"/>
      <c r="W664" s="9"/>
      <c r="X664" s="9"/>
      <c r="Y664" s="158"/>
      <c r="Z664" s="9"/>
      <c r="AA664" s="9"/>
      <c r="AB664" s="9"/>
      <c r="AC664" s="9"/>
      <c r="AD664" s="9"/>
      <c r="AE664" s="9"/>
      <c r="AF664" s="9"/>
      <c r="AG664" s="9"/>
      <c r="AH664" s="9"/>
    </row>
    <row r="665">
      <c r="A665" s="9"/>
      <c r="B665" s="9"/>
      <c r="C665" s="9"/>
      <c r="D665" s="9"/>
      <c r="E665" s="154"/>
      <c r="F665" s="9"/>
      <c r="G665" s="155"/>
      <c r="H665" s="155"/>
      <c r="I665" s="9"/>
      <c r="J665" s="9"/>
      <c r="K665" s="9"/>
      <c r="L665" s="156"/>
      <c r="M665" s="157"/>
      <c r="N665" s="157"/>
      <c r="O665" s="157"/>
      <c r="P665" s="157"/>
      <c r="Q665" s="157"/>
      <c r="R665" s="157"/>
      <c r="S665" s="9"/>
      <c r="T665" s="9"/>
      <c r="U665" s="9"/>
      <c r="V665" s="154"/>
      <c r="W665" s="9"/>
      <c r="X665" s="9"/>
      <c r="Y665" s="158"/>
      <c r="Z665" s="9"/>
      <c r="AA665" s="9"/>
      <c r="AB665" s="9"/>
      <c r="AC665" s="9"/>
      <c r="AD665" s="9"/>
      <c r="AE665" s="9"/>
      <c r="AF665" s="9"/>
      <c r="AG665" s="9"/>
      <c r="AH665" s="9"/>
    </row>
    <row r="666">
      <c r="A666" s="9"/>
      <c r="B666" s="9"/>
      <c r="C666" s="9"/>
      <c r="D666" s="9"/>
      <c r="E666" s="154"/>
      <c r="F666" s="9"/>
      <c r="G666" s="155"/>
      <c r="H666" s="155"/>
      <c r="I666" s="9"/>
      <c r="J666" s="9"/>
      <c r="K666" s="9"/>
      <c r="L666" s="156"/>
      <c r="M666" s="157"/>
      <c r="N666" s="157"/>
      <c r="O666" s="157"/>
      <c r="P666" s="157"/>
      <c r="Q666" s="157"/>
      <c r="R666" s="157"/>
      <c r="S666" s="9"/>
      <c r="T666" s="9"/>
      <c r="U666" s="9"/>
      <c r="V666" s="154"/>
      <c r="W666" s="9"/>
      <c r="X666" s="9"/>
      <c r="Y666" s="158"/>
      <c r="Z666" s="9"/>
      <c r="AA666" s="9"/>
      <c r="AB666" s="9"/>
      <c r="AC666" s="9"/>
      <c r="AD666" s="9"/>
      <c r="AE666" s="9"/>
      <c r="AF666" s="9"/>
      <c r="AG666" s="9"/>
      <c r="AH666" s="9"/>
    </row>
    <row r="667">
      <c r="A667" s="9"/>
      <c r="B667" s="9"/>
      <c r="C667" s="9"/>
      <c r="D667" s="9"/>
      <c r="E667" s="154"/>
      <c r="F667" s="9"/>
      <c r="G667" s="155"/>
      <c r="H667" s="155"/>
      <c r="I667" s="9"/>
      <c r="J667" s="9"/>
      <c r="K667" s="9"/>
      <c r="L667" s="156"/>
      <c r="M667" s="157"/>
      <c r="N667" s="157"/>
      <c r="O667" s="157"/>
      <c r="P667" s="157"/>
      <c r="Q667" s="157"/>
      <c r="R667" s="157"/>
      <c r="S667" s="9"/>
      <c r="T667" s="9"/>
      <c r="U667" s="9"/>
      <c r="V667" s="154"/>
      <c r="W667" s="9"/>
      <c r="X667" s="9"/>
      <c r="Y667" s="158"/>
      <c r="Z667" s="9"/>
      <c r="AA667" s="9"/>
      <c r="AB667" s="9"/>
      <c r="AC667" s="9"/>
      <c r="AD667" s="9"/>
      <c r="AE667" s="9"/>
      <c r="AF667" s="9"/>
      <c r="AG667" s="9"/>
      <c r="AH667" s="9"/>
    </row>
    <row r="668">
      <c r="A668" s="9"/>
      <c r="B668" s="9"/>
      <c r="C668" s="9"/>
      <c r="D668" s="9"/>
      <c r="E668" s="154"/>
      <c r="F668" s="9"/>
      <c r="G668" s="155"/>
      <c r="H668" s="155"/>
      <c r="I668" s="9"/>
      <c r="J668" s="9"/>
      <c r="K668" s="9"/>
      <c r="L668" s="156"/>
      <c r="M668" s="157"/>
      <c r="N668" s="157"/>
      <c r="O668" s="157"/>
      <c r="P668" s="157"/>
      <c r="Q668" s="157"/>
      <c r="R668" s="157"/>
      <c r="S668" s="9"/>
      <c r="T668" s="9"/>
      <c r="U668" s="9"/>
      <c r="V668" s="154"/>
      <c r="W668" s="9"/>
      <c r="X668" s="9"/>
      <c r="Y668" s="158"/>
      <c r="Z668" s="9"/>
      <c r="AA668" s="9"/>
      <c r="AB668" s="9"/>
      <c r="AC668" s="9"/>
      <c r="AD668" s="9"/>
      <c r="AE668" s="9"/>
      <c r="AF668" s="9"/>
      <c r="AG668" s="9"/>
      <c r="AH668" s="9"/>
    </row>
    <row r="669">
      <c r="A669" s="9"/>
      <c r="B669" s="9"/>
      <c r="C669" s="9"/>
      <c r="D669" s="9"/>
      <c r="E669" s="154"/>
      <c r="F669" s="9"/>
      <c r="G669" s="155"/>
      <c r="H669" s="155"/>
      <c r="I669" s="9"/>
      <c r="J669" s="9"/>
      <c r="K669" s="9"/>
      <c r="L669" s="156"/>
      <c r="M669" s="157"/>
      <c r="N669" s="157"/>
      <c r="O669" s="157"/>
      <c r="P669" s="157"/>
      <c r="Q669" s="157"/>
      <c r="R669" s="157"/>
      <c r="S669" s="9"/>
      <c r="T669" s="9"/>
      <c r="U669" s="9"/>
      <c r="V669" s="154"/>
      <c r="W669" s="9"/>
      <c r="X669" s="9"/>
      <c r="Y669" s="158"/>
      <c r="Z669" s="9"/>
      <c r="AA669" s="9"/>
      <c r="AB669" s="9"/>
      <c r="AC669" s="9"/>
      <c r="AD669" s="9"/>
      <c r="AE669" s="9"/>
      <c r="AF669" s="9"/>
      <c r="AG669" s="9"/>
      <c r="AH669" s="9"/>
    </row>
    <row r="670">
      <c r="A670" s="9"/>
      <c r="B670" s="9"/>
      <c r="C670" s="9"/>
      <c r="D670" s="9"/>
      <c r="E670" s="154"/>
      <c r="F670" s="9"/>
      <c r="G670" s="155"/>
      <c r="H670" s="155"/>
      <c r="I670" s="9"/>
      <c r="J670" s="9"/>
      <c r="K670" s="9"/>
      <c r="L670" s="156"/>
      <c r="M670" s="157"/>
      <c r="N670" s="157"/>
      <c r="O670" s="157"/>
      <c r="P670" s="157"/>
      <c r="Q670" s="157"/>
      <c r="R670" s="157"/>
      <c r="S670" s="9"/>
      <c r="T670" s="9"/>
      <c r="U670" s="9"/>
      <c r="V670" s="154"/>
      <c r="W670" s="9"/>
      <c r="X670" s="9"/>
      <c r="Y670" s="158"/>
      <c r="Z670" s="9"/>
      <c r="AA670" s="9"/>
      <c r="AB670" s="9"/>
      <c r="AC670" s="9"/>
      <c r="AD670" s="9"/>
      <c r="AE670" s="9"/>
      <c r="AF670" s="9"/>
      <c r="AG670" s="9"/>
      <c r="AH670" s="9"/>
    </row>
    <row r="671">
      <c r="A671" s="9"/>
      <c r="B671" s="9"/>
      <c r="C671" s="9"/>
      <c r="D671" s="9"/>
      <c r="E671" s="154"/>
      <c r="F671" s="9"/>
      <c r="G671" s="155"/>
      <c r="H671" s="155"/>
      <c r="I671" s="9"/>
      <c r="J671" s="9"/>
      <c r="K671" s="9"/>
      <c r="L671" s="156"/>
      <c r="M671" s="157"/>
      <c r="N671" s="157"/>
      <c r="O671" s="157"/>
      <c r="P671" s="157"/>
      <c r="Q671" s="157"/>
      <c r="R671" s="157"/>
      <c r="S671" s="9"/>
      <c r="T671" s="9"/>
      <c r="U671" s="9"/>
      <c r="V671" s="154"/>
      <c r="W671" s="9"/>
      <c r="X671" s="9"/>
      <c r="Y671" s="158"/>
      <c r="Z671" s="9"/>
      <c r="AA671" s="9"/>
      <c r="AB671" s="9"/>
      <c r="AC671" s="9"/>
      <c r="AD671" s="9"/>
      <c r="AE671" s="9"/>
      <c r="AF671" s="9"/>
      <c r="AG671" s="9"/>
      <c r="AH671" s="9"/>
    </row>
    <row r="672">
      <c r="A672" s="9"/>
      <c r="B672" s="9"/>
      <c r="C672" s="9"/>
      <c r="D672" s="9"/>
      <c r="E672" s="154"/>
      <c r="F672" s="9"/>
      <c r="G672" s="155"/>
      <c r="H672" s="155"/>
      <c r="I672" s="9"/>
      <c r="J672" s="9"/>
      <c r="K672" s="9"/>
      <c r="L672" s="156"/>
      <c r="M672" s="157"/>
      <c r="N672" s="157"/>
      <c r="O672" s="157"/>
      <c r="P672" s="157"/>
      <c r="Q672" s="157"/>
      <c r="R672" s="157"/>
      <c r="S672" s="9"/>
      <c r="T672" s="9"/>
      <c r="U672" s="9"/>
      <c r="V672" s="154"/>
      <c r="W672" s="9"/>
      <c r="X672" s="9"/>
      <c r="Y672" s="158"/>
      <c r="Z672" s="9"/>
      <c r="AA672" s="9"/>
      <c r="AB672" s="9"/>
      <c r="AC672" s="9"/>
      <c r="AD672" s="9"/>
      <c r="AE672" s="9"/>
      <c r="AF672" s="9"/>
      <c r="AG672" s="9"/>
      <c r="AH672" s="9"/>
    </row>
    <row r="673">
      <c r="A673" s="9"/>
      <c r="B673" s="9"/>
      <c r="C673" s="9"/>
      <c r="D673" s="9"/>
      <c r="E673" s="154"/>
      <c r="F673" s="9"/>
      <c r="G673" s="155"/>
      <c r="H673" s="155"/>
      <c r="I673" s="9"/>
      <c r="J673" s="9"/>
      <c r="K673" s="9"/>
      <c r="L673" s="156"/>
      <c r="M673" s="157"/>
      <c r="N673" s="157"/>
      <c r="O673" s="157"/>
      <c r="P673" s="157"/>
      <c r="Q673" s="157"/>
      <c r="R673" s="157"/>
      <c r="S673" s="9"/>
      <c r="T673" s="9"/>
      <c r="U673" s="9"/>
      <c r="V673" s="154"/>
      <c r="W673" s="9"/>
      <c r="X673" s="9"/>
      <c r="Y673" s="158"/>
      <c r="Z673" s="9"/>
      <c r="AA673" s="9"/>
      <c r="AB673" s="9"/>
      <c r="AC673" s="9"/>
      <c r="AD673" s="9"/>
      <c r="AE673" s="9"/>
      <c r="AF673" s="9"/>
      <c r="AG673" s="9"/>
      <c r="AH673" s="9"/>
    </row>
    <row r="674">
      <c r="A674" s="9"/>
      <c r="B674" s="9"/>
      <c r="C674" s="9"/>
      <c r="D674" s="9"/>
      <c r="E674" s="154"/>
      <c r="F674" s="9"/>
      <c r="G674" s="155"/>
      <c r="H674" s="155"/>
      <c r="I674" s="9"/>
      <c r="J674" s="9"/>
      <c r="K674" s="9"/>
      <c r="L674" s="156"/>
      <c r="M674" s="157"/>
      <c r="N674" s="157"/>
      <c r="O674" s="157"/>
      <c r="P674" s="157"/>
      <c r="Q674" s="157"/>
      <c r="R674" s="157"/>
      <c r="S674" s="9"/>
      <c r="T674" s="9"/>
      <c r="U674" s="9"/>
      <c r="V674" s="154"/>
      <c r="W674" s="9"/>
      <c r="X674" s="9"/>
      <c r="Y674" s="158"/>
      <c r="Z674" s="9"/>
      <c r="AA674" s="9"/>
      <c r="AB674" s="9"/>
      <c r="AC674" s="9"/>
      <c r="AD674" s="9"/>
      <c r="AE674" s="9"/>
      <c r="AF674" s="9"/>
      <c r="AG674" s="9"/>
      <c r="AH674" s="9"/>
    </row>
    <row r="675">
      <c r="A675" s="9"/>
      <c r="B675" s="9"/>
      <c r="C675" s="9"/>
      <c r="D675" s="9"/>
      <c r="E675" s="154"/>
      <c r="F675" s="9"/>
      <c r="G675" s="155"/>
      <c r="H675" s="155"/>
      <c r="I675" s="9"/>
      <c r="J675" s="9"/>
      <c r="K675" s="9"/>
      <c r="L675" s="156"/>
      <c r="M675" s="157"/>
      <c r="N675" s="157"/>
      <c r="O675" s="157"/>
      <c r="P675" s="157"/>
      <c r="Q675" s="157"/>
      <c r="R675" s="157"/>
      <c r="S675" s="9"/>
      <c r="T675" s="9"/>
      <c r="U675" s="9"/>
      <c r="V675" s="154"/>
      <c r="W675" s="9"/>
      <c r="X675" s="9"/>
      <c r="Y675" s="158"/>
      <c r="Z675" s="9"/>
      <c r="AA675" s="9"/>
      <c r="AB675" s="9"/>
      <c r="AC675" s="9"/>
      <c r="AD675" s="9"/>
      <c r="AE675" s="9"/>
      <c r="AF675" s="9"/>
      <c r="AG675" s="9"/>
      <c r="AH675" s="9"/>
    </row>
    <row r="676">
      <c r="A676" s="9"/>
      <c r="B676" s="9"/>
      <c r="C676" s="9"/>
      <c r="D676" s="9"/>
      <c r="E676" s="154"/>
      <c r="F676" s="9"/>
      <c r="G676" s="155"/>
      <c r="H676" s="155"/>
      <c r="I676" s="9"/>
      <c r="J676" s="9"/>
      <c r="K676" s="9"/>
      <c r="L676" s="156"/>
      <c r="M676" s="157"/>
      <c r="N676" s="157"/>
      <c r="O676" s="157"/>
      <c r="P676" s="157"/>
      <c r="Q676" s="157"/>
      <c r="R676" s="157"/>
      <c r="S676" s="9"/>
      <c r="T676" s="9"/>
      <c r="U676" s="9"/>
      <c r="V676" s="154"/>
      <c r="W676" s="9"/>
      <c r="X676" s="9"/>
      <c r="Y676" s="158"/>
      <c r="Z676" s="9"/>
      <c r="AA676" s="9"/>
      <c r="AB676" s="9"/>
      <c r="AC676" s="9"/>
      <c r="AD676" s="9"/>
      <c r="AE676" s="9"/>
      <c r="AF676" s="9"/>
      <c r="AG676" s="9"/>
      <c r="AH676" s="9"/>
    </row>
    <row r="677">
      <c r="A677" s="9"/>
      <c r="B677" s="9"/>
      <c r="C677" s="9"/>
      <c r="D677" s="9"/>
      <c r="E677" s="154"/>
      <c r="F677" s="9"/>
      <c r="G677" s="155"/>
      <c r="H677" s="155"/>
      <c r="I677" s="9"/>
      <c r="J677" s="9"/>
      <c r="K677" s="9"/>
      <c r="L677" s="156"/>
      <c r="M677" s="157"/>
      <c r="N677" s="157"/>
      <c r="O677" s="157"/>
      <c r="P677" s="157"/>
      <c r="Q677" s="157"/>
      <c r="R677" s="157"/>
      <c r="S677" s="9"/>
      <c r="T677" s="9"/>
      <c r="U677" s="9"/>
      <c r="V677" s="154"/>
      <c r="W677" s="9"/>
      <c r="X677" s="9"/>
      <c r="Y677" s="158"/>
      <c r="Z677" s="9"/>
      <c r="AA677" s="9"/>
      <c r="AB677" s="9"/>
      <c r="AC677" s="9"/>
      <c r="AD677" s="9"/>
      <c r="AE677" s="9"/>
      <c r="AF677" s="9"/>
      <c r="AG677" s="9"/>
      <c r="AH677" s="9"/>
    </row>
    <row r="678">
      <c r="A678" s="9"/>
      <c r="B678" s="9"/>
      <c r="C678" s="9"/>
      <c r="D678" s="9"/>
      <c r="E678" s="154"/>
      <c r="F678" s="9"/>
      <c r="G678" s="155"/>
      <c r="H678" s="155"/>
      <c r="I678" s="9"/>
      <c r="J678" s="9"/>
      <c r="K678" s="9"/>
      <c r="L678" s="156"/>
      <c r="M678" s="157"/>
      <c r="N678" s="157"/>
      <c r="O678" s="157"/>
      <c r="P678" s="157"/>
      <c r="Q678" s="157"/>
      <c r="R678" s="157"/>
      <c r="S678" s="9"/>
      <c r="T678" s="9"/>
      <c r="U678" s="9"/>
      <c r="V678" s="154"/>
      <c r="W678" s="9"/>
      <c r="X678" s="9"/>
      <c r="Y678" s="158"/>
      <c r="Z678" s="9"/>
      <c r="AA678" s="9"/>
      <c r="AB678" s="9"/>
      <c r="AC678" s="9"/>
      <c r="AD678" s="9"/>
      <c r="AE678" s="9"/>
      <c r="AF678" s="9"/>
      <c r="AG678" s="9"/>
      <c r="AH678" s="9"/>
    </row>
    <row r="679">
      <c r="A679" s="9"/>
      <c r="B679" s="9"/>
      <c r="C679" s="9"/>
      <c r="D679" s="9"/>
      <c r="E679" s="154"/>
      <c r="F679" s="9"/>
      <c r="G679" s="155"/>
      <c r="H679" s="155"/>
      <c r="I679" s="9"/>
      <c r="J679" s="9"/>
      <c r="K679" s="9"/>
      <c r="L679" s="156"/>
      <c r="M679" s="157"/>
      <c r="N679" s="157"/>
      <c r="O679" s="157"/>
      <c r="P679" s="157"/>
      <c r="Q679" s="157"/>
      <c r="R679" s="157"/>
      <c r="S679" s="9"/>
      <c r="T679" s="9"/>
      <c r="U679" s="9"/>
      <c r="V679" s="154"/>
      <c r="W679" s="9"/>
      <c r="X679" s="9"/>
      <c r="Y679" s="158"/>
      <c r="Z679" s="9"/>
      <c r="AA679" s="9"/>
      <c r="AB679" s="9"/>
      <c r="AC679" s="9"/>
      <c r="AD679" s="9"/>
      <c r="AE679" s="9"/>
      <c r="AF679" s="9"/>
      <c r="AG679" s="9"/>
      <c r="AH679" s="9"/>
    </row>
    <row r="680">
      <c r="A680" s="9"/>
      <c r="B680" s="9"/>
      <c r="C680" s="9"/>
      <c r="D680" s="9"/>
      <c r="E680" s="154"/>
      <c r="F680" s="9"/>
      <c r="G680" s="155"/>
      <c r="H680" s="155"/>
      <c r="I680" s="9"/>
      <c r="J680" s="9"/>
      <c r="K680" s="9"/>
      <c r="L680" s="156"/>
      <c r="M680" s="157"/>
      <c r="N680" s="157"/>
      <c r="O680" s="157"/>
      <c r="P680" s="157"/>
      <c r="Q680" s="157"/>
      <c r="R680" s="157"/>
      <c r="S680" s="9"/>
      <c r="T680" s="9"/>
      <c r="U680" s="9"/>
      <c r="V680" s="154"/>
      <c r="W680" s="9"/>
      <c r="X680" s="9"/>
      <c r="Y680" s="158"/>
      <c r="Z680" s="9"/>
      <c r="AA680" s="9"/>
      <c r="AB680" s="9"/>
      <c r="AC680" s="9"/>
      <c r="AD680" s="9"/>
      <c r="AE680" s="9"/>
      <c r="AF680" s="9"/>
      <c r="AG680" s="9"/>
      <c r="AH680" s="9"/>
    </row>
    <row r="681">
      <c r="A681" s="9"/>
      <c r="B681" s="9"/>
      <c r="C681" s="9"/>
      <c r="D681" s="9"/>
      <c r="E681" s="154"/>
      <c r="F681" s="9"/>
      <c r="G681" s="155"/>
      <c r="H681" s="155"/>
      <c r="I681" s="9"/>
      <c r="J681" s="9"/>
      <c r="K681" s="9"/>
      <c r="L681" s="156"/>
      <c r="M681" s="157"/>
      <c r="N681" s="157"/>
      <c r="O681" s="157"/>
      <c r="P681" s="157"/>
      <c r="Q681" s="157"/>
      <c r="R681" s="157"/>
      <c r="S681" s="9"/>
      <c r="T681" s="9"/>
      <c r="U681" s="9"/>
      <c r="V681" s="154"/>
      <c r="W681" s="9"/>
      <c r="X681" s="9"/>
      <c r="Y681" s="158"/>
      <c r="Z681" s="9"/>
      <c r="AA681" s="9"/>
      <c r="AB681" s="9"/>
      <c r="AC681" s="9"/>
      <c r="AD681" s="9"/>
      <c r="AE681" s="9"/>
      <c r="AF681" s="9"/>
      <c r="AG681" s="9"/>
      <c r="AH681" s="9"/>
    </row>
    <row r="682">
      <c r="A682" s="9"/>
      <c r="B682" s="9"/>
      <c r="C682" s="9"/>
      <c r="D682" s="9"/>
      <c r="E682" s="154"/>
      <c r="F682" s="9"/>
      <c r="G682" s="155"/>
      <c r="H682" s="155"/>
      <c r="I682" s="9"/>
      <c r="J682" s="9"/>
      <c r="K682" s="9"/>
      <c r="L682" s="156"/>
      <c r="M682" s="157"/>
      <c r="N682" s="157"/>
      <c r="O682" s="157"/>
      <c r="P682" s="157"/>
      <c r="Q682" s="157"/>
      <c r="R682" s="157"/>
      <c r="S682" s="9"/>
      <c r="T682" s="9"/>
      <c r="U682" s="9"/>
      <c r="V682" s="154"/>
      <c r="W682" s="9"/>
      <c r="X682" s="9"/>
      <c r="Y682" s="158"/>
      <c r="Z682" s="9"/>
      <c r="AA682" s="9"/>
      <c r="AB682" s="9"/>
      <c r="AC682" s="9"/>
      <c r="AD682" s="9"/>
      <c r="AE682" s="9"/>
      <c r="AF682" s="9"/>
      <c r="AG682" s="9"/>
      <c r="AH682" s="9"/>
    </row>
    <row r="683">
      <c r="A683" s="9"/>
      <c r="B683" s="9"/>
      <c r="C683" s="9"/>
      <c r="D683" s="9"/>
      <c r="E683" s="154"/>
      <c r="F683" s="9"/>
      <c r="G683" s="155"/>
      <c r="H683" s="155"/>
      <c r="I683" s="9"/>
      <c r="J683" s="9"/>
      <c r="K683" s="9"/>
      <c r="L683" s="156"/>
      <c r="M683" s="157"/>
      <c r="N683" s="157"/>
      <c r="O683" s="157"/>
      <c r="P683" s="157"/>
      <c r="Q683" s="157"/>
      <c r="R683" s="157"/>
      <c r="S683" s="9"/>
      <c r="T683" s="9"/>
      <c r="U683" s="9"/>
      <c r="V683" s="154"/>
      <c r="W683" s="9"/>
      <c r="X683" s="9"/>
      <c r="Y683" s="158"/>
      <c r="Z683" s="9"/>
      <c r="AA683" s="9"/>
      <c r="AB683" s="9"/>
      <c r="AC683" s="9"/>
      <c r="AD683" s="9"/>
      <c r="AE683" s="9"/>
      <c r="AF683" s="9"/>
      <c r="AG683" s="9"/>
      <c r="AH683" s="9"/>
    </row>
    <row r="684">
      <c r="A684" s="9"/>
      <c r="B684" s="9"/>
      <c r="C684" s="9"/>
      <c r="D684" s="9"/>
      <c r="E684" s="154"/>
      <c r="F684" s="9"/>
      <c r="G684" s="155"/>
      <c r="H684" s="155"/>
      <c r="I684" s="9"/>
      <c r="J684" s="9"/>
      <c r="K684" s="9"/>
      <c r="L684" s="156"/>
      <c r="M684" s="157"/>
      <c r="N684" s="157"/>
      <c r="O684" s="157"/>
      <c r="P684" s="157"/>
      <c r="Q684" s="157"/>
      <c r="R684" s="157"/>
      <c r="S684" s="9"/>
      <c r="T684" s="9"/>
      <c r="U684" s="9"/>
      <c r="V684" s="154"/>
      <c r="W684" s="9"/>
      <c r="X684" s="9"/>
      <c r="Y684" s="158"/>
      <c r="Z684" s="9"/>
      <c r="AA684" s="9"/>
      <c r="AB684" s="9"/>
      <c r="AC684" s="9"/>
      <c r="AD684" s="9"/>
      <c r="AE684" s="9"/>
      <c r="AF684" s="9"/>
      <c r="AG684" s="9"/>
      <c r="AH684" s="9"/>
    </row>
    <row r="685">
      <c r="A685" s="9"/>
      <c r="B685" s="9"/>
      <c r="C685" s="9"/>
      <c r="D685" s="9"/>
      <c r="E685" s="154"/>
      <c r="F685" s="9"/>
      <c r="G685" s="155"/>
      <c r="H685" s="155"/>
      <c r="I685" s="9"/>
      <c r="J685" s="9"/>
      <c r="K685" s="9"/>
      <c r="L685" s="156"/>
      <c r="M685" s="157"/>
      <c r="N685" s="157"/>
      <c r="O685" s="157"/>
      <c r="P685" s="157"/>
      <c r="Q685" s="157"/>
      <c r="R685" s="157"/>
      <c r="S685" s="9"/>
      <c r="T685" s="9"/>
      <c r="U685" s="9"/>
      <c r="V685" s="154"/>
      <c r="W685" s="9"/>
      <c r="X685" s="9"/>
      <c r="Y685" s="158"/>
      <c r="Z685" s="9"/>
      <c r="AA685" s="9"/>
      <c r="AB685" s="9"/>
      <c r="AC685" s="9"/>
      <c r="AD685" s="9"/>
      <c r="AE685" s="9"/>
      <c r="AF685" s="9"/>
      <c r="AG685" s="9"/>
      <c r="AH685" s="9"/>
    </row>
    <row r="686">
      <c r="A686" s="9"/>
      <c r="B686" s="9"/>
      <c r="C686" s="9"/>
      <c r="D686" s="9"/>
      <c r="E686" s="154"/>
      <c r="F686" s="9"/>
      <c r="G686" s="155"/>
      <c r="H686" s="155"/>
      <c r="I686" s="9"/>
      <c r="J686" s="9"/>
      <c r="K686" s="9"/>
      <c r="L686" s="156"/>
      <c r="M686" s="157"/>
      <c r="N686" s="157"/>
      <c r="O686" s="157"/>
      <c r="P686" s="157"/>
      <c r="Q686" s="157"/>
      <c r="R686" s="157"/>
      <c r="S686" s="9"/>
      <c r="T686" s="9"/>
      <c r="U686" s="9"/>
      <c r="V686" s="154"/>
      <c r="W686" s="9"/>
      <c r="X686" s="9"/>
      <c r="Y686" s="158"/>
      <c r="Z686" s="9"/>
      <c r="AA686" s="9"/>
      <c r="AB686" s="9"/>
      <c r="AC686" s="9"/>
      <c r="AD686" s="9"/>
      <c r="AE686" s="9"/>
      <c r="AF686" s="9"/>
      <c r="AG686" s="9"/>
      <c r="AH686" s="9"/>
    </row>
    <row r="687">
      <c r="A687" s="9"/>
      <c r="B687" s="9"/>
      <c r="C687" s="9"/>
      <c r="D687" s="9"/>
      <c r="E687" s="154"/>
      <c r="F687" s="9"/>
      <c r="G687" s="155"/>
      <c r="H687" s="155"/>
      <c r="I687" s="9"/>
      <c r="J687" s="9"/>
      <c r="K687" s="9"/>
      <c r="L687" s="156"/>
      <c r="M687" s="157"/>
      <c r="N687" s="157"/>
      <c r="O687" s="157"/>
      <c r="P687" s="157"/>
      <c r="Q687" s="157"/>
      <c r="R687" s="157"/>
      <c r="S687" s="9"/>
      <c r="T687" s="9"/>
      <c r="U687" s="9"/>
      <c r="V687" s="154"/>
      <c r="W687" s="9"/>
      <c r="X687" s="9"/>
      <c r="Y687" s="158"/>
      <c r="Z687" s="9"/>
      <c r="AA687" s="9"/>
      <c r="AB687" s="9"/>
      <c r="AC687" s="9"/>
      <c r="AD687" s="9"/>
      <c r="AE687" s="9"/>
      <c r="AF687" s="9"/>
      <c r="AG687" s="9"/>
      <c r="AH687" s="9"/>
    </row>
    <row r="688">
      <c r="A688" s="9"/>
      <c r="B688" s="9"/>
      <c r="C688" s="9"/>
      <c r="D688" s="9"/>
      <c r="E688" s="154"/>
      <c r="F688" s="9"/>
      <c r="G688" s="155"/>
      <c r="H688" s="155"/>
      <c r="I688" s="9"/>
      <c r="J688" s="9"/>
      <c r="K688" s="9"/>
      <c r="L688" s="156"/>
      <c r="M688" s="157"/>
      <c r="N688" s="157"/>
      <c r="O688" s="157"/>
      <c r="P688" s="157"/>
      <c r="Q688" s="157"/>
      <c r="R688" s="157"/>
      <c r="S688" s="9"/>
      <c r="T688" s="9"/>
      <c r="U688" s="9"/>
      <c r="V688" s="154"/>
      <c r="W688" s="9"/>
      <c r="X688" s="9"/>
      <c r="Y688" s="158"/>
      <c r="Z688" s="9"/>
      <c r="AA688" s="9"/>
      <c r="AB688" s="9"/>
      <c r="AC688" s="9"/>
      <c r="AD688" s="9"/>
      <c r="AE688" s="9"/>
      <c r="AF688" s="9"/>
      <c r="AG688" s="9"/>
      <c r="AH688" s="9"/>
    </row>
    <row r="689">
      <c r="A689" s="9"/>
      <c r="B689" s="9"/>
      <c r="C689" s="9"/>
      <c r="D689" s="9"/>
      <c r="E689" s="154"/>
      <c r="F689" s="9"/>
      <c r="G689" s="155"/>
      <c r="H689" s="155"/>
      <c r="I689" s="9"/>
      <c r="J689" s="9"/>
      <c r="K689" s="9"/>
      <c r="L689" s="156"/>
      <c r="M689" s="157"/>
      <c r="N689" s="157"/>
      <c r="O689" s="157"/>
      <c r="P689" s="157"/>
      <c r="Q689" s="157"/>
      <c r="R689" s="157"/>
      <c r="S689" s="9"/>
      <c r="T689" s="9"/>
      <c r="U689" s="9"/>
      <c r="V689" s="154"/>
      <c r="W689" s="9"/>
      <c r="X689" s="9"/>
      <c r="Y689" s="158"/>
      <c r="Z689" s="9"/>
      <c r="AA689" s="9"/>
      <c r="AB689" s="9"/>
      <c r="AC689" s="9"/>
      <c r="AD689" s="9"/>
      <c r="AE689" s="9"/>
      <c r="AF689" s="9"/>
      <c r="AG689" s="9"/>
      <c r="AH689" s="9"/>
    </row>
    <row r="690">
      <c r="A690" s="9"/>
      <c r="B690" s="9"/>
      <c r="C690" s="9"/>
      <c r="D690" s="9"/>
      <c r="E690" s="154"/>
      <c r="F690" s="9"/>
      <c r="G690" s="155"/>
      <c r="H690" s="155"/>
      <c r="I690" s="9"/>
      <c r="J690" s="9"/>
      <c r="K690" s="9"/>
      <c r="L690" s="156"/>
      <c r="M690" s="157"/>
      <c r="N690" s="157"/>
      <c r="O690" s="157"/>
      <c r="P690" s="157"/>
      <c r="Q690" s="157"/>
      <c r="R690" s="157"/>
      <c r="S690" s="9"/>
      <c r="T690" s="9"/>
      <c r="U690" s="9"/>
      <c r="V690" s="154"/>
      <c r="W690" s="9"/>
      <c r="X690" s="9"/>
      <c r="Y690" s="158"/>
      <c r="Z690" s="9"/>
      <c r="AA690" s="9"/>
      <c r="AB690" s="9"/>
      <c r="AC690" s="9"/>
      <c r="AD690" s="9"/>
      <c r="AE690" s="9"/>
      <c r="AF690" s="9"/>
      <c r="AG690" s="9"/>
      <c r="AH690" s="9"/>
    </row>
    <row r="691">
      <c r="A691" s="9"/>
      <c r="B691" s="9"/>
      <c r="C691" s="9"/>
      <c r="D691" s="9"/>
      <c r="E691" s="154"/>
      <c r="F691" s="9"/>
      <c r="G691" s="155"/>
      <c r="H691" s="155"/>
      <c r="I691" s="9"/>
      <c r="J691" s="9"/>
      <c r="K691" s="9"/>
      <c r="L691" s="156"/>
      <c r="M691" s="157"/>
      <c r="N691" s="157"/>
      <c r="O691" s="157"/>
      <c r="P691" s="157"/>
      <c r="Q691" s="157"/>
      <c r="R691" s="157"/>
      <c r="S691" s="9"/>
      <c r="T691" s="9"/>
      <c r="U691" s="9"/>
      <c r="V691" s="154"/>
      <c r="W691" s="9"/>
      <c r="X691" s="9"/>
      <c r="Y691" s="158"/>
      <c r="Z691" s="9"/>
      <c r="AA691" s="9"/>
      <c r="AB691" s="9"/>
      <c r="AC691" s="9"/>
      <c r="AD691" s="9"/>
      <c r="AE691" s="9"/>
      <c r="AF691" s="9"/>
      <c r="AG691" s="9"/>
      <c r="AH691" s="9"/>
    </row>
    <row r="692">
      <c r="A692" s="9"/>
      <c r="B692" s="9"/>
      <c r="C692" s="9"/>
      <c r="D692" s="9"/>
      <c r="E692" s="154"/>
      <c r="F692" s="9"/>
      <c r="G692" s="155"/>
      <c r="H692" s="155"/>
      <c r="I692" s="9"/>
      <c r="J692" s="9"/>
      <c r="K692" s="9"/>
      <c r="L692" s="156"/>
      <c r="M692" s="157"/>
      <c r="N692" s="157"/>
      <c r="O692" s="157"/>
      <c r="P692" s="157"/>
      <c r="Q692" s="157"/>
      <c r="R692" s="157"/>
      <c r="S692" s="9"/>
      <c r="T692" s="9"/>
      <c r="U692" s="9"/>
      <c r="V692" s="154"/>
      <c r="W692" s="9"/>
      <c r="X692" s="9"/>
      <c r="Y692" s="158"/>
      <c r="Z692" s="9"/>
      <c r="AA692" s="9"/>
      <c r="AB692" s="9"/>
      <c r="AC692" s="9"/>
      <c r="AD692" s="9"/>
      <c r="AE692" s="9"/>
      <c r="AF692" s="9"/>
      <c r="AG692" s="9"/>
      <c r="AH692" s="9"/>
    </row>
    <row r="693">
      <c r="A693" s="9"/>
      <c r="B693" s="9"/>
      <c r="C693" s="9"/>
      <c r="D693" s="9"/>
      <c r="E693" s="154"/>
      <c r="F693" s="9"/>
      <c r="G693" s="155"/>
      <c r="H693" s="155"/>
      <c r="I693" s="9"/>
      <c r="J693" s="9"/>
      <c r="K693" s="9"/>
      <c r="L693" s="156"/>
      <c r="M693" s="157"/>
      <c r="N693" s="157"/>
      <c r="O693" s="157"/>
      <c r="P693" s="157"/>
      <c r="Q693" s="157"/>
      <c r="R693" s="157"/>
      <c r="S693" s="9"/>
      <c r="T693" s="9"/>
      <c r="U693" s="9"/>
      <c r="V693" s="154"/>
      <c r="W693" s="9"/>
      <c r="X693" s="9"/>
      <c r="Y693" s="158"/>
      <c r="Z693" s="9"/>
      <c r="AA693" s="9"/>
      <c r="AB693" s="9"/>
      <c r="AC693" s="9"/>
      <c r="AD693" s="9"/>
      <c r="AE693" s="9"/>
      <c r="AF693" s="9"/>
      <c r="AG693" s="9"/>
      <c r="AH693" s="9"/>
    </row>
    <row r="694">
      <c r="A694" s="9"/>
      <c r="B694" s="9"/>
      <c r="C694" s="9"/>
      <c r="D694" s="9"/>
      <c r="E694" s="154"/>
      <c r="F694" s="9"/>
      <c r="G694" s="155"/>
      <c r="H694" s="155"/>
      <c r="I694" s="9"/>
      <c r="J694" s="9"/>
      <c r="K694" s="9"/>
      <c r="L694" s="156"/>
      <c r="M694" s="157"/>
      <c r="N694" s="157"/>
      <c r="O694" s="157"/>
      <c r="P694" s="157"/>
      <c r="Q694" s="157"/>
      <c r="R694" s="157"/>
      <c r="S694" s="9"/>
      <c r="T694" s="9"/>
      <c r="U694" s="9"/>
      <c r="V694" s="154"/>
      <c r="W694" s="9"/>
      <c r="X694" s="9"/>
      <c r="Y694" s="158"/>
      <c r="Z694" s="9"/>
      <c r="AA694" s="9"/>
      <c r="AB694" s="9"/>
      <c r="AC694" s="9"/>
      <c r="AD694" s="9"/>
      <c r="AE694" s="9"/>
      <c r="AF694" s="9"/>
      <c r="AG694" s="9"/>
      <c r="AH694" s="9"/>
    </row>
    <row r="695">
      <c r="A695" s="9"/>
      <c r="B695" s="9"/>
      <c r="C695" s="9"/>
      <c r="D695" s="9"/>
      <c r="E695" s="154"/>
      <c r="F695" s="9"/>
      <c r="G695" s="155"/>
      <c r="H695" s="155"/>
      <c r="I695" s="9"/>
      <c r="J695" s="9"/>
      <c r="K695" s="9"/>
      <c r="L695" s="156"/>
      <c r="M695" s="157"/>
      <c r="N695" s="157"/>
      <c r="O695" s="157"/>
      <c r="P695" s="157"/>
      <c r="Q695" s="157"/>
      <c r="R695" s="157"/>
      <c r="S695" s="9"/>
      <c r="T695" s="9"/>
      <c r="U695" s="9"/>
      <c r="V695" s="154"/>
      <c r="W695" s="9"/>
      <c r="X695" s="9"/>
      <c r="Y695" s="158"/>
      <c r="Z695" s="9"/>
      <c r="AA695" s="9"/>
      <c r="AB695" s="9"/>
      <c r="AC695" s="9"/>
      <c r="AD695" s="9"/>
      <c r="AE695" s="9"/>
      <c r="AF695" s="9"/>
      <c r="AG695" s="9"/>
      <c r="AH695" s="9"/>
    </row>
    <row r="696">
      <c r="A696" s="9"/>
      <c r="B696" s="9"/>
      <c r="C696" s="9"/>
      <c r="D696" s="9"/>
      <c r="E696" s="154"/>
      <c r="F696" s="9"/>
      <c r="G696" s="155"/>
      <c r="H696" s="155"/>
      <c r="I696" s="9"/>
      <c r="J696" s="9"/>
      <c r="K696" s="9"/>
      <c r="L696" s="156"/>
      <c r="M696" s="157"/>
      <c r="N696" s="157"/>
      <c r="O696" s="157"/>
      <c r="P696" s="157"/>
      <c r="Q696" s="157"/>
      <c r="R696" s="157"/>
      <c r="S696" s="9"/>
      <c r="T696" s="9"/>
      <c r="U696" s="9"/>
      <c r="V696" s="154"/>
      <c r="W696" s="9"/>
      <c r="X696" s="9"/>
      <c r="Y696" s="158"/>
      <c r="Z696" s="9"/>
      <c r="AA696" s="9"/>
      <c r="AB696" s="9"/>
      <c r="AC696" s="9"/>
      <c r="AD696" s="9"/>
      <c r="AE696" s="9"/>
      <c r="AF696" s="9"/>
      <c r="AG696" s="9"/>
      <c r="AH696" s="9"/>
    </row>
    <row r="697">
      <c r="A697" s="9"/>
      <c r="B697" s="9"/>
      <c r="C697" s="9"/>
      <c r="D697" s="9"/>
      <c r="E697" s="154"/>
      <c r="F697" s="9"/>
      <c r="G697" s="155"/>
      <c r="H697" s="155"/>
      <c r="I697" s="9"/>
      <c r="J697" s="9"/>
      <c r="K697" s="9"/>
      <c r="L697" s="156"/>
      <c r="M697" s="157"/>
      <c r="N697" s="157"/>
      <c r="O697" s="157"/>
      <c r="P697" s="157"/>
      <c r="Q697" s="157"/>
      <c r="R697" s="157"/>
      <c r="S697" s="9"/>
      <c r="T697" s="9"/>
      <c r="U697" s="9"/>
      <c r="V697" s="154"/>
      <c r="W697" s="9"/>
      <c r="X697" s="9"/>
      <c r="Y697" s="158"/>
      <c r="Z697" s="9"/>
      <c r="AA697" s="9"/>
      <c r="AB697" s="9"/>
      <c r="AC697" s="9"/>
      <c r="AD697" s="9"/>
      <c r="AE697" s="9"/>
      <c r="AF697" s="9"/>
      <c r="AG697" s="9"/>
      <c r="AH697" s="9"/>
    </row>
    <row r="698">
      <c r="A698" s="9"/>
      <c r="B698" s="9"/>
      <c r="C698" s="9"/>
      <c r="D698" s="9"/>
      <c r="E698" s="154"/>
      <c r="F698" s="9"/>
      <c r="G698" s="155"/>
      <c r="H698" s="155"/>
      <c r="I698" s="9"/>
      <c r="J698" s="9"/>
      <c r="K698" s="9"/>
      <c r="L698" s="156"/>
      <c r="M698" s="157"/>
      <c r="N698" s="157"/>
      <c r="O698" s="157"/>
      <c r="P698" s="157"/>
      <c r="Q698" s="157"/>
      <c r="R698" s="157"/>
      <c r="S698" s="9"/>
      <c r="T698" s="9"/>
      <c r="U698" s="9"/>
      <c r="V698" s="154"/>
      <c r="W698" s="9"/>
      <c r="X698" s="9"/>
      <c r="Y698" s="158"/>
      <c r="Z698" s="9"/>
      <c r="AA698" s="9"/>
      <c r="AB698" s="9"/>
      <c r="AC698" s="9"/>
      <c r="AD698" s="9"/>
      <c r="AE698" s="9"/>
      <c r="AF698" s="9"/>
      <c r="AG698" s="9"/>
      <c r="AH698" s="9"/>
    </row>
    <row r="699">
      <c r="A699" s="9"/>
      <c r="B699" s="9"/>
      <c r="C699" s="9"/>
      <c r="D699" s="9"/>
      <c r="E699" s="154"/>
      <c r="F699" s="9"/>
      <c r="G699" s="155"/>
      <c r="H699" s="155"/>
      <c r="I699" s="9"/>
      <c r="J699" s="9"/>
      <c r="K699" s="9"/>
      <c r="L699" s="156"/>
      <c r="M699" s="157"/>
      <c r="N699" s="157"/>
      <c r="O699" s="157"/>
      <c r="P699" s="157"/>
      <c r="Q699" s="157"/>
      <c r="R699" s="157"/>
      <c r="S699" s="9"/>
      <c r="T699" s="9"/>
      <c r="U699" s="9"/>
      <c r="V699" s="154"/>
      <c r="W699" s="9"/>
      <c r="X699" s="9"/>
      <c r="Y699" s="158"/>
      <c r="Z699" s="9"/>
      <c r="AA699" s="9"/>
      <c r="AB699" s="9"/>
      <c r="AC699" s="9"/>
      <c r="AD699" s="9"/>
      <c r="AE699" s="9"/>
      <c r="AF699" s="9"/>
      <c r="AG699" s="9"/>
      <c r="AH699" s="9"/>
    </row>
    <row r="700">
      <c r="A700" s="9"/>
      <c r="B700" s="9"/>
      <c r="C700" s="9"/>
      <c r="D700" s="9"/>
      <c r="E700" s="154"/>
      <c r="F700" s="9"/>
      <c r="G700" s="155"/>
      <c r="H700" s="155"/>
      <c r="I700" s="9"/>
      <c r="J700" s="9"/>
      <c r="K700" s="9"/>
      <c r="L700" s="156"/>
      <c r="M700" s="157"/>
      <c r="N700" s="157"/>
      <c r="O700" s="157"/>
      <c r="P700" s="157"/>
      <c r="Q700" s="157"/>
      <c r="R700" s="157"/>
      <c r="S700" s="9"/>
      <c r="T700" s="9"/>
      <c r="U700" s="9"/>
      <c r="V700" s="154"/>
      <c r="W700" s="9"/>
      <c r="X700" s="9"/>
      <c r="Y700" s="158"/>
      <c r="Z700" s="9"/>
      <c r="AA700" s="9"/>
      <c r="AB700" s="9"/>
      <c r="AC700" s="9"/>
      <c r="AD700" s="9"/>
      <c r="AE700" s="9"/>
      <c r="AF700" s="9"/>
      <c r="AG700" s="9"/>
      <c r="AH700" s="9"/>
    </row>
    <row r="701">
      <c r="A701" s="9"/>
      <c r="B701" s="9"/>
      <c r="C701" s="9"/>
      <c r="D701" s="9"/>
      <c r="E701" s="154"/>
      <c r="F701" s="9"/>
      <c r="G701" s="155"/>
      <c r="H701" s="155"/>
      <c r="I701" s="9"/>
      <c r="J701" s="9"/>
      <c r="K701" s="9"/>
      <c r="L701" s="156"/>
      <c r="M701" s="157"/>
      <c r="N701" s="157"/>
      <c r="O701" s="157"/>
      <c r="P701" s="157"/>
      <c r="Q701" s="157"/>
      <c r="R701" s="157"/>
      <c r="S701" s="9"/>
      <c r="T701" s="9"/>
      <c r="U701" s="9"/>
      <c r="V701" s="154"/>
      <c r="W701" s="9"/>
      <c r="X701" s="9"/>
      <c r="Y701" s="158"/>
      <c r="Z701" s="9"/>
      <c r="AA701" s="9"/>
      <c r="AB701" s="9"/>
      <c r="AC701" s="9"/>
      <c r="AD701" s="9"/>
      <c r="AE701" s="9"/>
      <c r="AF701" s="9"/>
      <c r="AG701" s="9"/>
      <c r="AH701" s="9"/>
    </row>
    <row r="702">
      <c r="A702" s="9"/>
      <c r="B702" s="9"/>
      <c r="C702" s="9"/>
      <c r="D702" s="9"/>
      <c r="E702" s="154"/>
      <c r="F702" s="9"/>
      <c r="G702" s="155"/>
      <c r="H702" s="155"/>
      <c r="I702" s="9"/>
      <c r="J702" s="9"/>
      <c r="K702" s="9"/>
      <c r="L702" s="156"/>
      <c r="M702" s="157"/>
      <c r="N702" s="157"/>
      <c r="O702" s="157"/>
      <c r="P702" s="157"/>
      <c r="Q702" s="157"/>
      <c r="R702" s="157"/>
      <c r="S702" s="9"/>
      <c r="T702" s="9"/>
      <c r="U702" s="9"/>
      <c r="V702" s="154"/>
      <c r="W702" s="9"/>
      <c r="X702" s="9"/>
      <c r="Y702" s="158"/>
      <c r="Z702" s="9"/>
      <c r="AA702" s="9"/>
      <c r="AB702" s="9"/>
      <c r="AC702" s="9"/>
      <c r="AD702" s="9"/>
      <c r="AE702" s="9"/>
      <c r="AF702" s="9"/>
      <c r="AG702" s="9"/>
      <c r="AH702" s="9"/>
    </row>
    <row r="703">
      <c r="A703" s="9"/>
      <c r="B703" s="9"/>
      <c r="C703" s="9"/>
      <c r="D703" s="9"/>
      <c r="E703" s="154"/>
      <c r="F703" s="9"/>
      <c r="G703" s="155"/>
      <c r="H703" s="155"/>
      <c r="I703" s="9"/>
      <c r="J703" s="9"/>
      <c r="K703" s="9"/>
      <c r="L703" s="156"/>
      <c r="M703" s="157"/>
      <c r="N703" s="157"/>
      <c r="O703" s="157"/>
      <c r="P703" s="157"/>
      <c r="Q703" s="157"/>
      <c r="R703" s="157"/>
      <c r="S703" s="9"/>
      <c r="T703" s="9"/>
      <c r="U703" s="9"/>
      <c r="V703" s="154"/>
      <c r="W703" s="9"/>
      <c r="X703" s="9"/>
      <c r="Y703" s="158"/>
      <c r="Z703" s="9"/>
      <c r="AA703" s="9"/>
      <c r="AB703" s="9"/>
      <c r="AC703" s="9"/>
      <c r="AD703" s="9"/>
      <c r="AE703" s="9"/>
      <c r="AF703" s="9"/>
      <c r="AG703" s="9"/>
      <c r="AH703" s="9"/>
    </row>
    <row r="704">
      <c r="A704" s="9"/>
      <c r="B704" s="9"/>
      <c r="C704" s="9"/>
      <c r="D704" s="9"/>
      <c r="E704" s="154"/>
      <c r="F704" s="9"/>
      <c r="G704" s="155"/>
      <c r="H704" s="155"/>
      <c r="I704" s="9"/>
      <c r="J704" s="9"/>
      <c r="K704" s="9"/>
      <c r="L704" s="156"/>
      <c r="M704" s="157"/>
      <c r="N704" s="157"/>
      <c r="O704" s="157"/>
      <c r="P704" s="157"/>
      <c r="Q704" s="157"/>
      <c r="R704" s="157"/>
      <c r="S704" s="9"/>
      <c r="T704" s="9"/>
      <c r="U704" s="9"/>
      <c r="V704" s="154"/>
      <c r="W704" s="9"/>
      <c r="X704" s="9"/>
      <c r="Y704" s="158"/>
      <c r="Z704" s="9"/>
      <c r="AA704" s="9"/>
      <c r="AB704" s="9"/>
      <c r="AC704" s="9"/>
      <c r="AD704" s="9"/>
      <c r="AE704" s="9"/>
      <c r="AF704" s="9"/>
      <c r="AG704" s="9"/>
      <c r="AH704" s="9"/>
    </row>
    <row r="705">
      <c r="A705" s="9"/>
      <c r="B705" s="9"/>
      <c r="C705" s="9"/>
      <c r="D705" s="9"/>
      <c r="E705" s="154"/>
      <c r="F705" s="9"/>
      <c r="G705" s="155"/>
      <c r="H705" s="155"/>
      <c r="I705" s="9"/>
      <c r="J705" s="9"/>
      <c r="K705" s="9"/>
      <c r="L705" s="156"/>
      <c r="M705" s="157"/>
      <c r="N705" s="157"/>
      <c r="O705" s="157"/>
      <c r="P705" s="157"/>
      <c r="Q705" s="157"/>
      <c r="R705" s="157"/>
      <c r="S705" s="9"/>
      <c r="T705" s="9"/>
      <c r="U705" s="9"/>
      <c r="V705" s="154"/>
      <c r="W705" s="9"/>
      <c r="X705" s="9"/>
      <c r="Y705" s="158"/>
      <c r="Z705" s="9"/>
      <c r="AA705" s="9"/>
      <c r="AB705" s="9"/>
      <c r="AC705" s="9"/>
      <c r="AD705" s="9"/>
      <c r="AE705" s="9"/>
      <c r="AF705" s="9"/>
      <c r="AG705" s="9"/>
      <c r="AH705" s="9"/>
    </row>
    <row r="706">
      <c r="A706" s="9"/>
      <c r="B706" s="9"/>
      <c r="C706" s="9"/>
      <c r="D706" s="9"/>
      <c r="E706" s="154"/>
      <c r="F706" s="9"/>
      <c r="G706" s="155"/>
      <c r="H706" s="155"/>
      <c r="I706" s="9"/>
      <c r="J706" s="9"/>
      <c r="K706" s="9"/>
      <c r="L706" s="156"/>
      <c r="M706" s="157"/>
      <c r="N706" s="157"/>
      <c r="O706" s="157"/>
      <c r="P706" s="157"/>
      <c r="Q706" s="157"/>
      <c r="R706" s="157"/>
      <c r="S706" s="9"/>
      <c r="T706" s="9"/>
      <c r="U706" s="9"/>
      <c r="V706" s="154"/>
      <c r="W706" s="9"/>
      <c r="X706" s="9"/>
      <c r="Y706" s="158"/>
      <c r="Z706" s="9"/>
      <c r="AA706" s="9"/>
      <c r="AB706" s="9"/>
      <c r="AC706" s="9"/>
      <c r="AD706" s="9"/>
      <c r="AE706" s="9"/>
      <c r="AF706" s="9"/>
      <c r="AG706" s="9"/>
      <c r="AH706" s="9"/>
    </row>
    <row r="707">
      <c r="A707" s="9"/>
      <c r="B707" s="9"/>
      <c r="C707" s="9"/>
      <c r="D707" s="9"/>
      <c r="E707" s="154"/>
      <c r="F707" s="9"/>
      <c r="G707" s="155"/>
      <c r="H707" s="155"/>
      <c r="I707" s="9"/>
      <c r="J707" s="9"/>
      <c r="K707" s="9"/>
      <c r="L707" s="156"/>
      <c r="M707" s="157"/>
      <c r="N707" s="157"/>
      <c r="O707" s="157"/>
      <c r="P707" s="157"/>
      <c r="Q707" s="157"/>
      <c r="R707" s="157"/>
      <c r="S707" s="9"/>
      <c r="T707" s="9"/>
      <c r="U707" s="9"/>
      <c r="V707" s="154"/>
      <c r="W707" s="9"/>
      <c r="X707" s="9"/>
      <c r="Y707" s="158"/>
      <c r="Z707" s="9"/>
      <c r="AA707" s="9"/>
      <c r="AB707" s="9"/>
      <c r="AC707" s="9"/>
      <c r="AD707" s="9"/>
      <c r="AE707" s="9"/>
      <c r="AF707" s="9"/>
      <c r="AG707" s="9"/>
      <c r="AH707" s="9"/>
    </row>
    <row r="708">
      <c r="A708" s="9"/>
      <c r="B708" s="9"/>
      <c r="C708" s="9"/>
      <c r="D708" s="9"/>
      <c r="E708" s="154"/>
      <c r="F708" s="9"/>
      <c r="G708" s="155"/>
      <c r="H708" s="155"/>
      <c r="I708" s="9"/>
      <c r="J708" s="9"/>
      <c r="K708" s="9"/>
      <c r="L708" s="156"/>
      <c r="M708" s="157"/>
      <c r="N708" s="157"/>
      <c r="O708" s="157"/>
      <c r="P708" s="157"/>
      <c r="Q708" s="157"/>
      <c r="R708" s="157"/>
      <c r="S708" s="9"/>
      <c r="T708" s="9"/>
      <c r="U708" s="9"/>
      <c r="V708" s="154"/>
      <c r="W708" s="9"/>
      <c r="X708" s="9"/>
      <c r="Y708" s="158"/>
      <c r="Z708" s="9"/>
      <c r="AA708" s="9"/>
      <c r="AB708" s="9"/>
      <c r="AC708" s="9"/>
      <c r="AD708" s="9"/>
      <c r="AE708" s="9"/>
      <c r="AF708" s="9"/>
      <c r="AG708" s="9"/>
      <c r="AH708" s="9"/>
    </row>
    <row r="709">
      <c r="A709" s="9"/>
      <c r="B709" s="9"/>
      <c r="C709" s="9"/>
      <c r="D709" s="9"/>
      <c r="E709" s="154"/>
      <c r="F709" s="9"/>
      <c r="G709" s="155"/>
      <c r="H709" s="155"/>
      <c r="I709" s="9"/>
      <c r="J709" s="9"/>
      <c r="K709" s="9"/>
      <c r="L709" s="156"/>
      <c r="M709" s="157"/>
      <c r="N709" s="157"/>
      <c r="O709" s="157"/>
      <c r="P709" s="157"/>
      <c r="Q709" s="157"/>
      <c r="R709" s="157"/>
      <c r="S709" s="9"/>
      <c r="T709" s="9"/>
      <c r="U709" s="9"/>
      <c r="V709" s="154"/>
      <c r="W709" s="9"/>
      <c r="X709" s="9"/>
      <c r="Y709" s="158"/>
      <c r="Z709" s="9"/>
      <c r="AA709" s="9"/>
      <c r="AB709" s="9"/>
      <c r="AC709" s="9"/>
      <c r="AD709" s="9"/>
      <c r="AE709" s="9"/>
      <c r="AF709" s="9"/>
      <c r="AG709" s="9"/>
      <c r="AH709" s="9"/>
    </row>
    <row r="710">
      <c r="A710" s="9"/>
      <c r="B710" s="9"/>
      <c r="C710" s="9"/>
      <c r="D710" s="9"/>
      <c r="E710" s="154"/>
      <c r="F710" s="9"/>
      <c r="G710" s="155"/>
      <c r="H710" s="155"/>
      <c r="I710" s="9"/>
      <c r="J710" s="9"/>
      <c r="K710" s="9"/>
      <c r="L710" s="156"/>
      <c r="M710" s="157"/>
      <c r="N710" s="157"/>
      <c r="O710" s="157"/>
      <c r="P710" s="157"/>
      <c r="Q710" s="157"/>
      <c r="R710" s="157"/>
      <c r="S710" s="9"/>
      <c r="T710" s="9"/>
      <c r="U710" s="9"/>
      <c r="V710" s="154"/>
      <c r="W710" s="9"/>
      <c r="X710" s="9"/>
      <c r="Y710" s="158"/>
      <c r="Z710" s="9"/>
      <c r="AA710" s="9"/>
      <c r="AB710" s="9"/>
      <c r="AC710" s="9"/>
      <c r="AD710" s="9"/>
      <c r="AE710" s="9"/>
      <c r="AF710" s="9"/>
      <c r="AG710" s="9"/>
      <c r="AH710" s="9"/>
    </row>
    <row r="711">
      <c r="A711" s="9"/>
      <c r="B711" s="9"/>
      <c r="C711" s="9"/>
      <c r="D711" s="9"/>
      <c r="E711" s="154"/>
      <c r="F711" s="9"/>
      <c r="G711" s="155"/>
      <c r="H711" s="155"/>
      <c r="I711" s="9"/>
      <c r="J711" s="9"/>
      <c r="K711" s="9"/>
      <c r="L711" s="156"/>
      <c r="M711" s="157"/>
      <c r="N711" s="157"/>
      <c r="O711" s="157"/>
      <c r="P711" s="157"/>
      <c r="Q711" s="157"/>
      <c r="R711" s="157"/>
      <c r="S711" s="9"/>
      <c r="T711" s="9"/>
      <c r="U711" s="9"/>
      <c r="V711" s="154"/>
      <c r="W711" s="9"/>
      <c r="X711" s="9"/>
      <c r="Y711" s="158"/>
      <c r="Z711" s="9"/>
      <c r="AA711" s="9"/>
      <c r="AB711" s="9"/>
      <c r="AC711" s="9"/>
      <c r="AD711" s="9"/>
      <c r="AE711" s="9"/>
      <c r="AF711" s="9"/>
      <c r="AG711" s="9"/>
      <c r="AH711" s="9"/>
    </row>
    <row r="712">
      <c r="A712" s="9"/>
      <c r="B712" s="9"/>
      <c r="C712" s="9"/>
      <c r="D712" s="9"/>
      <c r="E712" s="154"/>
      <c r="F712" s="9"/>
      <c r="G712" s="155"/>
      <c r="H712" s="155"/>
      <c r="I712" s="9"/>
      <c r="J712" s="9"/>
      <c r="K712" s="9"/>
      <c r="L712" s="156"/>
      <c r="M712" s="157"/>
      <c r="N712" s="157"/>
      <c r="O712" s="157"/>
      <c r="P712" s="157"/>
      <c r="Q712" s="157"/>
      <c r="R712" s="157"/>
      <c r="S712" s="9"/>
      <c r="T712" s="9"/>
      <c r="U712" s="9"/>
      <c r="V712" s="154"/>
      <c r="W712" s="9"/>
      <c r="X712" s="9"/>
      <c r="Y712" s="158"/>
      <c r="Z712" s="9"/>
      <c r="AA712" s="9"/>
      <c r="AB712" s="9"/>
      <c r="AC712" s="9"/>
      <c r="AD712" s="9"/>
      <c r="AE712" s="9"/>
      <c r="AF712" s="9"/>
      <c r="AG712" s="9"/>
      <c r="AH712" s="9"/>
    </row>
    <row r="713">
      <c r="A713" s="9"/>
      <c r="B713" s="9"/>
      <c r="C713" s="9"/>
      <c r="D713" s="9"/>
      <c r="E713" s="154"/>
      <c r="F713" s="9"/>
      <c r="G713" s="155"/>
      <c r="H713" s="155"/>
      <c r="I713" s="9"/>
      <c r="J713" s="9"/>
      <c r="K713" s="9"/>
      <c r="L713" s="156"/>
      <c r="M713" s="157"/>
      <c r="N713" s="157"/>
      <c r="O713" s="157"/>
      <c r="P713" s="157"/>
      <c r="Q713" s="157"/>
      <c r="R713" s="157"/>
      <c r="S713" s="9"/>
      <c r="T713" s="9"/>
      <c r="U713" s="9"/>
      <c r="V713" s="154"/>
      <c r="W713" s="9"/>
      <c r="X713" s="9"/>
      <c r="Y713" s="158"/>
      <c r="Z713" s="9"/>
      <c r="AA713" s="9"/>
      <c r="AB713" s="9"/>
      <c r="AC713" s="9"/>
      <c r="AD713" s="9"/>
      <c r="AE713" s="9"/>
      <c r="AF713" s="9"/>
      <c r="AG713" s="9"/>
      <c r="AH713" s="9"/>
    </row>
    <row r="714">
      <c r="A714" s="9"/>
      <c r="B714" s="9"/>
      <c r="C714" s="9"/>
      <c r="D714" s="9"/>
      <c r="E714" s="154"/>
      <c r="F714" s="9"/>
      <c r="G714" s="155"/>
      <c r="H714" s="155"/>
      <c r="I714" s="9"/>
      <c r="J714" s="9"/>
      <c r="K714" s="9"/>
      <c r="L714" s="156"/>
      <c r="M714" s="157"/>
      <c r="N714" s="157"/>
      <c r="O714" s="157"/>
      <c r="P714" s="157"/>
      <c r="Q714" s="157"/>
      <c r="R714" s="157"/>
      <c r="S714" s="9"/>
      <c r="T714" s="9"/>
      <c r="U714" s="9"/>
      <c r="V714" s="154"/>
      <c r="W714" s="9"/>
      <c r="X714" s="9"/>
      <c r="Y714" s="158"/>
      <c r="Z714" s="9"/>
      <c r="AA714" s="9"/>
      <c r="AB714" s="9"/>
      <c r="AC714" s="9"/>
      <c r="AD714" s="9"/>
      <c r="AE714" s="9"/>
      <c r="AF714" s="9"/>
      <c r="AG714" s="9"/>
      <c r="AH714" s="9"/>
    </row>
    <row r="715">
      <c r="A715" s="9"/>
      <c r="B715" s="9"/>
      <c r="C715" s="9"/>
      <c r="D715" s="9"/>
      <c r="E715" s="154"/>
      <c r="F715" s="9"/>
      <c r="G715" s="155"/>
      <c r="H715" s="155"/>
      <c r="I715" s="9"/>
      <c r="J715" s="9"/>
      <c r="K715" s="9"/>
      <c r="L715" s="156"/>
      <c r="M715" s="157"/>
      <c r="N715" s="157"/>
      <c r="O715" s="157"/>
      <c r="P715" s="157"/>
      <c r="Q715" s="157"/>
      <c r="R715" s="157"/>
      <c r="S715" s="9"/>
      <c r="T715" s="9"/>
      <c r="U715" s="9"/>
      <c r="V715" s="154"/>
      <c r="W715" s="9"/>
      <c r="X715" s="9"/>
      <c r="Y715" s="158"/>
      <c r="Z715" s="9"/>
      <c r="AA715" s="9"/>
      <c r="AB715" s="9"/>
      <c r="AC715" s="9"/>
      <c r="AD715" s="9"/>
      <c r="AE715" s="9"/>
      <c r="AF715" s="9"/>
      <c r="AG715" s="9"/>
      <c r="AH715" s="9"/>
    </row>
    <row r="716">
      <c r="A716" s="9"/>
      <c r="B716" s="9"/>
      <c r="C716" s="9"/>
      <c r="D716" s="9"/>
      <c r="E716" s="154"/>
      <c r="F716" s="9"/>
      <c r="G716" s="155"/>
      <c r="H716" s="155"/>
      <c r="I716" s="9"/>
      <c r="J716" s="9"/>
      <c r="K716" s="9"/>
      <c r="L716" s="156"/>
      <c r="M716" s="157"/>
      <c r="N716" s="157"/>
      <c r="O716" s="157"/>
      <c r="P716" s="157"/>
      <c r="Q716" s="157"/>
      <c r="R716" s="157"/>
      <c r="S716" s="9"/>
      <c r="T716" s="9"/>
      <c r="U716" s="9"/>
      <c r="V716" s="154"/>
      <c r="W716" s="9"/>
      <c r="X716" s="9"/>
      <c r="Y716" s="158"/>
      <c r="Z716" s="9"/>
      <c r="AA716" s="9"/>
      <c r="AB716" s="9"/>
      <c r="AC716" s="9"/>
      <c r="AD716" s="9"/>
      <c r="AE716" s="9"/>
      <c r="AF716" s="9"/>
      <c r="AG716" s="9"/>
      <c r="AH716" s="9"/>
    </row>
    <row r="717">
      <c r="A717" s="9"/>
      <c r="B717" s="9"/>
      <c r="C717" s="9"/>
      <c r="D717" s="9"/>
      <c r="E717" s="154"/>
      <c r="F717" s="9"/>
      <c r="G717" s="155"/>
      <c r="H717" s="155"/>
      <c r="I717" s="9"/>
      <c r="J717" s="9"/>
      <c r="K717" s="9"/>
      <c r="L717" s="156"/>
      <c r="M717" s="157"/>
      <c r="N717" s="157"/>
      <c r="O717" s="157"/>
      <c r="P717" s="157"/>
      <c r="Q717" s="157"/>
      <c r="R717" s="157"/>
      <c r="S717" s="9"/>
      <c r="T717" s="9"/>
      <c r="U717" s="9"/>
      <c r="V717" s="154"/>
      <c r="W717" s="9"/>
      <c r="X717" s="9"/>
      <c r="Y717" s="158"/>
      <c r="Z717" s="9"/>
      <c r="AA717" s="9"/>
      <c r="AB717" s="9"/>
      <c r="AC717" s="9"/>
      <c r="AD717" s="9"/>
      <c r="AE717" s="9"/>
      <c r="AF717" s="9"/>
      <c r="AG717" s="9"/>
      <c r="AH717" s="9"/>
    </row>
    <row r="718">
      <c r="A718" s="9"/>
      <c r="B718" s="9"/>
      <c r="C718" s="9"/>
      <c r="D718" s="9"/>
      <c r="E718" s="154"/>
      <c r="F718" s="9"/>
      <c r="G718" s="155"/>
      <c r="H718" s="155"/>
      <c r="I718" s="9"/>
      <c r="J718" s="9"/>
      <c r="K718" s="9"/>
      <c r="L718" s="156"/>
      <c r="M718" s="157"/>
      <c r="N718" s="157"/>
      <c r="O718" s="157"/>
      <c r="P718" s="157"/>
      <c r="Q718" s="157"/>
      <c r="R718" s="157"/>
      <c r="S718" s="9"/>
      <c r="T718" s="9"/>
      <c r="U718" s="9"/>
      <c r="V718" s="154"/>
      <c r="W718" s="9"/>
      <c r="X718" s="9"/>
      <c r="Y718" s="158"/>
      <c r="Z718" s="9"/>
      <c r="AA718" s="9"/>
      <c r="AB718" s="9"/>
      <c r="AC718" s="9"/>
      <c r="AD718" s="9"/>
      <c r="AE718" s="9"/>
      <c r="AF718" s="9"/>
      <c r="AG718" s="9"/>
      <c r="AH718" s="9"/>
    </row>
    <row r="719">
      <c r="A719" s="9"/>
      <c r="B719" s="9"/>
      <c r="C719" s="9"/>
      <c r="D719" s="9"/>
      <c r="E719" s="154"/>
      <c r="F719" s="9"/>
      <c r="G719" s="155"/>
      <c r="H719" s="155"/>
      <c r="I719" s="9"/>
      <c r="J719" s="9"/>
      <c r="K719" s="9"/>
      <c r="L719" s="156"/>
      <c r="M719" s="157"/>
      <c r="N719" s="157"/>
      <c r="O719" s="157"/>
      <c r="P719" s="157"/>
      <c r="Q719" s="157"/>
      <c r="R719" s="157"/>
      <c r="S719" s="9"/>
      <c r="T719" s="9"/>
      <c r="U719" s="9"/>
      <c r="V719" s="154"/>
      <c r="W719" s="9"/>
      <c r="X719" s="9"/>
      <c r="Y719" s="158"/>
      <c r="Z719" s="9"/>
      <c r="AA719" s="9"/>
      <c r="AB719" s="9"/>
      <c r="AC719" s="9"/>
      <c r="AD719" s="9"/>
      <c r="AE719" s="9"/>
      <c r="AF719" s="9"/>
      <c r="AG719" s="9"/>
      <c r="AH719" s="9"/>
    </row>
    <row r="720">
      <c r="A720" s="9"/>
      <c r="B720" s="9"/>
      <c r="C720" s="9"/>
      <c r="D720" s="9"/>
      <c r="E720" s="154"/>
      <c r="F720" s="9"/>
      <c r="G720" s="155"/>
      <c r="H720" s="155"/>
      <c r="I720" s="9"/>
      <c r="J720" s="9"/>
      <c r="K720" s="9"/>
      <c r="L720" s="156"/>
      <c r="M720" s="157"/>
      <c r="N720" s="157"/>
      <c r="O720" s="157"/>
      <c r="P720" s="157"/>
      <c r="Q720" s="157"/>
      <c r="R720" s="157"/>
      <c r="S720" s="9"/>
      <c r="T720" s="9"/>
      <c r="U720" s="9"/>
      <c r="V720" s="154"/>
      <c r="W720" s="9"/>
      <c r="X720" s="9"/>
      <c r="Y720" s="158"/>
      <c r="Z720" s="9"/>
      <c r="AA720" s="9"/>
      <c r="AB720" s="9"/>
      <c r="AC720" s="9"/>
      <c r="AD720" s="9"/>
      <c r="AE720" s="9"/>
      <c r="AF720" s="9"/>
      <c r="AG720" s="9"/>
      <c r="AH720" s="9"/>
    </row>
    <row r="721">
      <c r="A721" s="9"/>
      <c r="B721" s="9"/>
      <c r="C721" s="9"/>
      <c r="D721" s="9"/>
      <c r="E721" s="154"/>
      <c r="F721" s="9"/>
      <c r="G721" s="155"/>
      <c r="H721" s="155"/>
      <c r="I721" s="9"/>
      <c r="J721" s="9"/>
      <c r="K721" s="9"/>
      <c r="L721" s="156"/>
      <c r="M721" s="157"/>
      <c r="N721" s="157"/>
      <c r="O721" s="157"/>
      <c r="P721" s="157"/>
      <c r="Q721" s="157"/>
      <c r="R721" s="157"/>
      <c r="S721" s="9"/>
      <c r="T721" s="9"/>
      <c r="U721" s="9"/>
      <c r="V721" s="154"/>
      <c r="W721" s="9"/>
      <c r="X721" s="9"/>
      <c r="Y721" s="158"/>
      <c r="Z721" s="9"/>
      <c r="AA721" s="9"/>
      <c r="AB721" s="9"/>
      <c r="AC721" s="9"/>
      <c r="AD721" s="9"/>
      <c r="AE721" s="9"/>
      <c r="AF721" s="9"/>
      <c r="AG721" s="9"/>
      <c r="AH721" s="9"/>
    </row>
    <row r="722">
      <c r="A722" s="9"/>
      <c r="B722" s="9"/>
      <c r="C722" s="9"/>
      <c r="D722" s="9"/>
      <c r="E722" s="154"/>
      <c r="F722" s="9"/>
      <c r="G722" s="155"/>
      <c r="H722" s="155"/>
      <c r="I722" s="9"/>
      <c r="J722" s="9"/>
      <c r="K722" s="9"/>
      <c r="L722" s="156"/>
      <c r="M722" s="157"/>
      <c r="N722" s="157"/>
      <c r="O722" s="157"/>
      <c r="P722" s="157"/>
      <c r="Q722" s="157"/>
      <c r="R722" s="157"/>
      <c r="S722" s="9"/>
      <c r="T722" s="9"/>
      <c r="U722" s="9"/>
      <c r="V722" s="154"/>
      <c r="W722" s="9"/>
      <c r="X722" s="9"/>
      <c r="Y722" s="158"/>
      <c r="Z722" s="9"/>
      <c r="AA722" s="9"/>
      <c r="AB722" s="9"/>
      <c r="AC722" s="9"/>
      <c r="AD722" s="9"/>
      <c r="AE722" s="9"/>
      <c r="AF722" s="9"/>
      <c r="AG722" s="9"/>
      <c r="AH722" s="9"/>
    </row>
    <row r="723">
      <c r="A723" s="9"/>
      <c r="B723" s="9"/>
      <c r="C723" s="9"/>
      <c r="D723" s="9"/>
      <c r="E723" s="154"/>
      <c r="F723" s="9"/>
      <c r="G723" s="155"/>
      <c r="H723" s="155"/>
      <c r="I723" s="9"/>
      <c r="J723" s="9"/>
      <c r="K723" s="9"/>
      <c r="L723" s="156"/>
      <c r="M723" s="157"/>
      <c r="N723" s="157"/>
      <c r="O723" s="157"/>
      <c r="P723" s="157"/>
      <c r="Q723" s="157"/>
      <c r="R723" s="157"/>
      <c r="S723" s="9"/>
      <c r="T723" s="9"/>
      <c r="U723" s="9"/>
      <c r="V723" s="154"/>
      <c r="W723" s="9"/>
      <c r="X723" s="9"/>
      <c r="Y723" s="158"/>
      <c r="Z723" s="9"/>
      <c r="AA723" s="9"/>
      <c r="AB723" s="9"/>
      <c r="AC723" s="9"/>
      <c r="AD723" s="9"/>
      <c r="AE723" s="9"/>
      <c r="AF723" s="9"/>
      <c r="AG723" s="9"/>
      <c r="AH723" s="9"/>
    </row>
    <row r="724">
      <c r="A724" s="9"/>
      <c r="B724" s="9"/>
      <c r="C724" s="9"/>
      <c r="D724" s="9"/>
      <c r="E724" s="154"/>
      <c r="F724" s="9"/>
      <c r="G724" s="155"/>
      <c r="H724" s="155"/>
      <c r="I724" s="9"/>
      <c r="J724" s="9"/>
      <c r="K724" s="9"/>
      <c r="L724" s="156"/>
      <c r="M724" s="157"/>
      <c r="N724" s="157"/>
      <c r="O724" s="157"/>
      <c r="P724" s="157"/>
      <c r="Q724" s="157"/>
      <c r="R724" s="157"/>
      <c r="S724" s="9"/>
      <c r="T724" s="9"/>
      <c r="U724" s="9"/>
      <c r="V724" s="154"/>
      <c r="W724" s="9"/>
      <c r="X724" s="9"/>
      <c r="Y724" s="158"/>
      <c r="Z724" s="9"/>
      <c r="AA724" s="9"/>
      <c r="AB724" s="9"/>
      <c r="AC724" s="9"/>
      <c r="AD724" s="9"/>
      <c r="AE724" s="9"/>
      <c r="AF724" s="9"/>
      <c r="AG724" s="9"/>
      <c r="AH724" s="9"/>
    </row>
    <row r="725">
      <c r="A725" s="9"/>
      <c r="B725" s="9"/>
      <c r="C725" s="9"/>
      <c r="D725" s="9"/>
      <c r="E725" s="154"/>
      <c r="F725" s="9"/>
      <c r="G725" s="155"/>
      <c r="H725" s="155"/>
      <c r="I725" s="9"/>
      <c r="J725" s="9"/>
      <c r="K725" s="9"/>
      <c r="L725" s="156"/>
      <c r="M725" s="157"/>
      <c r="N725" s="157"/>
      <c r="O725" s="157"/>
      <c r="P725" s="157"/>
      <c r="Q725" s="157"/>
      <c r="R725" s="157"/>
      <c r="S725" s="9"/>
      <c r="T725" s="9"/>
      <c r="U725" s="9"/>
      <c r="V725" s="154"/>
      <c r="W725" s="9"/>
      <c r="X725" s="9"/>
      <c r="Y725" s="158"/>
      <c r="Z725" s="9"/>
      <c r="AA725" s="9"/>
      <c r="AB725" s="9"/>
      <c r="AC725" s="9"/>
      <c r="AD725" s="9"/>
      <c r="AE725" s="9"/>
      <c r="AF725" s="9"/>
      <c r="AG725" s="9"/>
      <c r="AH725" s="9"/>
    </row>
    <row r="726">
      <c r="A726" s="9"/>
      <c r="B726" s="9"/>
      <c r="C726" s="9"/>
      <c r="D726" s="9"/>
      <c r="E726" s="154"/>
      <c r="F726" s="9"/>
      <c r="G726" s="155"/>
      <c r="H726" s="155"/>
      <c r="I726" s="9"/>
      <c r="J726" s="9"/>
      <c r="K726" s="9"/>
      <c r="L726" s="156"/>
      <c r="M726" s="157"/>
      <c r="N726" s="157"/>
      <c r="O726" s="157"/>
      <c r="P726" s="157"/>
      <c r="Q726" s="157"/>
      <c r="R726" s="157"/>
      <c r="S726" s="9"/>
      <c r="T726" s="9"/>
      <c r="U726" s="9"/>
      <c r="V726" s="154"/>
      <c r="W726" s="9"/>
      <c r="X726" s="9"/>
      <c r="Y726" s="158"/>
      <c r="Z726" s="9"/>
      <c r="AA726" s="9"/>
      <c r="AB726" s="9"/>
      <c r="AC726" s="9"/>
      <c r="AD726" s="9"/>
      <c r="AE726" s="9"/>
      <c r="AF726" s="9"/>
      <c r="AG726" s="9"/>
      <c r="AH726" s="9"/>
    </row>
    <row r="727">
      <c r="A727" s="9"/>
      <c r="B727" s="9"/>
      <c r="C727" s="9"/>
      <c r="D727" s="9"/>
      <c r="E727" s="154"/>
      <c r="F727" s="9"/>
      <c r="G727" s="155"/>
      <c r="H727" s="155"/>
      <c r="I727" s="9"/>
      <c r="J727" s="9"/>
      <c r="K727" s="9"/>
      <c r="L727" s="156"/>
      <c r="M727" s="157"/>
      <c r="N727" s="157"/>
      <c r="O727" s="157"/>
      <c r="P727" s="157"/>
      <c r="Q727" s="157"/>
      <c r="R727" s="157"/>
      <c r="S727" s="9"/>
      <c r="T727" s="9"/>
      <c r="U727" s="9"/>
      <c r="V727" s="154"/>
      <c r="W727" s="9"/>
      <c r="X727" s="9"/>
      <c r="Y727" s="158"/>
      <c r="Z727" s="9"/>
      <c r="AA727" s="9"/>
      <c r="AB727" s="9"/>
      <c r="AC727" s="9"/>
      <c r="AD727" s="9"/>
      <c r="AE727" s="9"/>
      <c r="AF727" s="9"/>
      <c r="AG727" s="9"/>
      <c r="AH727" s="9"/>
    </row>
    <row r="728">
      <c r="A728" s="9"/>
      <c r="B728" s="9"/>
      <c r="C728" s="9"/>
      <c r="D728" s="9"/>
      <c r="E728" s="154"/>
      <c r="F728" s="9"/>
      <c r="G728" s="155"/>
      <c r="H728" s="155"/>
      <c r="I728" s="9"/>
      <c r="J728" s="9"/>
      <c r="K728" s="9"/>
      <c r="L728" s="156"/>
      <c r="M728" s="157"/>
      <c r="N728" s="157"/>
      <c r="O728" s="157"/>
      <c r="P728" s="157"/>
      <c r="Q728" s="157"/>
      <c r="R728" s="157"/>
      <c r="S728" s="9"/>
      <c r="T728" s="9"/>
      <c r="U728" s="9"/>
      <c r="V728" s="154"/>
      <c r="W728" s="9"/>
      <c r="X728" s="9"/>
      <c r="Y728" s="158"/>
      <c r="Z728" s="9"/>
      <c r="AA728" s="9"/>
      <c r="AB728" s="9"/>
      <c r="AC728" s="9"/>
      <c r="AD728" s="9"/>
      <c r="AE728" s="9"/>
      <c r="AF728" s="9"/>
      <c r="AG728" s="9"/>
      <c r="AH728" s="9"/>
    </row>
    <row r="729">
      <c r="A729" s="9"/>
      <c r="B729" s="9"/>
      <c r="C729" s="9"/>
      <c r="D729" s="9"/>
      <c r="E729" s="154"/>
      <c r="F729" s="9"/>
      <c r="G729" s="155"/>
      <c r="H729" s="155"/>
      <c r="I729" s="9"/>
      <c r="J729" s="9"/>
      <c r="K729" s="9"/>
      <c r="L729" s="156"/>
      <c r="M729" s="157"/>
      <c r="N729" s="157"/>
      <c r="O729" s="157"/>
      <c r="P729" s="157"/>
      <c r="Q729" s="157"/>
      <c r="R729" s="157"/>
      <c r="S729" s="9"/>
      <c r="T729" s="9"/>
      <c r="U729" s="9"/>
      <c r="V729" s="154"/>
      <c r="W729" s="9"/>
      <c r="X729" s="9"/>
      <c r="Y729" s="158"/>
      <c r="Z729" s="9"/>
      <c r="AA729" s="9"/>
      <c r="AB729" s="9"/>
      <c r="AC729" s="9"/>
      <c r="AD729" s="9"/>
      <c r="AE729" s="9"/>
      <c r="AF729" s="9"/>
      <c r="AG729" s="9"/>
      <c r="AH729" s="9"/>
    </row>
    <row r="730">
      <c r="A730" s="9"/>
      <c r="B730" s="9"/>
      <c r="C730" s="9"/>
      <c r="D730" s="9"/>
      <c r="E730" s="154"/>
      <c r="F730" s="9"/>
      <c r="G730" s="155"/>
      <c r="H730" s="155"/>
      <c r="I730" s="9"/>
      <c r="J730" s="9"/>
      <c r="K730" s="9"/>
      <c r="L730" s="156"/>
      <c r="M730" s="157"/>
      <c r="N730" s="157"/>
      <c r="O730" s="157"/>
      <c r="P730" s="157"/>
      <c r="Q730" s="157"/>
      <c r="R730" s="157"/>
      <c r="S730" s="9"/>
      <c r="T730" s="9"/>
      <c r="U730" s="9"/>
      <c r="V730" s="154"/>
      <c r="W730" s="9"/>
      <c r="X730" s="9"/>
      <c r="Y730" s="158"/>
      <c r="Z730" s="9"/>
      <c r="AA730" s="9"/>
      <c r="AB730" s="9"/>
      <c r="AC730" s="9"/>
      <c r="AD730" s="9"/>
      <c r="AE730" s="9"/>
      <c r="AF730" s="9"/>
      <c r="AG730" s="9"/>
      <c r="AH730" s="9"/>
    </row>
    <row r="731">
      <c r="A731" s="9"/>
      <c r="B731" s="9"/>
      <c r="C731" s="9"/>
      <c r="D731" s="9"/>
      <c r="E731" s="154"/>
      <c r="F731" s="9"/>
      <c r="G731" s="155"/>
      <c r="H731" s="155"/>
      <c r="I731" s="9"/>
      <c r="J731" s="9"/>
      <c r="K731" s="9"/>
      <c r="L731" s="156"/>
      <c r="M731" s="157"/>
      <c r="N731" s="157"/>
      <c r="O731" s="157"/>
      <c r="P731" s="157"/>
      <c r="Q731" s="157"/>
      <c r="R731" s="157"/>
      <c r="S731" s="9"/>
      <c r="T731" s="9"/>
      <c r="U731" s="9"/>
      <c r="V731" s="154"/>
      <c r="W731" s="9"/>
      <c r="X731" s="9"/>
      <c r="Y731" s="158"/>
      <c r="Z731" s="9"/>
      <c r="AA731" s="9"/>
      <c r="AB731" s="9"/>
      <c r="AC731" s="9"/>
      <c r="AD731" s="9"/>
      <c r="AE731" s="9"/>
      <c r="AF731" s="9"/>
      <c r="AG731" s="9"/>
      <c r="AH731" s="9"/>
    </row>
    <row r="732">
      <c r="A732" s="9"/>
      <c r="B732" s="9"/>
      <c r="C732" s="9"/>
      <c r="D732" s="9"/>
      <c r="E732" s="154"/>
      <c r="F732" s="9"/>
      <c r="G732" s="155"/>
      <c r="H732" s="155"/>
      <c r="I732" s="9"/>
      <c r="J732" s="9"/>
      <c r="K732" s="9"/>
      <c r="L732" s="156"/>
      <c r="M732" s="157"/>
      <c r="N732" s="157"/>
      <c r="O732" s="157"/>
      <c r="P732" s="157"/>
      <c r="Q732" s="157"/>
      <c r="R732" s="157"/>
      <c r="S732" s="9"/>
      <c r="T732" s="9"/>
      <c r="U732" s="9"/>
      <c r="V732" s="154"/>
      <c r="W732" s="9"/>
      <c r="X732" s="9"/>
      <c r="Y732" s="158"/>
      <c r="Z732" s="9"/>
      <c r="AA732" s="9"/>
      <c r="AB732" s="9"/>
      <c r="AC732" s="9"/>
      <c r="AD732" s="9"/>
      <c r="AE732" s="9"/>
      <c r="AF732" s="9"/>
      <c r="AG732" s="9"/>
      <c r="AH732" s="9"/>
    </row>
    <row r="733">
      <c r="A733" s="9"/>
      <c r="B733" s="9"/>
      <c r="C733" s="9"/>
      <c r="D733" s="9"/>
      <c r="E733" s="154"/>
      <c r="F733" s="9"/>
      <c r="G733" s="155"/>
      <c r="H733" s="155"/>
      <c r="I733" s="9"/>
      <c r="J733" s="9"/>
      <c r="K733" s="9"/>
      <c r="L733" s="156"/>
      <c r="M733" s="157"/>
      <c r="N733" s="157"/>
      <c r="O733" s="157"/>
      <c r="P733" s="157"/>
      <c r="Q733" s="157"/>
      <c r="R733" s="157"/>
      <c r="S733" s="9"/>
      <c r="T733" s="9"/>
      <c r="U733" s="9"/>
      <c r="V733" s="154"/>
      <c r="W733" s="9"/>
      <c r="X733" s="9"/>
      <c r="Y733" s="158"/>
      <c r="Z733" s="9"/>
      <c r="AA733" s="9"/>
      <c r="AB733" s="9"/>
      <c r="AC733" s="9"/>
      <c r="AD733" s="9"/>
      <c r="AE733" s="9"/>
      <c r="AF733" s="9"/>
      <c r="AG733" s="9"/>
      <c r="AH733" s="9"/>
    </row>
    <row r="734">
      <c r="A734" s="9"/>
      <c r="B734" s="9"/>
      <c r="C734" s="9"/>
      <c r="D734" s="9"/>
      <c r="E734" s="154"/>
      <c r="F734" s="9"/>
      <c r="G734" s="155"/>
      <c r="H734" s="155"/>
      <c r="I734" s="9"/>
      <c r="J734" s="9"/>
      <c r="K734" s="9"/>
      <c r="L734" s="156"/>
      <c r="M734" s="157"/>
      <c r="N734" s="157"/>
      <c r="O734" s="157"/>
      <c r="P734" s="157"/>
      <c r="Q734" s="157"/>
      <c r="R734" s="157"/>
      <c r="S734" s="9"/>
      <c r="T734" s="9"/>
      <c r="U734" s="9"/>
      <c r="V734" s="154"/>
      <c r="W734" s="9"/>
      <c r="X734" s="9"/>
      <c r="Y734" s="158"/>
      <c r="Z734" s="9"/>
      <c r="AA734" s="9"/>
      <c r="AB734" s="9"/>
      <c r="AC734" s="9"/>
      <c r="AD734" s="9"/>
      <c r="AE734" s="9"/>
      <c r="AF734" s="9"/>
      <c r="AG734" s="9"/>
      <c r="AH734" s="9"/>
    </row>
    <row r="735">
      <c r="A735" s="9"/>
      <c r="B735" s="9"/>
      <c r="C735" s="9"/>
      <c r="D735" s="9"/>
      <c r="E735" s="154"/>
      <c r="F735" s="9"/>
      <c r="G735" s="155"/>
      <c r="H735" s="155"/>
      <c r="I735" s="9"/>
      <c r="J735" s="9"/>
      <c r="K735" s="9"/>
      <c r="L735" s="156"/>
      <c r="M735" s="157"/>
      <c r="N735" s="157"/>
      <c r="O735" s="157"/>
      <c r="P735" s="157"/>
      <c r="Q735" s="157"/>
      <c r="R735" s="157"/>
      <c r="S735" s="9"/>
      <c r="T735" s="9"/>
      <c r="U735" s="9"/>
      <c r="V735" s="154"/>
      <c r="W735" s="9"/>
      <c r="X735" s="9"/>
      <c r="Y735" s="158"/>
      <c r="Z735" s="9"/>
      <c r="AA735" s="9"/>
      <c r="AB735" s="9"/>
      <c r="AC735" s="9"/>
      <c r="AD735" s="9"/>
      <c r="AE735" s="9"/>
      <c r="AF735" s="9"/>
      <c r="AG735" s="9"/>
      <c r="AH735" s="9"/>
    </row>
    <row r="736">
      <c r="A736" s="9"/>
      <c r="B736" s="9"/>
      <c r="C736" s="9"/>
      <c r="D736" s="9"/>
      <c r="E736" s="154"/>
      <c r="F736" s="9"/>
      <c r="G736" s="155"/>
      <c r="H736" s="155"/>
      <c r="I736" s="9"/>
      <c r="J736" s="9"/>
      <c r="K736" s="9"/>
      <c r="L736" s="156"/>
      <c r="M736" s="157"/>
      <c r="N736" s="157"/>
      <c r="O736" s="157"/>
      <c r="P736" s="157"/>
      <c r="Q736" s="157"/>
      <c r="R736" s="157"/>
      <c r="S736" s="9"/>
      <c r="T736" s="9"/>
      <c r="U736" s="9"/>
      <c r="V736" s="154"/>
      <c r="W736" s="9"/>
      <c r="X736" s="9"/>
      <c r="Y736" s="158"/>
      <c r="Z736" s="9"/>
      <c r="AA736" s="9"/>
      <c r="AB736" s="9"/>
      <c r="AC736" s="9"/>
      <c r="AD736" s="9"/>
      <c r="AE736" s="9"/>
      <c r="AF736" s="9"/>
      <c r="AG736" s="9"/>
      <c r="AH736" s="9"/>
    </row>
    <row r="737">
      <c r="A737" s="9"/>
      <c r="B737" s="9"/>
      <c r="C737" s="9"/>
      <c r="D737" s="9"/>
      <c r="E737" s="154"/>
      <c r="F737" s="9"/>
      <c r="G737" s="155"/>
      <c r="H737" s="155"/>
      <c r="I737" s="9"/>
      <c r="J737" s="9"/>
      <c r="K737" s="9"/>
      <c r="L737" s="156"/>
      <c r="M737" s="157"/>
      <c r="N737" s="157"/>
      <c r="O737" s="157"/>
      <c r="P737" s="157"/>
      <c r="Q737" s="157"/>
      <c r="R737" s="157"/>
      <c r="S737" s="9"/>
      <c r="T737" s="9"/>
      <c r="U737" s="9"/>
      <c r="V737" s="154"/>
      <c r="W737" s="9"/>
      <c r="X737" s="9"/>
      <c r="Y737" s="158"/>
      <c r="Z737" s="9"/>
      <c r="AA737" s="9"/>
      <c r="AB737" s="9"/>
      <c r="AC737" s="9"/>
      <c r="AD737" s="9"/>
      <c r="AE737" s="9"/>
      <c r="AF737" s="9"/>
      <c r="AG737" s="9"/>
      <c r="AH737" s="9"/>
    </row>
    <row r="738">
      <c r="A738" s="9"/>
      <c r="B738" s="9"/>
      <c r="C738" s="9"/>
      <c r="D738" s="9"/>
      <c r="E738" s="154"/>
      <c r="F738" s="9"/>
      <c r="G738" s="155"/>
      <c r="H738" s="155"/>
      <c r="I738" s="9"/>
      <c r="J738" s="9"/>
      <c r="K738" s="9"/>
      <c r="L738" s="156"/>
      <c r="M738" s="157"/>
      <c r="N738" s="157"/>
      <c r="O738" s="157"/>
      <c r="P738" s="157"/>
      <c r="Q738" s="157"/>
      <c r="R738" s="157"/>
      <c r="S738" s="9"/>
      <c r="T738" s="9"/>
      <c r="U738" s="9"/>
      <c r="V738" s="154"/>
      <c r="W738" s="9"/>
      <c r="X738" s="9"/>
      <c r="Y738" s="158"/>
      <c r="Z738" s="9"/>
      <c r="AA738" s="9"/>
      <c r="AB738" s="9"/>
      <c r="AC738" s="9"/>
      <c r="AD738" s="9"/>
      <c r="AE738" s="9"/>
      <c r="AF738" s="9"/>
      <c r="AG738" s="9"/>
      <c r="AH738" s="9"/>
    </row>
    <row r="739">
      <c r="A739" s="9"/>
      <c r="B739" s="9"/>
      <c r="C739" s="9"/>
      <c r="D739" s="9"/>
      <c r="E739" s="154"/>
      <c r="F739" s="9"/>
      <c r="G739" s="155"/>
      <c r="H739" s="155"/>
      <c r="I739" s="9"/>
      <c r="J739" s="9"/>
      <c r="K739" s="9"/>
      <c r="L739" s="156"/>
      <c r="M739" s="157"/>
      <c r="N739" s="157"/>
      <c r="O739" s="157"/>
      <c r="P739" s="157"/>
      <c r="Q739" s="157"/>
      <c r="R739" s="157"/>
      <c r="S739" s="9"/>
      <c r="T739" s="9"/>
      <c r="U739" s="9"/>
      <c r="V739" s="154"/>
      <c r="W739" s="9"/>
      <c r="X739" s="9"/>
      <c r="Y739" s="158"/>
      <c r="Z739" s="9"/>
      <c r="AA739" s="9"/>
      <c r="AB739" s="9"/>
      <c r="AC739" s="9"/>
      <c r="AD739" s="9"/>
      <c r="AE739" s="9"/>
      <c r="AF739" s="9"/>
      <c r="AG739" s="9"/>
      <c r="AH739" s="9"/>
    </row>
    <row r="740">
      <c r="A740" s="9"/>
      <c r="B740" s="9"/>
      <c r="C740" s="9"/>
      <c r="D740" s="9"/>
      <c r="E740" s="154"/>
      <c r="F740" s="9"/>
      <c r="G740" s="155"/>
      <c r="H740" s="155"/>
      <c r="I740" s="9"/>
      <c r="J740" s="9"/>
      <c r="K740" s="9"/>
      <c r="L740" s="156"/>
      <c r="M740" s="157"/>
      <c r="N740" s="157"/>
      <c r="O740" s="157"/>
      <c r="P740" s="157"/>
      <c r="Q740" s="157"/>
      <c r="R740" s="157"/>
      <c r="S740" s="9"/>
      <c r="T740" s="9"/>
      <c r="U740" s="9"/>
      <c r="V740" s="154"/>
      <c r="W740" s="9"/>
      <c r="X740" s="9"/>
      <c r="Y740" s="158"/>
      <c r="Z740" s="9"/>
      <c r="AA740" s="9"/>
      <c r="AB740" s="9"/>
      <c r="AC740" s="9"/>
      <c r="AD740" s="9"/>
      <c r="AE740" s="9"/>
      <c r="AF740" s="9"/>
      <c r="AG740" s="9"/>
      <c r="AH740" s="9"/>
    </row>
    <row r="741">
      <c r="A741" s="9"/>
      <c r="B741" s="9"/>
      <c r="C741" s="9"/>
      <c r="D741" s="9"/>
      <c r="E741" s="154"/>
      <c r="F741" s="9"/>
      <c r="G741" s="155"/>
      <c r="H741" s="155"/>
      <c r="I741" s="9"/>
      <c r="J741" s="9"/>
      <c r="K741" s="9"/>
      <c r="L741" s="156"/>
      <c r="M741" s="157"/>
      <c r="N741" s="157"/>
      <c r="O741" s="157"/>
      <c r="P741" s="157"/>
      <c r="Q741" s="157"/>
      <c r="R741" s="157"/>
      <c r="S741" s="9"/>
      <c r="T741" s="9"/>
      <c r="U741" s="9"/>
      <c r="V741" s="154"/>
      <c r="W741" s="9"/>
      <c r="X741" s="9"/>
      <c r="Y741" s="158"/>
      <c r="Z741" s="9"/>
      <c r="AA741" s="9"/>
      <c r="AB741" s="9"/>
      <c r="AC741" s="9"/>
      <c r="AD741" s="9"/>
      <c r="AE741" s="9"/>
      <c r="AF741" s="9"/>
      <c r="AG741" s="9"/>
      <c r="AH741" s="9"/>
    </row>
    <row r="742">
      <c r="A742" s="9"/>
      <c r="B742" s="9"/>
      <c r="C742" s="9"/>
      <c r="D742" s="9"/>
      <c r="E742" s="154"/>
      <c r="F742" s="9"/>
      <c r="G742" s="155"/>
      <c r="H742" s="155"/>
      <c r="I742" s="9"/>
      <c r="J742" s="9"/>
      <c r="K742" s="9"/>
      <c r="L742" s="156"/>
      <c r="M742" s="157"/>
      <c r="N742" s="157"/>
      <c r="O742" s="157"/>
      <c r="P742" s="157"/>
      <c r="Q742" s="157"/>
      <c r="R742" s="157"/>
      <c r="S742" s="9"/>
      <c r="T742" s="9"/>
      <c r="U742" s="9"/>
      <c r="V742" s="154"/>
      <c r="W742" s="9"/>
      <c r="X742" s="9"/>
      <c r="Y742" s="158"/>
      <c r="Z742" s="9"/>
      <c r="AA742" s="9"/>
      <c r="AB742" s="9"/>
      <c r="AC742" s="9"/>
      <c r="AD742" s="9"/>
      <c r="AE742" s="9"/>
      <c r="AF742" s="9"/>
      <c r="AG742" s="9"/>
      <c r="AH742" s="9"/>
    </row>
    <row r="743">
      <c r="A743" s="9"/>
      <c r="B743" s="9"/>
      <c r="C743" s="9"/>
      <c r="D743" s="9"/>
      <c r="E743" s="154"/>
      <c r="F743" s="9"/>
      <c r="G743" s="155"/>
      <c r="H743" s="155"/>
      <c r="I743" s="9"/>
      <c r="J743" s="9"/>
      <c r="K743" s="9"/>
      <c r="L743" s="156"/>
      <c r="M743" s="157"/>
      <c r="N743" s="157"/>
      <c r="O743" s="157"/>
      <c r="P743" s="157"/>
      <c r="Q743" s="157"/>
      <c r="R743" s="157"/>
      <c r="S743" s="9"/>
      <c r="T743" s="9"/>
      <c r="U743" s="9"/>
      <c r="V743" s="154"/>
      <c r="W743" s="9"/>
      <c r="X743" s="9"/>
      <c r="Y743" s="158"/>
      <c r="Z743" s="9"/>
      <c r="AA743" s="9"/>
      <c r="AB743" s="9"/>
      <c r="AC743" s="9"/>
      <c r="AD743" s="9"/>
      <c r="AE743" s="9"/>
      <c r="AF743" s="9"/>
      <c r="AG743" s="9"/>
      <c r="AH743" s="9"/>
    </row>
    <row r="744">
      <c r="A744" s="9"/>
      <c r="B744" s="9"/>
      <c r="C744" s="9"/>
      <c r="D744" s="9"/>
      <c r="E744" s="154"/>
      <c r="F744" s="9"/>
      <c r="G744" s="155"/>
      <c r="H744" s="155"/>
      <c r="I744" s="9"/>
      <c r="J744" s="9"/>
      <c r="K744" s="9"/>
      <c r="L744" s="156"/>
      <c r="M744" s="157"/>
      <c r="N744" s="157"/>
      <c r="O744" s="157"/>
      <c r="P744" s="157"/>
      <c r="Q744" s="157"/>
      <c r="R744" s="157"/>
      <c r="S744" s="9"/>
      <c r="T744" s="9"/>
      <c r="U744" s="9"/>
      <c r="V744" s="154"/>
      <c r="W744" s="9"/>
      <c r="X744" s="9"/>
      <c r="Y744" s="158"/>
      <c r="Z744" s="9"/>
      <c r="AA744" s="9"/>
      <c r="AB744" s="9"/>
      <c r="AC744" s="9"/>
      <c r="AD744" s="9"/>
      <c r="AE744" s="9"/>
      <c r="AF744" s="9"/>
      <c r="AG744" s="9"/>
      <c r="AH744" s="9"/>
    </row>
    <row r="745">
      <c r="A745" s="9"/>
      <c r="B745" s="9"/>
      <c r="C745" s="9"/>
      <c r="D745" s="9"/>
      <c r="E745" s="154"/>
      <c r="F745" s="9"/>
      <c r="G745" s="155"/>
      <c r="H745" s="155"/>
      <c r="I745" s="9"/>
      <c r="J745" s="9"/>
      <c r="K745" s="9"/>
      <c r="L745" s="156"/>
      <c r="M745" s="157"/>
      <c r="N745" s="157"/>
      <c r="O745" s="157"/>
      <c r="P745" s="157"/>
      <c r="Q745" s="157"/>
      <c r="R745" s="157"/>
      <c r="S745" s="9"/>
      <c r="T745" s="9"/>
      <c r="U745" s="9"/>
      <c r="V745" s="154"/>
      <c r="W745" s="9"/>
      <c r="X745" s="9"/>
      <c r="Y745" s="158"/>
      <c r="Z745" s="9"/>
      <c r="AA745" s="9"/>
      <c r="AB745" s="9"/>
      <c r="AC745" s="9"/>
      <c r="AD745" s="9"/>
      <c r="AE745" s="9"/>
      <c r="AF745" s="9"/>
      <c r="AG745" s="9"/>
      <c r="AH745" s="9"/>
    </row>
    <row r="746">
      <c r="A746" s="9"/>
      <c r="B746" s="9"/>
      <c r="C746" s="9"/>
      <c r="D746" s="9"/>
      <c r="E746" s="154"/>
      <c r="F746" s="9"/>
      <c r="G746" s="155"/>
      <c r="H746" s="155"/>
      <c r="I746" s="9"/>
      <c r="J746" s="9"/>
      <c r="K746" s="9"/>
      <c r="L746" s="156"/>
      <c r="M746" s="157"/>
      <c r="N746" s="157"/>
      <c r="O746" s="157"/>
      <c r="P746" s="157"/>
      <c r="Q746" s="157"/>
      <c r="R746" s="157"/>
      <c r="S746" s="9"/>
      <c r="T746" s="9"/>
      <c r="U746" s="9"/>
      <c r="V746" s="154"/>
      <c r="W746" s="9"/>
      <c r="X746" s="9"/>
      <c r="Y746" s="158"/>
      <c r="Z746" s="9"/>
      <c r="AA746" s="9"/>
      <c r="AB746" s="9"/>
      <c r="AC746" s="9"/>
      <c r="AD746" s="9"/>
      <c r="AE746" s="9"/>
      <c r="AF746" s="9"/>
      <c r="AG746" s="9"/>
      <c r="AH746" s="9"/>
    </row>
    <row r="747">
      <c r="A747" s="9"/>
      <c r="B747" s="9"/>
      <c r="C747" s="9"/>
      <c r="D747" s="9"/>
      <c r="E747" s="154"/>
      <c r="F747" s="9"/>
      <c r="G747" s="155"/>
      <c r="H747" s="155"/>
      <c r="I747" s="9"/>
      <c r="J747" s="9"/>
      <c r="K747" s="9"/>
      <c r="L747" s="156"/>
      <c r="M747" s="157"/>
      <c r="N747" s="157"/>
      <c r="O747" s="157"/>
      <c r="P747" s="157"/>
      <c r="Q747" s="157"/>
      <c r="R747" s="157"/>
      <c r="S747" s="9"/>
      <c r="T747" s="9"/>
      <c r="U747" s="9"/>
      <c r="V747" s="154"/>
      <c r="W747" s="9"/>
      <c r="X747" s="9"/>
      <c r="Y747" s="158"/>
      <c r="Z747" s="9"/>
      <c r="AA747" s="9"/>
      <c r="AB747" s="9"/>
      <c r="AC747" s="9"/>
      <c r="AD747" s="9"/>
      <c r="AE747" s="9"/>
      <c r="AF747" s="9"/>
      <c r="AG747" s="9"/>
      <c r="AH747" s="9"/>
    </row>
    <row r="748">
      <c r="A748" s="9"/>
      <c r="B748" s="9"/>
      <c r="C748" s="9"/>
      <c r="D748" s="9"/>
      <c r="E748" s="154"/>
      <c r="F748" s="9"/>
      <c r="G748" s="155"/>
      <c r="H748" s="155"/>
      <c r="I748" s="9"/>
      <c r="J748" s="9"/>
      <c r="K748" s="9"/>
      <c r="L748" s="156"/>
      <c r="M748" s="157"/>
      <c r="N748" s="157"/>
      <c r="O748" s="157"/>
      <c r="P748" s="157"/>
      <c r="Q748" s="157"/>
      <c r="R748" s="157"/>
      <c r="S748" s="9"/>
      <c r="T748" s="9"/>
      <c r="U748" s="9"/>
      <c r="V748" s="154"/>
      <c r="W748" s="9"/>
      <c r="X748" s="9"/>
      <c r="Y748" s="158"/>
      <c r="Z748" s="9"/>
      <c r="AA748" s="9"/>
      <c r="AB748" s="9"/>
      <c r="AC748" s="9"/>
      <c r="AD748" s="9"/>
      <c r="AE748" s="9"/>
      <c r="AF748" s="9"/>
      <c r="AG748" s="9"/>
      <c r="AH748" s="9"/>
    </row>
    <row r="749">
      <c r="A749" s="9"/>
      <c r="B749" s="9"/>
      <c r="C749" s="9"/>
      <c r="D749" s="9"/>
      <c r="E749" s="154"/>
      <c r="F749" s="9"/>
      <c r="G749" s="155"/>
      <c r="H749" s="155"/>
      <c r="I749" s="9"/>
      <c r="J749" s="9"/>
      <c r="K749" s="9"/>
      <c r="L749" s="156"/>
      <c r="M749" s="157"/>
      <c r="N749" s="157"/>
      <c r="O749" s="157"/>
      <c r="P749" s="157"/>
      <c r="Q749" s="157"/>
      <c r="R749" s="157"/>
      <c r="S749" s="9"/>
      <c r="T749" s="9"/>
      <c r="U749" s="9"/>
      <c r="V749" s="154"/>
      <c r="W749" s="9"/>
      <c r="X749" s="9"/>
      <c r="Y749" s="158"/>
      <c r="Z749" s="9"/>
      <c r="AA749" s="9"/>
      <c r="AB749" s="9"/>
      <c r="AC749" s="9"/>
      <c r="AD749" s="9"/>
      <c r="AE749" s="9"/>
      <c r="AF749" s="9"/>
      <c r="AG749" s="9"/>
      <c r="AH749" s="9"/>
    </row>
    <row r="750">
      <c r="A750" s="9"/>
      <c r="B750" s="9"/>
      <c r="C750" s="9"/>
      <c r="D750" s="9"/>
      <c r="E750" s="154"/>
      <c r="F750" s="9"/>
      <c r="G750" s="155"/>
      <c r="H750" s="155"/>
      <c r="I750" s="9"/>
      <c r="J750" s="9"/>
      <c r="K750" s="9"/>
      <c r="L750" s="156"/>
      <c r="M750" s="157"/>
      <c r="N750" s="157"/>
      <c r="O750" s="157"/>
      <c r="P750" s="157"/>
      <c r="Q750" s="157"/>
      <c r="R750" s="157"/>
      <c r="S750" s="9"/>
      <c r="T750" s="9"/>
      <c r="U750" s="9"/>
      <c r="V750" s="154"/>
      <c r="W750" s="9"/>
      <c r="X750" s="9"/>
      <c r="Y750" s="158"/>
      <c r="Z750" s="9"/>
      <c r="AA750" s="9"/>
      <c r="AB750" s="9"/>
      <c r="AC750" s="9"/>
      <c r="AD750" s="9"/>
      <c r="AE750" s="9"/>
      <c r="AF750" s="9"/>
      <c r="AG750" s="9"/>
      <c r="AH750" s="9"/>
    </row>
    <row r="751">
      <c r="A751" s="9"/>
      <c r="B751" s="9"/>
      <c r="C751" s="9"/>
      <c r="D751" s="9"/>
      <c r="E751" s="154"/>
      <c r="F751" s="9"/>
      <c r="G751" s="155"/>
      <c r="H751" s="155"/>
      <c r="I751" s="9"/>
      <c r="J751" s="9"/>
      <c r="K751" s="9"/>
      <c r="L751" s="156"/>
      <c r="M751" s="157"/>
      <c r="N751" s="157"/>
      <c r="O751" s="157"/>
      <c r="P751" s="157"/>
      <c r="Q751" s="157"/>
      <c r="R751" s="157"/>
      <c r="S751" s="9"/>
      <c r="T751" s="9"/>
      <c r="U751" s="9"/>
      <c r="V751" s="154"/>
      <c r="W751" s="9"/>
      <c r="X751" s="9"/>
      <c r="Y751" s="158"/>
      <c r="Z751" s="9"/>
      <c r="AA751" s="9"/>
      <c r="AB751" s="9"/>
      <c r="AC751" s="9"/>
      <c r="AD751" s="9"/>
      <c r="AE751" s="9"/>
      <c r="AF751" s="9"/>
      <c r="AG751" s="9"/>
      <c r="AH751" s="9"/>
    </row>
    <row r="752">
      <c r="A752" s="9"/>
      <c r="B752" s="9"/>
      <c r="C752" s="9"/>
      <c r="D752" s="9"/>
      <c r="E752" s="154"/>
      <c r="F752" s="9"/>
      <c r="G752" s="155"/>
      <c r="H752" s="155"/>
      <c r="I752" s="9"/>
      <c r="J752" s="9"/>
      <c r="K752" s="9"/>
      <c r="L752" s="156"/>
      <c r="M752" s="157"/>
      <c r="N752" s="157"/>
      <c r="O752" s="157"/>
      <c r="P752" s="157"/>
      <c r="Q752" s="157"/>
      <c r="R752" s="157"/>
      <c r="S752" s="9"/>
      <c r="T752" s="9"/>
      <c r="U752" s="9"/>
      <c r="V752" s="154"/>
      <c r="W752" s="9"/>
      <c r="X752" s="9"/>
      <c r="Y752" s="158"/>
      <c r="Z752" s="9"/>
      <c r="AA752" s="9"/>
      <c r="AB752" s="9"/>
      <c r="AC752" s="9"/>
      <c r="AD752" s="9"/>
      <c r="AE752" s="9"/>
      <c r="AF752" s="9"/>
      <c r="AG752" s="9"/>
      <c r="AH752" s="9"/>
    </row>
    <row r="753">
      <c r="A753" s="9"/>
      <c r="B753" s="9"/>
      <c r="C753" s="9"/>
      <c r="D753" s="9"/>
      <c r="E753" s="154"/>
      <c r="F753" s="9"/>
      <c r="G753" s="155"/>
      <c r="H753" s="155"/>
      <c r="I753" s="9"/>
      <c r="J753" s="9"/>
      <c r="K753" s="9"/>
      <c r="L753" s="156"/>
      <c r="M753" s="157"/>
      <c r="N753" s="157"/>
      <c r="O753" s="157"/>
      <c r="P753" s="157"/>
      <c r="Q753" s="157"/>
      <c r="R753" s="157"/>
      <c r="S753" s="9"/>
      <c r="T753" s="9"/>
      <c r="U753" s="9"/>
      <c r="V753" s="154"/>
      <c r="W753" s="9"/>
      <c r="X753" s="9"/>
      <c r="Y753" s="158"/>
      <c r="Z753" s="9"/>
      <c r="AA753" s="9"/>
      <c r="AB753" s="9"/>
      <c r="AC753" s="9"/>
      <c r="AD753" s="9"/>
      <c r="AE753" s="9"/>
      <c r="AF753" s="9"/>
      <c r="AG753" s="9"/>
      <c r="AH753" s="9"/>
    </row>
    <row r="754">
      <c r="A754" s="9"/>
      <c r="B754" s="9"/>
      <c r="C754" s="9"/>
      <c r="D754" s="9"/>
      <c r="E754" s="154"/>
      <c r="F754" s="9"/>
      <c r="G754" s="155"/>
      <c r="H754" s="155"/>
      <c r="I754" s="9"/>
      <c r="J754" s="9"/>
      <c r="K754" s="9"/>
      <c r="L754" s="156"/>
      <c r="M754" s="157"/>
      <c r="N754" s="157"/>
      <c r="O754" s="157"/>
      <c r="P754" s="157"/>
      <c r="Q754" s="157"/>
      <c r="R754" s="157"/>
      <c r="S754" s="9"/>
      <c r="T754" s="9"/>
      <c r="U754" s="9"/>
      <c r="V754" s="154"/>
      <c r="W754" s="9"/>
      <c r="X754" s="9"/>
      <c r="Y754" s="158"/>
      <c r="Z754" s="9"/>
      <c r="AA754" s="9"/>
      <c r="AB754" s="9"/>
      <c r="AC754" s="9"/>
      <c r="AD754" s="9"/>
      <c r="AE754" s="9"/>
      <c r="AF754" s="9"/>
      <c r="AG754" s="9"/>
      <c r="AH754" s="9"/>
    </row>
    <row r="755">
      <c r="A755" s="9"/>
      <c r="B755" s="9"/>
      <c r="C755" s="9"/>
      <c r="D755" s="9"/>
      <c r="E755" s="154"/>
      <c r="F755" s="9"/>
      <c r="G755" s="155"/>
      <c r="H755" s="155"/>
      <c r="I755" s="9"/>
      <c r="J755" s="9"/>
      <c r="K755" s="9"/>
      <c r="L755" s="156"/>
      <c r="M755" s="157"/>
      <c r="N755" s="157"/>
      <c r="O755" s="157"/>
      <c r="P755" s="157"/>
      <c r="Q755" s="157"/>
      <c r="R755" s="157"/>
      <c r="S755" s="9"/>
      <c r="T755" s="9"/>
      <c r="U755" s="9"/>
      <c r="V755" s="154"/>
      <c r="W755" s="9"/>
      <c r="X755" s="9"/>
      <c r="Y755" s="158"/>
      <c r="Z755" s="9"/>
      <c r="AA755" s="9"/>
      <c r="AB755" s="9"/>
      <c r="AC755" s="9"/>
      <c r="AD755" s="9"/>
      <c r="AE755" s="9"/>
      <c r="AF755" s="9"/>
      <c r="AG755" s="9"/>
      <c r="AH755" s="9"/>
    </row>
    <row r="756">
      <c r="A756" s="9"/>
      <c r="B756" s="9"/>
      <c r="C756" s="9"/>
      <c r="D756" s="9"/>
      <c r="E756" s="154"/>
      <c r="F756" s="9"/>
      <c r="G756" s="155"/>
      <c r="H756" s="155"/>
      <c r="I756" s="9"/>
      <c r="J756" s="9"/>
      <c r="K756" s="9"/>
      <c r="L756" s="156"/>
      <c r="M756" s="157"/>
      <c r="N756" s="157"/>
      <c r="O756" s="157"/>
      <c r="P756" s="157"/>
      <c r="Q756" s="157"/>
      <c r="R756" s="157"/>
      <c r="S756" s="9"/>
      <c r="T756" s="9"/>
      <c r="U756" s="9"/>
      <c r="V756" s="154"/>
      <c r="W756" s="9"/>
      <c r="X756" s="9"/>
      <c r="Y756" s="158"/>
      <c r="Z756" s="9"/>
      <c r="AA756" s="9"/>
      <c r="AB756" s="9"/>
      <c r="AC756" s="9"/>
      <c r="AD756" s="9"/>
      <c r="AE756" s="9"/>
      <c r="AF756" s="9"/>
      <c r="AG756" s="9"/>
      <c r="AH756" s="9"/>
    </row>
    <row r="757">
      <c r="A757" s="9"/>
      <c r="B757" s="9"/>
      <c r="C757" s="9"/>
      <c r="D757" s="9"/>
      <c r="E757" s="154"/>
      <c r="F757" s="9"/>
      <c r="G757" s="155"/>
      <c r="H757" s="155"/>
      <c r="I757" s="9"/>
      <c r="J757" s="9"/>
      <c r="K757" s="9"/>
      <c r="L757" s="156"/>
      <c r="M757" s="157"/>
      <c r="N757" s="157"/>
      <c r="O757" s="157"/>
      <c r="P757" s="157"/>
      <c r="Q757" s="157"/>
      <c r="R757" s="157"/>
      <c r="S757" s="9"/>
      <c r="T757" s="9"/>
      <c r="U757" s="9"/>
      <c r="V757" s="154"/>
      <c r="W757" s="9"/>
      <c r="X757" s="9"/>
      <c r="Y757" s="158"/>
      <c r="Z757" s="9"/>
      <c r="AA757" s="9"/>
      <c r="AB757" s="9"/>
      <c r="AC757" s="9"/>
      <c r="AD757" s="9"/>
      <c r="AE757" s="9"/>
      <c r="AF757" s="9"/>
      <c r="AG757" s="9"/>
      <c r="AH757" s="9"/>
    </row>
    <row r="758">
      <c r="A758" s="9"/>
      <c r="B758" s="9"/>
      <c r="C758" s="9"/>
      <c r="D758" s="9"/>
      <c r="E758" s="154"/>
      <c r="F758" s="9"/>
      <c r="G758" s="155"/>
      <c r="H758" s="155"/>
      <c r="I758" s="9"/>
      <c r="J758" s="9"/>
      <c r="K758" s="9"/>
      <c r="L758" s="156"/>
      <c r="M758" s="157"/>
      <c r="N758" s="157"/>
      <c r="O758" s="157"/>
      <c r="P758" s="157"/>
      <c r="Q758" s="157"/>
      <c r="R758" s="157"/>
      <c r="S758" s="9"/>
      <c r="T758" s="9"/>
      <c r="U758" s="9"/>
      <c r="V758" s="154"/>
      <c r="W758" s="9"/>
      <c r="X758" s="9"/>
      <c r="Y758" s="158"/>
      <c r="Z758" s="9"/>
      <c r="AA758" s="9"/>
      <c r="AB758" s="9"/>
      <c r="AC758" s="9"/>
      <c r="AD758" s="9"/>
      <c r="AE758" s="9"/>
      <c r="AF758" s="9"/>
      <c r="AG758" s="9"/>
      <c r="AH758" s="9"/>
    </row>
    <row r="759">
      <c r="A759" s="9"/>
      <c r="B759" s="9"/>
      <c r="C759" s="9"/>
      <c r="D759" s="9"/>
      <c r="E759" s="154"/>
      <c r="F759" s="9"/>
      <c r="G759" s="155"/>
      <c r="H759" s="155"/>
      <c r="I759" s="9"/>
      <c r="J759" s="9"/>
      <c r="K759" s="9"/>
      <c r="L759" s="156"/>
      <c r="M759" s="157"/>
      <c r="N759" s="157"/>
      <c r="O759" s="157"/>
      <c r="P759" s="157"/>
      <c r="Q759" s="157"/>
      <c r="R759" s="157"/>
      <c r="S759" s="9"/>
      <c r="T759" s="9"/>
      <c r="U759" s="9"/>
      <c r="V759" s="154"/>
      <c r="W759" s="9"/>
      <c r="X759" s="9"/>
      <c r="Y759" s="158"/>
      <c r="Z759" s="9"/>
      <c r="AA759" s="9"/>
      <c r="AB759" s="9"/>
      <c r="AC759" s="9"/>
      <c r="AD759" s="9"/>
      <c r="AE759" s="9"/>
      <c r="AF759" s="9"/>
      <c r="AG759" s="9"/>
      <c r="AH759" s="9"/>
    </row>
    <row r="760">
      <c r="A760" s="9"/>
      <c r="B760" s="9"/>
      <c r="C760" s="9"/>
      <c r="D760" s="9"/>
      <c r="E760" s="154"/>
      <c r="F760" s="9"/>
      <c r="G760" s="155"/>
      <c r="H760" s="155"/>
      <c r="I760" s="9"/>
      <c r="J760" s="9"/>
      <c r="K760" s="9"/>
      <c r="L760" s="156"/>
      <c r="M760" s="157"/>
      <c r="N760" s="157"/>
      <c r="O760" s="157"/>
      <c r="P760" s="157"/>
      <c r="Q760" s="157"/>
      <c r="R760" s="157"/>
      <c r="S760" s="9"/>
      <c r="T760" s="9"/>
      <c r="U760" s="9"/>
      <c r="V760" s="154"/>
      <c r="W760" s="9"/>
      <c r="X760" s="9"/>
      <c r="Y760" s="158"/>
      <c r="Z760" s="9"/>
      <c r="AA760" s="9"/>
      <c r="AB760" s="9"/>
      <c r="AC760" s="9"/>
      <c r="AD760" s="9"/>
      <c r="AE760" s="9"/>
      <c r="AF760" s="9"/>
      <c r="AG760" s="9"/>
      <c r="AH760" s="9"/>
    </row>
    <row r="761">
      <c r="A761" s="9"/>
      <c r="B761" s="9"/>
      <c r="C761" s="9"/>
      <c r="D761" s="9"/>
      <c r="E761" s="154"/>
      <c r="F761" s="9"/>
      <c r="G761" s="155"/>
      <c r="H761" s="155"/>
      <c r="I761" s="9"/>
      <c r="J761" s="9"/>
      <c r="K761" s="9"/>
      <c r="L761" s="156"/>
      <c r="M761" s="157"/>
      <c r="N761" s="157"/>
      <c r="O761" s="157"/>
      <c r="P761" s="157"/>
      <c r="Q761" s="157"/>
      <c r="R761" s="157"/>
      <c r="S761" s="9"/>
      <c r="T761" s="9"/>
      <c r="U761" s="9"/>
      <c r="V761" s="154"/>
      <c r="W761" s="9"/>
      <c r="X761" s="9"/>
      <c r="Y761" s="158"/>
      <c r="Z761" s="9"/>
      <c r="AA761" s="9"/>
      <c r="AB761" s="9"/>
      <c r="AC761" s="9"/>
      <c r="AD761" s="9"/>
      <c r="AE761" s="9"/>
      <c r="AF761" s="9"/>
      <c r="AG761" s="9"/>
      <c r="AH761" s="9"/>
    </row>
    <row r="762">
      <c r="A762" s="9"/>
      <c r="B762" s="9"/>
      <c r="C762" s="9"/>
      <c r="D762" s="9"/>
      <c r="E762" s="154"/>
      <c r="F762" s="9"/>
      <c r="G762" s="155"/>
      <c r="H762" s="155"/>
      <c r="I762" s="9"/>
      <c r="J762" s="9"/>
      <c r="K762" s="9"/>
      <c r="L762" s="156"/>
      <c r="M762" s="157"/>
      <c r="N762" s="157"/>
      <c r="O762" s="157"/>
      <c r="P762" s="157"/>
      <c r="Q762" s="157"/>
      <c r="R762" s="157"/>
      <c r="S762" s="9"/>
      <c r="T762" s="9"/>
      <c r="U762" s="9"/>
      <c r="V762" s="154"/>
      <c r="W762" s="9"/>
      <c r="X762" s="9"/>
      <c r="Y762" s="158"/>
      <c r="Z762" s="9"/>
      <c r="AA762" s="9"/>
      <c r="AB762" s="9"/>
      <c r="AC762" s="9"/>
      <c r="AD762" s="9"/>
      <c r="AE762" s="9"/>
      <c r="AF762" s="9"/>
      <c r="AG762" s="9"/>
      <c r="AH762" s="9"/>
    </row>
    <row r="763">
      <c r="A763" s="9"/>
      <c r="B763" s="9"/>
      <c r="C763" s="9"/>
      <c r="D763" s="9"/>
      <c r="E763" s="154"/>
      <c r="F763" s="9"/>
      <c r="G763" s="155"/>
      <c r="H763" s="155"/>
      <c r="I763" s="9"/>
      <c r="J763" s="9"/>
      <c r="K763" s="9"/>
      <c r="L763" s="156"/>
      <c r="M763" s="157"/>
      <c r="N763" s="157"/>
      <c r="O763" s="157"/>
      <c r="P763" s="157"/>
      <c r="Q763" s="157"/>
      <c r="R763" s="157"/>
      <c r="S763" s="9"/>
      <c r="T763" s="9"/>
      <c r="U763" s="9"/>
      <c r="V763" s="154"/>
      <c r="W763" s="9"/>
      <c r="X763" s="9"/>
      <c r="Y763" s="158"/>
      <c r="Z763" s="9"/>
      <c r="AA763" s="9"/>
      <c r="AB763" s="9"/>
      <c r="AC763" s="9"/>
      <c r="AD763" s="9"/>
      <c r="AE763" s="9"/>
      <c r="AF763" s="9"/>
      <c r="AG763" s="9"/>
      <c r="AH763" s="9"/>
    </row>
    <row r="764">
      <c r="A764" s="9"/>
      <c r="B764" s="9"/>
      <c r="C764" s="9"/>
      <c r="D764" s="9"/>
      <c r="E764" s="154"/>
      <c r="F764" s="9"/>
      <c r="G764" s="155"/>
      <c r="H764" s="155"/>
      <c r="I764" s="9"/>
      <c r="J764" s="9"/>
      <c r="K764" s="9"/>
      <c r="L764" s="156"/>
      <c r="M764" s="157"/>
      <c r="N764" s="157"/>
      <c r="O764" s="157"/>
      <c r="P764" s="157"/>
      <c r="Q764" s="157"/>
      <c r="R764" s="157"/>
      <c r="S764" s="9"/>
      <c r="T764" s="9"/>
      <c r="U764" s="9"/>
      <c r="V764" s="154"/>
      <c r="W764" s="9"/>
      <c r="X764" s="9"/>
      <c r="Y764" s="158"/>
      <c r="Z764" s="9"/>
      <c r="AA764" s="9"/>
      <c r="AB764" s="9"/>
      <c r="AC764" s="9"/>
      <c r="AD764" s="9"/>
      <c r="AE764" s="9"/>
      <c r="AF764" s="9"/>
      <c r="AG764" s="9"/>
      <c r="AH764" s="9"/>
    </row>
    <row r="765">
      <c r="A765" s="9"/>
      <c r="B765" s="9"/>
      <c r="C765" s="9"/>
      <c r="D765" s="9"/>
      <c r="E765" s="154"/>
      <c r="F765" s="9"/>
      <c r="G765" s="155"/>
      <c r="H765" s="155"/>
      <c r="I765" s="9"/>
      <c r="J765" s="9"/>
      <c r="K765" s="9"/>
      <c r="L765" s="156"/>
      <c r="M765" s="157"/>
      <c r="N765" s="157"/>
      <c r="O765" s="157"/>
      <c r="P765" s="157"/>
      <c r="Q765" s="157"/>
      <c r="R765" s="157"/>
      <c r="S765" s="9"/>
      <c r="T765" s="9"/>
      <c r="U765" s="9"/>
      <c r="V765" s="154"/>
      <c r="W765" s="9"/>
      <c r="X765" s="9"/>
      <c r="Y765" s="158"/>
      <c r="Z765" s="9"/>
      <c r="AA765" s="9"/>
      <c r="AB765" s="9"/>
      <c r="AC765" s="9"/>
      <c r="AD765" s="9"/>
      <c r="AE765" s="9"/>
      <c r="AF765" s="9"/>
      <c r="AG765" s="9"/>
      <c r="AH765" s="9"/>
    </row>
    <row r="766">
      <c r="A766" s="9"/>
      <c r="B766" s="9"/>
      <c r="C766" s="9"/>
      <c r="D766" s="9"/>
      <c r="E766" s="154"/>
      <c r="F766" s="9"/>
      <c r="G766" s="155"/>
      <c r="H766" s="155"/>
      <c r="I766" s="9"/>
      <c r="J766" s="9"/>
      <c r="K766" s="9"/>
      <c r="L766" s="156"/>
      <c r="M766" s="157"/>
      <c r="N766" s="157"/>
      <c r="O766" s="157"/>
      <c r="P766" s="157"/>
      <c r="Q766" s="157"/>
      <c r="R766" s="157"/>
      <c r="S766" s="9"/>
      <c r="T766" s="9"/>
      <c r="U766" s="9"/>
      <c r="V766" s="154"/>
      <c r="W766" s="9"/>
      <c r="X766" s="9"/>
      <c r="Y766" s="158"/>
      <c r="Z766" s="9"/>
      <c r="AA766" s="9"/>
      <c r="AB766" s="9"/>
      <c r="AC766" s="9"/>
      <c r="AD766" s="9"/>
      <c r="AE766" s="9"/>
      <c r="AF766" s="9"/>
      <c r="AG766" s="9"/>
      <c r="AH766" s="9"/>
    </row>
    <row r="767">
      <c r="A767" s="9"/>
      <c r="B767" s="9"/>
      <c r="C767" s="9"/>
      <c r="D767" s="9"/>
      <c r="E767" s="154"/>
      <c r="F767" s="9"/>
      <c r="G767" s="155"/>
      <c r="H767" s="155"/>
      <c r="I767" s="9"/>
      <c r="J767" s="9"/>
      <c r="K767" s="9"/>
      <c r="L767" s="156"/>
      <c r="M767" s="157"/>
      <c r="N767" s="157"/>
      <c r="O767" s="157"/>
      <c r="P767" s="157"/>
      <c r="Q767" s="157"/>
      <c r="R767" s="157"/>
      <c r="S767" s="9"/>
      <c r="T767" s="9"/>
      <c r="U767" s="9"/>
      <c r="V767" s="154"/>
      <c r="W767" s="9"/>
      <c r="X767" s="9"/>
      <c r="Y767" s="158"/>
      <c r="Z767" s="9"/>
      <c r="AA767" s="9"/>
      <c r="AB767" s="9"/>
      <c r="AC767" s="9"/>
      <c r="AD767" s="9"/>
      <c r="AE767" s="9"/>
      <c r="AF767" s="9"/>
      <c r="AG767" s="9"/>
      <c r="AH767" s="9"/>
    </row>
    <row r="768">
      <c r="A768" s="9"/>
      <c r="B768" s="9"/>
      <c r="C768" s="9"/>
      <c r="D768" s="9"/>
      <c r="E768" s="154"/>
      <c r="F768" s="9"/>
      <c r="G768" s="155"/>
      <c r="H768" s="155"/>
      <c r="I768" s="9"/>
      <c r="J768" s="9"/>
      <c r="K768" s="9"/>
      <c r="L768" s="156"/>
      <c r="M768" s="157"/>
      <c r="N768" s="157"/>
      <c r="O768" s="157"/>
      <c r="P768" s="157"/>
      <c r="Q768" s="157"/>
      <c r="R768" s="157"/>
      <c r="S768" s="9"/>
      <c r="T768" s="9"/>
      <c r="U768" s="9"/>
      <c r="V768" s="154"/>
      <c r="W768" s="9"/>
      <c r="X768" s="9"/>
      <c r="Y768" s="158"/>
      <c r="Z768" s="9"/>
      <c r="AA768" s="9"/>
      <c r="AB768" s="9"/>
      <c r="AC768" s="9"/>
      <c r="AD768" s="9"/>
      <c r="AE768" s="9"/>
      <c r="AF768" s="9"/>
      <c r="AG768" s="9"/>
      <c r="AH768" s="9"/>
    </row>
    <row r="769">
      <c r="A769" s="9"/>
      <c r="B769" s="9"/>
      <c r="C769" s="9"/>
      <c r="D769" s="9"/>
      <c r="E769" s="154"/>
      <c r="F769" s="9"/>
      <c r="G769" s="155"/>
      <c r="H769" s="155"/>
      <c r="I769" s="9"/>
      <c r="J769" s="9"/>
      <c r="K769" s="9"/>
      <c r="L769" s="156"/>
      <c r="M769" s="157"/>
      <c r="N769" s="157"/>
      <c r="O769" s="157"/>
      <c r="P769" s="157"/>
      <c r="Q769" s="157"/>
      <c r="R769" s="157"/>
      <c r="S769" s="9"/>
      <c r="T769" s="9"/>
      <c r="U769" s="9"/>
      <c r="V769" s="154"/>
      <c r="W769" s="9"/>
      <c r="X769" s="9"/>
      <c r="Y769" s="158"/>
      <c r="Z769" s="9"/>
      <c r="AA769" s="9"/>
      <c r="AB769" s="9"/>
      <c r="AC769" s="9"/>
      <c r="AD769" s="9"/>
      <c r="AE769" s="9"/>
      <c r="AF769" s="9"/>
      <c r="AG769" s="9"/>
      <c r="AH769" s="9"/>
    </row>
    <row r="770">
      <c r="A770" s="9"/>
      <c r="B770" s="9"/>
      <c r="C770" s="9"/>
      <c r="D770" s="9"/>
      <c r="E770" s="154"/>
      <c r="F770" s="9"/>
      <c r="G770" s="155"/>
      <c r="H770" s="155"/>
      <c r="I770" s="9"/>
      <c r="J770" s="9"/>
      <c r="K770" s="9"/>
      <c r="L770" s="156"/>
      <c r="M770" s="157"/>
      <c r="N770" s="157"/>
      <c r="O770" s="157"/>
      <c r="P770" s="157"/>
      <c r="Q770" s="157"/>
      <c r="R770" s="157"/>
      <c r="S770" s="9"/>
      <c r="T770" s="9"/>
      <c r="U770" s="9"/>
      <c r="V770" s="154"/>
      <c r="W770" s="9"/>
      <c r="X770" s="9"/>
      <c r="Y770" s="158"/>
      <c r="Z770" s="9"/>
      <c r="AA770" s="9"/>
      <c r="AB770" s="9"/>
      <c r="AC770" s="9"/>
      <c r="AD770" s="9"/>
      <c r="AE770" s="9"/>
      <c r="AF770" s="9"/>
      <c r="AG770" s="9"/>
      <c r="AH770" s="9"/>
    </row>
    <row r="771">
      <c r="A771" s="9"/>
      <c r="B771" s="9"/>
      <c r="C771" s="9"/>
      <c r="D771" s="9"/>
      <c r="E771" s="154"/>
      <c r="F771" s="9"/>
      <c r="G771" s="155"/>
      <c r="H771" s="155"/>
      <c r="I771" s="9"/>
      <c r="J771" s="9"/>
      <c r="K771" s="9"/>
      <c r="L771" s="156"/>
      <c r="M771" s="157"/>
      <c r="N771" s="157"/>
      <c r="O771" s="157"/>
      <c r="P771" s="157"/>
      <c r="Q771" s="157"/>
      <c r="R771" s="157"/>
      <c r="S771" s="9"/>
      <c r="T771" s="9"/>
      <c r="U771" s="9"/>
      <c r="V771" s="154"/>
      <c r="W771" s="9"/>
      <c r="X771" s="9"/>
      <c r="Y771" s="158"/>
      <c r="Z771" s="9"/>
      <c r="AA771" s="9"/>
      <c r="AB771" s="9"/>
      <c r="AC771" s="9"/>
      <c r="AD771" s="9"/>
      <c r="AE771" s="9"/>
      <c r="AF771" s="9"/>
      <c r="AG771" s="9"/>
      <c r="AH771" s="9"/>
    </row>
    <row r="772">
      <c r="A772" s="9"/>
      <c r="B772" s="9"/>
      <c r="C772" s="9"/>
      <c r="D772" s="9"/>
      <c r="E772" s="154"/>
      <c r="F772" s="9"/>
      <c r="G772" s="155"/>
      <c r="H772" s="155"/>
      <c r="I772" s="9"/>
      <c r="J772" s="9"/>
      <c r="K772" s="9"/>
      <c r="L772" s="156"/>
      <c r="M772" s="157"/>
      <c r="N772" s="157"/>
      <c r="O772" s="157"/>
      <c r="P772" s="157"/>
      <c r="Q772" s="157"/>
      <c r="R772" s="157"/>
      <c r="S772" s="9"/>
      <c r="T772" s="9"/>
      <c r="U772" s="9"/>
      <c r="V772" s="154"/>
      <c r="W772" s="9"/>
      <c r="X772" s="9"/>
      <c r="Y772" s="158"/>
      <c r="Z772" s="9"/>
      <c r="AA772" s="9"/>
      <c r="AB772" s="9"/>
      <c r="AC772" s="9"/>
      <c r="AD772" s="9"/>
      <c r="AE772" s="9"/>
      <c r="AF772" s="9"/>
      <c r="AG772" s="9"/>
      <c r="AH772" s="9"/>
    </row>
    <row r="773">
      <c r="A773" s="9"/>
      <c r="B773" s="9"/>
      <c r="C773" s="9"/>
      <c r="D773" s="9"/>
      <c r="E773" s="154"/>
      <c r="F773" s="9"/>
      <c r="G773" s="155"/>
      <c r="H773" s="155"/>
      <c r="I773" s="9"/>
      <c r="J773" s="9"/>
      <c r="K773" s="9"/>
      <c r="L773" s="156"/>
      <c r="M773" s="157"/>
      <c r="N773" s="157"/>
      <c r="O773" s="157"/>
      <c r="P773" s="157"/>
      <c r="Q773" s="157"/>
      <c r="R773" s="157"/>
      <c r="S773" s="9"/>
      <c r="T773" s="9"/>
      <c r="U773" s="9"/>
      <c r="V773" s="154"/>
      <c r="W773" s="9"/>
      <c r="X773" s="9"/>
      <c r="Y773" s="158"/>
      <c r="Z773" s="9"/>
      <c r="AA773" s="9"/>
      <c r="AB773" s="9"/>
      <c r="AC773" s="9"/>
      <c r="AD773" s="9"/>
      <c r="AE773" s="9"/>
      <c r="AF773" s="9"/>
      <c r="AG773" s="9"/>
      <c r="AH773" s="9"/>
    </row>
    <row r="774">
      <c r="A774" s="9"/>
      <c r="B774" s="9"/>
      <c r="C774" s="9"/>
      <c r="D774" s="9"/>
      <c r="E774" s="154"/>
      <c r="F774" s="9"/>
      <c r="G774" s="155"/>
      <c r="H774" s="155"/>
      <c r="I774" s="9"/>
      <c r="J774" s="9"/>
      <c r="K774" s="9"/>
      <c r="L774" s="156"/>
      <c r="M774" s="157"/>
      <c r="N774" s="157"/>
      <c r="O774" s="157"/>
      <c r="P774" s="157"/>
      <c r="Q774" s="157"/>
      <c r="R774" s="157"/>
      <c r="S774" s="9"/>
      <c r="T774" s="9"/>
      <c r="U774" s="9"/>
      <c r="V774" s="154"/>
      <c r="W774" s="9"/>
      <c r="X774" s="9"/>
      <c r="Y774" s="158"/>
      <c r="Z774" s="9"/>
      <c r="AA774" s="9"/>
      <c r="AB774" s="9"/>
      <c r="AC774" s="9"/>
      <c r="AD774" s="9"/>
      <c r="AE774" s="9"/>
      <c r="AF774" s="9"/>
      <c r="AG774" s="9"/>
      <c r="AH774" s="9"/>
    </row>
    <row r="775">
      <c r="A775" s="9"/>
      <c r="B775" s="9"/>
      <c r="C775" s="9"/>
      <c r="D775" s="9"/>
      <c r="E775" s="154"/>
      <c r="F775" s="9"/>
      <c r="G775" s="155"/>
      <c r="H775" s="155"/>
      <c r="I775" s="9"/>
      <c r="J775" s="9"/>
      <c r="K775" s="9"/>
      <c r="L775" s="156"/>
      <c r="M775" s="157"/>
      <c r="N775" s="157"/>
      <c r="O775" s="157"/>
      <c r="P775" s="157"/>
      <c r="Q775" s="157"/>
      <c r="R775" s="157"/>
      <c r="S775" s="9"/>
      <c r="T775" s="9"/>
      <c r="U775" s="9"/>
      <c r="V775" s="154"/>
      <c r="W775" s="9"/>
      <c r="X775" s="9"/>
      <c r="Y775" s="158"/>
      <c r="Z775" s="9"/>
      <c r="AA775" s="9"/>
      <c r="AB775" s="9"/>
      <c r="AC775" s="9"/>
      <c r="AD775" s="9"/>
      <c r="AE775" s="9"/>
      <c r="AF775" s="9"/>
      <c r="AG775" s="9"/>
      <c r="AH775" s="9"/>
    </row>
    <row r="776">
      <c r="A776" s="9"/>
      <c r="B776" s="9"/>
      <c r="C776" s="9"/>
      <c r="D776" s="9"/>
      <c r="E776" s="154"/>
      <c r="F776" s="9"/>
      <c r="G776" s="155"/>
      <c r="H776" s="155"/>
      <c r="I776" s="9"/>
      <c r="J776" s="9"/>
      <c r="K776" s="9"/>
      <c r="L776" s="156"/>
      <c r="M776" s="157"/>
      <c r="N776" s="157"/>
      <c r="O776" s="157"/>
      <c r="P776" s="157"/>
      <c r="Q776" s="157"/>
      <c r="R776" s="157"/>
      <c r="S776" s="9"/>
      <c r="T776" s="9"/>
      <c r="U776" s="9"/>
      <c r="V776" s="154"/>
      <c r="W776" s="9"/>
      <c r="X776" s="9"/>
      <c r="Y776" s="158"/>
      <c r="Z776" s="9"/>
      <c r="AA776" s="9"/>
      <c r="AB776" s="9"/>
      <c r="AC776" s="9"/>
      <c r="AD776" s="9"/>
      <c r="AE776" s="9"/>
      <c r="AF776" s="9"/>
      <c r="AG776" s="9"/>
      <c r="AH776" s="9"/>
    </row>
    <row r="777">
      <c r="A777" s="9"/>
      <c r="B777" s="9"/>
      <c r="C777" s="9"/>
      <c r="D777" s="9"/>
      <c r="E777" s="154"/>
      <c r="F777" s="9"/>
      <c r="G777" s="155"/>
      <c r="H777" s="155"/>
      <c r="I777" s="9"/>
      <c r="J777" s="9"/>
      <c r="K777" s="9"/>
      <c r="L777" s="156"/>
      <c r="M777" s="157"/>
      <c r="N777" s="157"/>
      <c r="O777" s="157"/>
      <c r="P777" s="157"/>
      <c r="Q777" s="157"/>
      <c r="R777" s="157"/>
      <c r="S777" s="9"/>
      <c r="T777" s="9"/>
      <c r="U777" s="9"/>
      <c r="V777" s="154"/>
      <c r="W777" s="9"/>
      <c r="X777" s="9"/>
      <c r="Y777" s="158"/>
      <c r="Z777" s="9"/>
      <c r="AA777" s="9"/>
      <c r="AB777" s="9"/>
      <c r="AC777" s="9"/>
      <c r="AD777" s="9"/>
      <c r="AE777" s="9"/>
      <c r="AF777" s="9"/>
      <c r="AG777" s="9"/>
      <c r="AH777" s="9"/>
    </row>
    <row r="778">
      <c r="A778" s="9"/>
      <c r="B778" s="9"/>
      <c r="C778" s="9"/>
      <c r="D778" s="9"/>
      <c r="E778" s="154"/>
      <c r="F778" s="9"/>
      <c r="G778" s="155"/>
      <c r="H778" s="155"/>
      <c r="I778" s="9"/>
      <c r="J778" s="9"/>
      <c r="K778" s="9"/>
      <c r="L778" s="156"/>
      <c r="M778" s="157"/>
      <c r="N778" s="157"/>
      <c r="O778" s="157"/>
      <c r="P778" s="157"/>
      <c r="Q778" s="157"/>
      <c r="R778" s="157"/>
      <c r="S778" s="9"/>
      <c r="T778" s="9"/>
      <c r="U778" s="9"/>
      <c r="V778" s="154"/>
      <c r="W778" s="9"/>
      <c r="X778" s="9"/>
      <c r="Y778" s="158"/>
      <c r="Z778" s="9"/>
      <c r="AA778" s="9"/>
      <c r="AB778" s="9"/>
      <c r="AC778" s="9"/>
      <c r="AD778" s="9"/>
      <c r="AE778" s="9"/>
      <c r="AF778" s="9"/>
      <c r="AG778" s="9"/>
      <c r="AH778" s="9"/>
    </row>
    <row r="779">
      <c r="A779" s="9"/>
      <c r="B779" s="9"/>
      <c r="C779" s="9"/>
      <c r="D779" s="9"/>
      <c r="E779" s="154"/>
      <c r="F779" s="9"/>
      <c r="G779" s="155"/>
      <c r="H779" s="155"/>
      <c r="I779" s="9"/>
      <c r="J779" s="9"/>
      <c r="K779" s="9"/>
      <c r="L779" s="156"/>
      <c r="M779" s="157"/>
      <c r="N779" s="157"/>
      <c r="O779" s="157"/>
      <c r="P779" s="157"/>
      <c r="Q779" s="157"/>
      <c r="R779" s="157"/>
      <c r="S779" s="9"/>
      <c r="T779" s="9"/>
      <c r="U779" s="9"/>
      <c r="V779" s="154"/>
      <c r="W779" s="9"/>
      <c r="X779" s="9"/>
      <c r="Y779" s="158"/>
      <c r="Z779" s="9"/>
      <c r="AA779" s="9"/>
      <c r="AB779" s="9"/>
      <c r="AC779" s="9"/>
      <c r="AD779" s="9"/>
      <c r="AE779" s="9"/>
      <c r="AF779" s="9"/>
      <c r="AG779" s="9"/>
      <c r="AH779" s="9"/>
    </row>
    <row r="780">
      <c r="A780" s="9"/>
      <c r="B780" s="9"/>
      <c r="C780" s="9"/>
      <c r="D780" s="9"/>
      <c r="E780" s="154"/>
      <c r="F780" s="9"/>
      <c r="G780" s="155"/>
      <c r="H780" s="155"/>
      <c r="I780" s="9"/>
      <c r="J780" s="9"/>
      <c r="K780" s="9"/>
      <c r="L780" s="156"/>
      <c r="M780" s="157"/>
      <c r="N780" s="157"/>
      <c r="O780" s="157"/>
      <c r="P780" s="157"/>
      <c r="Q780" s="157"/>
      <c r="R780" s="157"/>
      <c r="S780" s="9"/>
      <c r="T780" s="9"/>
      <c r="U780" s="9"/>
      <c r="V780" s="154"/>
      <c r="W780" s="9"/>
      <c r="X780" s="9"/>
      <c r="Y780" s="158"/>
      <c r="Z780" s="9"/>
      <c r="AA780" s="9"/>
      <c r="AB780" s="9"/>
      <c r="AC780" s="9"/>
      <c r="AD780" s="9"/>
      <c r="AE780" s="9"/>
      <c r="AF780" s="9"/>
      <c r="AG780" s="9"/>
      <c r="AH780" s="9"/>
    </row>
    <row r="781">
      <c r="A781" s="9"/>
      <c r="B781" s="9"/>
      <c r="C781" s="9"/>
      <c r="D781" s="9"/>
      <c r="E781" s="154"/>
      <c r="F781" s="9"/>
      <c r="G781" s="155"/>
      <c r="H781" s="155"/>
      <c r="I781" s="9"/>
      <c r="J781" s="9"/>
      <c r="K781" s="9"/>
      <c r="L781" s="156"/>
      <c r="M781" s="157"/>
      <c r="N781" s="157"/>
      <c r="O781" s="157"/>
      <c r="P781" s="157"/>
      <c r="Q781" s="157"/>
      <c r="R781" s="157"/>
      <c r="S781" s="9"/>
      <c r="T781" s="9"/>
      <c r="U781" s="9"/>
      <c r="V781" s="154"/>
      <c r="W781" s="9"/>
      <c r="X781" s="9"/>
      <c r="Y781" s="158"/>
      <c r="Z781" s="9"/>
      <c r="AA781" s="9"/>
      <c r="AB781" s="9"/>
      <c r="AC781" s="9"/>
      <c r="AD781" s="9"/>
      <c r="AE781" s="9"/>
      <c r="AF781" s="9"/>
      <c r="AG781" s="9"/>
      <c r="AH781" s="9"/>
    </row>
    <row r="782">
      <c r="A782" s="9"/>
      <c r="B782" s="9"/>
      <c r="C782" s="9"/>
      <c r="D782" s="9"/>
      <c r="E782" s="154"/>
      <c r="F782" s="9"/>
      <c r="G782" s="155"/>
      <c r="H782" s="155"/>
      <c r="I782" s="9"/>
      <c r="J782" s="9"/>
      <c r="K782" s="9"/>
      <c r="L782" s="156"/>
      <c r="M782" s="157"/>
      <c r="N782" s="157"/>
      <c r="O782" s="157"/>
      <c r="P782" s="157"/>
      <c r="Q782" s="157"/>
      <c r="R782" s="157"/>
      <c r="S782" s="9"/>
      <c r="T782" s="9"/>
      <c r="U782" s="9"/>
      <c r="V782" s="154"/>
      <c r="W782" s="9"/>
      <c r="X782" s="9"/>
      <c r="Y782" s="158"/>
      <c r="Z782" s="9"/>
      <c r="AA782" s="9"/>
      <c r="AB782" s="9"/>
      <c r="AC782" s="9"/>
      <c r="AD782" s="9"/>
      <c r="AE782" s="9"/>
      <c r="AF782" s="9"/>
      <c r="AG782" s="9"/>
      <c r="AH782" s="9"/>
    </row>
    <row r="783">
      <c r="A783" s="9"/>
      <c r="B783" s="9"/>
      <c r="C783" s="9"/>
      <c r="D783" s="9"/>
      <c r="E783" s="154"/>
      <c r="F783" s="9"/>
      <c r="G783" s="155"/>
      <c r="H783" s="155"/>
      <c r="I783" s="9"/>
      <c r="J783" s="9"/>
      <c r="K783" s="9"/>
      <c r="L783" s="156"/>
      <c r="M783" s="157"/>
      <c r="N783" s="157"/>
      <c r="O783" s="157"/>
      <c r="P783" s="157"/>
      <c r="Q783" s="157"/>
      <c r="R783" s="157"/>
      <c r="S783" s="9"/>
      <c r="T783" s="9"/>
      <c r="U783" s="9"/>
      <c r="V783" s="154"/>
      <c r="W783" s="9"/>
      <c r="X783" s="9"/>
      <c r="Y783" s="158"/>
      <c r="Z783" s="9"/>
      <c r="AA783" s="9"/>
      <c r="AB783" s="9"/>
      <c r="AC783" s="9"/>
      <c r="AD783" s="9"/>
      <c r="AE783" s="9"/>
      <c r="AF783" s="9"/>
      <c r="AG783" s="9"/>
      <c r="AH783" s="9"/>
    </row>
    <row r="784">
      <c r="A784" s="9"/>
      <c r="B784" s="9"/>
      <c r="C784" s="9"/>
      <c r="D784" s="9"/>
      <c r="E784" s="154"/>
      <c r="F784" s="9"/>
      <c r="G784" s="155"/>
      <c r="H784" s="155"/>
      <c r="I784" s="9"/>
      <c r="J784" s="9"/>
      <c r="K784" s="9"/>
      <c r="L784" s="156"/>
      <c r="M784" s="157"/>
      <c r="N784" s="157"/>
      <c r="O784" s="157"/>
      <c r="P784" s="157"/>
      <c r="Q784" s="157"/>
      <c r="R784" s="157"/>
      <c r="S784" s="9"/>
      <c r="T784" s="9"/>
      <c r="U784" s="9"/>
      <c r="V784" s="154"/>
      <c r="W784" s="9"/>
      <c r="X784" s="9"/>
      <c r="Y784" s="158"/>
      <c r="Z784" s="9"/>
      <c r="AA784" s="9"/>
      <c r="AB784" s="9"/>
      <c r="AC784" s="9"/>
      <c r="AD784" s="9"/>
      <c r="AE784" s="9"/>
      <c r="AF784" s="9"/>
      <c r="AG784" s="9"/>
      <c r="AH784" s="9"/>
    </row>
    <row r="785">
      <c r="A785" s="9"/>
      <c r="B785" s="9"/>
      <c r="C785" s="9"/>
      <c r="D785" s="9"/>
      <c r="E785" s="154"/>
      <c r="F785" s="9"/>
      <c r="G785" s="155"/>
      <c r="H785" s="155"/>
      <c r="I785" s="9"/>
      <c r="J785" s="9"/>
      <c r="K785" s="9"/>
      <c r="L785" s="156"/>
      <c r="M785" s="157"/>
      <c r="N785" s="157"/>
      <c r="O785" s="157"/>
      <c r="P785" s="157"/>
      <c r="Q785" s="157"/>
      <c r="R785" s="157"/>
      <c r="S785" s="9"/>
      <c r="T785" s="9"/>
      <c r="U785" s="9"/>
      <c r="V785" s="154"/>
      <c r="W785" s="9"/>
      <c r="X785" s="9"/>
      <c r="Y785" s="158"/>
      <c r="Z785" s="9"/>
      <c r="AA785" s="9"/>
      <c r="AB785" s="9"/>
      <c r="AC785" s="9"/>
      <c r="AD785" s="9"/>
      <c r="AE785" s="9"/>
      <c r="AF785" s="9"/>
      <c r="AG785" s="9"/>
      <c r="AH785" s="9"/>
    </row>
    <row r="786">
      <c r="A786" s="9"/>
      <c r="B786" s="9"/>
      <c r="C786" s="9"/>
      <c r="D786" s="9"/>
      <c r="E786" s="154"/>
      <c r="F786" s="9"/>
      <c r="G786" s="155"/>
      <c r="H786" s="155"/>
      <c r="I786" s="9"/>
      <c r="J786" s="9"/>
      <c r="K786" s="9"/>
      <c r="L786" s="156"/>
      <c r="M786" s="157"/>
      <c r="N786" s="157"/>
      <c r="O786" s="157"/>
      <c r="P786" s="157"/>
      <c r="Q786" s="157"/>
      <c r="R786" s="157"/>
      <c r="S786" s="9"/>
      <c r="T786" s="9"/>
      <c r="U786" s="9"/>
      <c r="V786" s="154"/>
      <c r="W786" s="9"/>
      <c r="X786" s="9"/>
      <c r="Y786" s="158"/>
      <c r="Z786" s="9"/>
      <c r="AA786" s="9"/>
      <c r="AB786" s="9"/>
      <c r="AC786" s="9"/>
      <c r="AD786" s="9"/>
      <c r="AE786" s="9"/>
      <c r="AF786" s="9"/>
      <c r="AG786" s="9"/>
      <c r="AH786" s="9"/>
    </row>
    <row r="787">
      <c r="A787" s="9"/>
      <c r="B787" s="9"/>
      <c r="C787" s="9"/>
      <c r="D787" s="9"/>
      <c r="E787" s="154"/>
      <c r="F787" s="9"/>
      <c r="G787" s="155"/>
      <c r="H787" s="155"/>
      <c r="I787" s="9"/>
      <c r="J787" s="9"/>
      <c r="K787" s="9"/>
      <c r="L787" s="156"/>
      <c r="M787" s="157"/>
      <c r="N787" s="157"/>
      <c r="O787" s="157"/>
      <c r="P787" s="157"/>
      <c r="Q787" s="157"/>
      <c r="R787" s="157"/>
      <c r="S787" s="9"/>
      <c r="T787" s="9"/>
      <c r="U787" s="9"/>
      <c r="V787" s="154"/>
      <c r="W787" s="9"/>
      <c r="X787" s="9"/>
      <c r="Y787" s="158"/>
      <c r="Z787" s="9"/>
      <c r="AA787" s="9"/>
      <c r="AB787" s="9"/>
      <c r="AC787" s="9"/>
      <c r="AD787" s="9"/>
      <c r="AE787" s="9"/>
      <c r="AF787" s="9"/>
      <c r="AG787" s="9"/>
      <c r="AH787" s="9"/>
    </row>
    <row r="788">
      <c r="A788" s="9"/>
      <c r="B788" s="9"/>
      <c r="C788" s="9"/>
      <c r="D788" s="9"/>
      <c r="E788" s="154"/>
      <c r="F788" s="9"/>
      <c r="G788" s="155"/>
      <c r="H788" s="155"/>
      <c r="I788" s="9"/>
      <c r="J788" s="9"/>
      <c r="K788" s="9"/>
      <c r="L788" s="156"/>
      <c r="M788" s="157"/>
      <c r="N788" s="157"/>
      <c r="O788" s="157"/>
      <c r="P788" s="157"/>
      <c r="Q788" s="157"/>
      <c r="R788" s="157"/>
      <c r="S788" s="9"/>
      <c r="T788" s="9"/>
      <c r="U788" s="9"/>
      <c r="V788" s="154"/>
      <c r="W788" s="9"/>
      <c r="X788" s="9"/>
      <c r="Y788" s="158"/>
      <c r="Z788" s="9"/>
      <c r="AA788" s="9"/>
      <c r="AB788" s="9"/>
      <c r="AC788" s="9"/>
      <c r="AD788" s="9"/>
      <c r="AE788" s="9"/>
      <c r="AF788" s="9"/>
      <c r="AG788" s="9"/>
      <c r="AH788" s="9"/>
    </row>
    <row r="789">
      <c r="A789" s="9"/>
      <c r="B789" s="9"/>
      <c r="C789" s="9"/>
      <c r="D789" s="9"/>
      <c r="E789" s="154"/>
      <c r="F789" s="9"/>
      <c r="G789" s="155"/>
      <c r="H789" s="155"/>
      <c r="I789" s="9"/>
      <c r="J789" s="9"/>
      <c r="K789" s="9"/>
      <c r="L789" s="156"/>
      <c r="M789" s="157"/>
      <c r="N789" s="157"/>
      <c r="O789" s="157"/>
      <c r="P789" s="157"/>
      <c r="Q789" s="157"/>
      <c r="R789" s="157"/>
      <c r="S789" s="9"/>
      <c r="T789" s="9"/>
      <c r="U789" s="9"/>
      <c r="V789" s="154"/>
      <c r="W789" s="9"/>
      <c r="X789" s="9"/>
      <c r="Y789" s="158"/>
      <c r="Z789" s="9"/>
      <c r="AA789" s="9"/>
      <c r="AB789" s="9"/>
      <c r="AC789" s="9"/>
      <c r="AD789" s="9"/>
      <c r="AE789" s="9"/>
      <c r="AF789" s="9"/>
      <c r="AG789" s="9"/>
      <c r="AH789" s="9"/>
    </row>
    <row r="790">
      <c r="A790" s="9"/>
      <c r="B790" s="9"/>
      <c r="C790" s="9"/>
      <c r="D790" s="9"/>
      <c r="E790" s="154"/>
      <c r="F790" s="9"/>
      <c r="G790" s="155"/>
      <c r="H790" s="155"/>
      <c r="I790" s="9"/>
      <c r="J790" s="9"/>
      <c r="K790" s="9"/>
      <c r="L790" s="156"/>
      <c r="M790" s="157"/>
      <c r="N790" s="157"/>
      <c r="O790" s="157"/>
      <c r="P790" s="157"/>
      <c r="Q790" s="157"/>
      <c r="R790" s="157"/>
      <c r="S790" s="9"/>
      <c r="T790" s="9"/>
      <c r="U790" s="9"/>
      <c r="V790" s="154"/>
      <c r="W790" s="9"/>
      <c r="X790" s="9"/>
      <c r="Y790" s="158"/>
      <c r="Z790" s="9"/>
      <c r="AA790" s="9"/>
      <c r="AB790" s="9"/>
      <c r="AC790" s="9"/>
      <c r="AD790" s="9"/>
      <c r="AE790" s="9"/>
      <c r="AF790" s="9"/>
      <c r="AG790" s="9"/>
      <c r="AH790" s="9"/>
    </row>
    <row r="791">
      <c r="A791" s="9"/>
      <c r="B791" s="9"/>
      <c r="C791" s="9"/>
      <c r="D791" s="9"/>
      <c r="E791" s="154"/>
      <c r="F791" s="9"/>
      <c r="G791" s="155"/>
      <c r="H791" s="155"/>
      <c r="I791" s="9"/>
      <c r="J791" s="9"/>
      <c r="K791" s="9"/>
      <c r="L791" s="156"/>
      <c r="M791" s="157"/>
      <c r="N791" s="157"/>
      <c r="O791" s="157"/>
      <c r="P791" s="157"/>
      <c r="Q791" s="157"/>
      <c r="R791" s="157"/>
      <c r="S791" s="9"/>
      <c r="T791" s="9"/>
      <c r="U791" s="9"/>
      <c r="V791" s="154"/>
      <c r="W791" s="9"/>
      <c r="X791" s="9"/>
      <c r="Y791" s="158"/>
      <c r="Z791" s="9"/>
      <c r="AA791" s="9"/>
      <c r="AB791" s="9"/>
      <c r="AC791" s="9"/>
      <c r="AD791" s="9"/>
      <c r="AE791" s="9"/>
      <c r="AF791" s="9"/>
      <c r="AG791" s="9"/>
      <c r="AH791" s="9"/>
    </row>
    <row r="792">
      <c r="A792" s="9"/>
      <c r="B792" s="9"/>
      <c r="C792" s="9"/>
      <c r="D792" s="9"/>
      <c r="E792" s="154"/>
      <c r="F792" s="9"/>
      <c r="G792" s="155"/>
      <c r="H792" s="155"/>
      <c r="I792" s="9"/>
      <c r="J792" s="9"/>
      <c r="K792" s="9"/>
      <c r="L792" s="156"/>
      <c r="M792" s="157"/>
      <c r="N792" s="157"/>
      <c r="O792" s="157"/>
      <c r="P792" s="157"/>
      <c r="Q792" s="157"/>
      <c r="R792" s="157"/>
      <c r="S792" s="9"/>
      <c r="T792" s="9"/>
      <c r="U792" s="9"/>
      <c r="V792" s="154"/>
      <c r="W792" s="9"/>
      <c r="X792" s="9"/>
      <c r="Y792" s="158"/>
      <c r="Z792" s="9"/>
      <c r="AA792" s="9"/>
      <c r="AB792" s="9"/>
      <c r="AC792" s="9"/>
      <c r="AD792" s="9"/>
      <c r="AE792" s="9"/>
      <c r="AF792" s="9"/>
      <c r="AG792" s="9"/>
      <c r="AH792" s="9"/>
    </row>
    <row r="793">
      <c r="A793" s="9"/>
      <c r="B793" s="9"/>
      <c r="C793" s="9"/>
      <c r="D793" s="9"/>
      <c r="E793" s="154"/>
      <c r="F793" s="9"/>
      <c r="G793" s="155"/>
      <c r="H793" s="155"/>
      <c r="I793" s="9"/>
      <c r="J793" s="9"/>
      <c r="K793" s="9"/>
      <c r="L793" s="156"/>
      <c r="M793" s="157"/>
      <c r="N793" s="157"/>
      <c r="O793" s="157"/>
      <c r="P793" s="157"/>
      <c r="Q793" s="157"/>
      <c r="R793" s="157"/>
      <c r="S793" s="9"/>
      <c r="T793" s="9"/>
      <c r="U793" s="9"/>
      <c r="V793" s="154"/>
      <c r="W793" s="9"/>
      <c r="X793" s="9"/>
      <c r="Y793" s="158"/>
      <c r="Z793" s="9"/>
      <c r="AA793" s="9"/>
      <c r="AB793" s="9"/>
      <c r="AC793" s="9"/>
      <c r="AD793" s="9"/>
      <c r="AE793" s="9"/>
      <c r="AF793" s="9"/>
      <c r="AG793" s="9"/>
      <c r="AH793" s="9"/>
    </row>
    <row r="794">
      <c r="A794" s="9"/>
      <c r="B794" s="9"/>
      <c r="C794" s="9"/>
      <c r="D794" s="9"/>
      <c r="E794" s="154"/>
      <c r="F794" s="9"/>
      <c r="G794" s="155"/>
      <c r="H794" s="155"/>
      <c r="I794" s="9"/>
      <c r="J794" s="9"/>
      <c r="K794" s="9"/>
      <c r="L794" s="156"/>
      <c r="M794" s="157"/>
      <c r="N794" s="157"/>
      <c r="O794" s="157"/>
      <c r="P794" s="157"/>
      <c r="Q794" s="157"/>
      <c r="R794" s="157"/>
      <c r="S794" s="9"/>
      <c r="T794" s="9"/>
      <c r="U794" s="9"/>
      <c r="V794" s="154"/>
      <c r="W794" s="9"/>
      <c r="X794" s="9"/>
      <c r="Y794" s="158"/>
      <c r="Z794" s="9"/>
      <c r="AA794" s="9"/>
      <c r="AB794" s="9"/>
      <c r="AC794" s="9"/>
      <c r="AD794" s="9"/>
      <c r="AE794" s="9"/>
      <c r="AF794" s="9"/>
      <c r="AG794" s="9"/>
      <c r="AH794" s="9"/>
    </row>
    <row r="795">
      <c r="A795" s="9"/>
      <c r="B795" s="9"/>
      <c r="C795" s="9"/>
      <c r="D795" s="9"/>
      <c r="E795" s="154"/>
      <c r="F795" s="9"/>
      <c r="G795" s="155"/>
      <c r="H795" s="155"/>
      <c r="I795" s="9"/>
      <c r="J795" s="9"/>
      <c r="K795" s="9"/>
      <c r="L795" s="156"/>
      <c r="M795" s="157"/>
      <c r="N795" s="157"/>
      <c r="O795" s="157"/>
      <c r="P795" s="157"/>
      <c r="Q795" s="157"/>
      <c r="R795" s="157"/>
      <c r="S795" s="9"/>
      <c r="T795" s="9"/>
      <c r="U795" s="9"/>
      <c r="V795" s="154"/>
      <c r="W795" s="9"/>
      <c r="X795" s="9"/>
      <c r="Y795" s="158"/>
      <c r="Z795" s="9"/>
      <c r="AA795" s="9"/>
      <c r="AB795" s="9"/>
      <c r="AC795" s="9"/>
      <c r="AD795" s="9"/>
      <c r="AE795" s="9"/>
      <c r="AF795" s="9"/>
      <c r="AG795" s="9"/>
      <c r="AH795" s="9"/>
    </row>
    <row r="796">
      <c r="A796" s="9"/>
      <c r="B796" s="9"/>
      <c r="C796" s="9"/>
      <c r="D796" s="9"/>
      <c r="E796" s="154"/>
      <c r="F796" s="9"/>
      <c r="G796" s="155"/>
      <c r="H796" s="155"/>
      <c r="I796" s="9"/>
      <c r="J796" s="9"/>
      <c r="K796" s="9"/>
      <c r="L796" s="156"/>
      <c r="M796" s="157"/>
      <c r="N796" s="157"/>
      <c r="O796" s="157"/>
      <c r="P796" s="157"/>
      <c r="Q796" s="157"/>
      <c r="R796" s="157"/>
      <c r="S796" s="9"/>
      <c r="T796" s="9"/>
      <c r="U796" s="9"/>
      <c r="V796" s="154"/>
      <c r="W796" s="9"/>
      <c r="X796" s="9"/>
      <c r="Y796" s="158"/>
      <c r="Z796" s="9"/>
      <c r="AA796" s="9"/>
      <c r="AB796" s="9"/>
      <c r="AC796" s="9"/>
      <c r="AD796" s="9"/>
      <c r="AE796" s="9"/>
      <c r="AF796" s="9"/>
      <c r="AG796" s="9"/>
      <c r="AH796" s="9"/>
    </row>
    <row r="797">
      <c r="A797" s="9"/>
      <c r="B797" s="9"/>
      <c r="C797" s="9"/>
      <c r="D797" s="9"/>
      <c r="E797" s="154"/>
      <c r="F797" s="9"/>
      <c r="G797" s="155"/>
      <c r="H797" s="155"/>
      <c r="I797" s="9"/>
      <c r="J797" s="9"/>
      <c r="K797" s="9"/>
      <c r="L797" s="156"/>
      <c r="M797" s="157"/>
      <c r="N797" s="157"/>
      <c r="O797" s="157"/>
      <c r="P797" s="157"/>
      <c r="Q797" s="157"/>
      <c r="R797" s="157"/>
      <c r="S797" s="9"/>
      <c r="T797" s="9"/>
      <c r="U797" s="9"/>
      <c r="V797" s="154"/>
      <c r="W797" s="9"/>
      <c r="X797" s="9"/>
      <c r="Y797" s="158"/>
      <c r="Z797" s="9"/>
      <c r="AA797" s="9"/>
      <c r="AB797" s="9"/>
      <c r="AC797" s="9"/>
      <c r="AD797" s="9"/>
      <c r="AE797" s="9"/>
      <c r="AF797" s="9"/>
      <c r="AG797" s="9"/>
      <c r="AH797" s="9"/>
    </row>
    <row r="798">
      <c r="A798" s="9"/>
      <c r="B798" s="9"/>
      <c r="C798" s="9"/>
      <c r="D798" s="9"/>
      <c r="E798" s="154"/>
      <c r="F798" s="9"/>
      <c r="G798" s="155"/>
      <c r="H798" s="155"/>
      <c r="I798" s="9"/>
      <c r="J798" s="9"/>
      <c r="K798" s="9"/>
      <c r="L798" s="156"/>
      <c r="M798" s="157"/>
      <c r="N798" s="157"/>
      <c r="O798" s="157"/>
      <c r="P798" s="157"/>
      <c r="Q798" s="157"/>
      <c r="R798" s="157"/>
      <c r="S798" s="9"/>
      <c r="T798" s="9"/>
      <c r="U798" s="9"/>
      <c r="V798" s="154"/>
      <c r="W798" s="9"/>
      <c r="X798" s="9"/>
      <c r="Y798" s="158"/>
      <c r="Z798" s="9"/>
      <c r="AA798" s="9"/>
      <c r="AB798" s="9"/>
      <c r="AC798" s="9"/>
      <c r="AD798" s="9"/>
      <c r="AE798" s="9"/>
      <c r="AF798" s="9"/>
      <c r="AG798" s="9"/>
      <c r="AH798" s="9"/>
    </row>
    <row r="799">
      <c r="A799" s="9"/>
      <c r="B799" s="9"/>
      <c r="C799" s="9"/>
      <c r="D799" s="9"/>
      <c r="E799" s="154"/>
      <c r="F799" s="9"/>
      <c r="G799" s="155"/>
      <c r="H799" s="155"/>
      <c r="I799" s="9"/>
      <c r="J799" s="9"/>
      <c r="K799" s="9"/>
      <c r="L799" s="156"/>
      <c r="M799" s="157"/>
      <c r="N799" s="157"/>
      <c r="O799" s="157"/>
      <c r="P799" s="157"/>
      <c r="Q799" s="157"/>
      <c r="R799" s="157"/>
      <c r="S799" s="9"/>
      <c r="T799" s="9"/>
      <c r="U799" s="9"/>
      <c r="V799" s="154"/>
      <c r="W799" s="9"/>
      <c r="X799" s="9"/>
      <c r="Y799" s="158"/>
      <c r="Z799" s="9"/>
      <c r="AA799" s="9"/>
      <c r="AB799" s="9"/>
      <c r="AC799" s="9"/>
      <c r="AD799" s="9"/>
      <c r="AE799" s="9"/>
      <c r="AF799" s="9"/>
      <c r="AG799" s="9"/>
      <c r="AH799" s="9"/>
    </row>
    <row r="800">
      <c r="A800" s="9"/>
      <c r="B800" s="9"/>
      <c r="C800" s="9"/>
      <c r="D800" s="9"/>
      <c r="E800" s="154"/>
      <c r="F800" s="9"/>
      <c r="G800" s="155"/>
      <c r="H800" s="155"/>
      <c r="I800" s="9"/>
      <c r="J800" s="9"/>
      <c r="K800" s="9"/>
      <c r="L800" s="156"/>
      <c r="M800" s="157"/>
      <c r="N800" s="157"/>
      <c r="O800" s="157"/>
      <c r="P800" s="157"/>
      <c r="Q800" s="157"/>
      <c r="R800" s="157"/>
      <c r="S800" s="9"/>
      <c r="T800" s="9"/>
      <c r="U800" s="9"/>
      <c r="V800" s="154"/>
      <c r="W800" s="9"/>
      <c r="X800" s="9"/>
      <c r="Y800" s="158"/>
      <c r="Z800" s="9"/>
      <c r="AA800" s="9"/>
      <c r="AB800" s="9"/>
      <c r="AC800" s="9"/>
      <c r="AD800" s="9"/>
      <c r="AE800" s="9"/>
      <c r="AF800" s="9"/>
      <c r="AG800" s="9"/>
      <c r="AH800" s="9"/>
    </row>
    <row r="801">
      <c r="A801" s="9"/>
      <c r="B801" s="9"/>
      <c r="C801" s="9"/>
      <c r="D801" s="9"/>
      <c r="E801" s="154"/>
      <c r="F801" s="9"/>
      <c r="G801" s="155"/>
      <c r="H801" s="155"/>
      <c r="I801" s="9"/>
      <c r="J801" s="9"/>
      <c r="K801" s="9"/>
      <c r="L801" s="156"/>
      <c r="M801" s="157"/>
      <c r="N801" s="157"/>
      <c r="O801" s="157"/>
      <c r="P801" s="157"/>
      <c r="Q801" s="157"/>
      <c r="R801" s="157"/>
      <c r="S801" s="9"/>
      <c r="T801" s="9"/>
      <c r="U801" s="9"/>
      <c r="V801" s="154"/>
      <c r="W801" s="9"/>
      <c r="X801" s="9"/>
      <c r="Y801" s="158"/>
      <c r="Z801" s="9"/>
      <c r="AA801" s="9"/>
      <c r="AB801" s="9"/>
      <c r="AC801" s="9"/>
      <c r="AD801" s="9"/>
      <c r="AE801" s="9"/>
      <c r="AF801" s="9"/>
      <c r="AG801" s="9"/>
      <c r="AH801" s="9"/>
    </row>
    <row r="802">
      <c r="A802" s="9"/>
      <c r="B802" s="9"/>
      <c r="C802" s="9"/>
      <c r="D802" s="9"/>
      <c r="E802" s="154"/>
      <c r="F802" s="9"/>
      <c r="G802" s="155"/>
      <c r="H802" s="155"/>
      <c r="I802" s="9"/>
      <c r="J802" s="9"/>
      <c r="K802" s="9"/>
      <c r="L802" s="156"/>
      <c r="M802" s="157"/>
      <c r="N802" s="157"/>
      <c r="O802" s="157"/>
      <c r="P802" s="157"/>
      <c r="Q802" s="157"/>
      <c r="R802" s="157"/>
      <c r="S802" s="9"/>
      <c r="T802" s="9"/>
      <c r="U802" s="9"/>
      <c r="V802" s="154"/>
      <c r="W802" s="9"/>
      <c r="X802" s="9"/>
      <c r="Y802" s="158"/>
      <c r="Z802" s="9"/>
      <c r="AA802" s="9"/>
      <c r="AB802" s="9"/>
      <c r="AC802" s="9"/>
      <c r="AD802" s="9"/>
      <c r="AE802" s="9"/>
      <c r="AF802" s="9"/>
      <c r="AG802" s="9"/>
      <c r="AH802" s="9"/>
    </row>
    <row r="803">
      <c r="A803" s="9"/>
      <c r="B803" s="9"/>
      <c r="C803" s="9"/>
      <c r="D803" s="9"/>
      <c r="E803" s="154"/>
      <c r="F803" s="9"/>
      <c r="G803" s="155"/>
      <c r="H803" s="155"/>
      <c r="I803" s="9"/>
      <c r="J803" s="9"/>
      <c r="K803" s="9"/>
      <c r="L803" s="156"/>
      <c r="M803" s="157"/>
      <c r="N803" s="157"/>
      <c r="O803" s="157"/>
      <c r="P803" s="157"/>
      <c r="Q803" s="157"/>
      <c r="R803" s="157"/>
      <c r="S803" s="9"/>
      <c r="T803" s="9"/>
      <c r="U803" s="9"/>
      <c r="V803" s="154"/>
      <c r="W803" s="9"/>
      <c r="X803" s="9"/>
      <c r="Y803" s="158"/>
      <c r="Z803" s="9"/>
      <c r="AA803" s="9"/>
      <c r="AB803" s="9"/>
      <c r="AC803" s="9"/>
      <c r="AD803" s="9"/>
      <c r="AE803" s="9"/>
      <c r="AF803" s="9"/>
      <c r="AG803" s="9"/>
      <c r="AH803" s="9"/>
    </row>
    <row r="804">
      <c r="A804" s="9"/>
      <c r="B804" s="9"/>
      <c r="C804" s="9"/>
      <c r="D804" s="9"/>
      <c r="E804" s="154"/>
      <c r="F804" s="9"/>
      <c r="G804" s="155"/>
      <c r="H804" s="155"/>
      <c r="I804" s="9"/>
      <c r="J804" s="9"/>
      <c r="K804" s="9"/>
      <c r="L804" s="156"/>
      <c r="M804" s="157"/>
      <c r="N804" s="157"/>
      <c r="O804" s="157"/>
      <c r="P804" s="157"/>
      <c r="Q804" s="157"/>
      <c r="R804" s="157"/>
      <c r="S804" s="9"/>
      <c r="T804" s="9"/>
      <c r="U804" s="9"/>
      <c r="V804" s="154"/>
      <c r="W804" s="9"/>
      <c r="X804" s="9"/>
      <c r="Y804" s="158"/>
      <c r="Z804" s="9"/>
      <c r="AA804" s="9"/>
      <c r="AB804" s="9"/>
      <c r="AC804" s="9"/>
      <c r="AD804" s="9"/>
      <c r="AE804" s="9"/>
      <c r="AF804" s="9"/>
      <c r="AG804" s="9"/>
      <c r="AH804" s="9"/>
    </row>
    <row r="805">
      <c r="A805" s="9"/>
      <c r="B805" s="9"/>
      <c r="C805" s="9"/>
      <c r="D805" s="9"/>
      <c r="E805" s="154"/>
      <c r="F805" s="9"/>
      <c r="G805" s="155"/>
      <c r="H805" s="155"/>
      <c r="I805" s="9"/>
      <c r="J805" s="9"/>
      <c r="K805" s="9"/>
      <c r="L805" s="156"/>
      <c r="M805" s="157"/>
      <c r="N805" s="157"/>
      <c r="O805" s="157"/>
      <c r="P805" s="157"/>
      <c r="Q805" s="157"/>
      <c r="R805" s="157"/>
      <c r="S805" s="9"/>
      <c r="T805" s="9"/>
      <c r="U805" s="9"/>
      <c r="V805" s="154"/>
      <c r="W805" s="9"/>
      <c r="X805" s="9"/>
      <c r="Y805" s="158"/>
      <c r="Z805" s="9"/>
      <c r="AA805" s="9"/>
      <c r="AB805" s="9"/>
      <c r="AC805" s="9"/>
      <c r="AD805" s="9"/>
      <c r="AE805" s="9"/>
      <c r="AF805" s="9"/>
      <c r="AG805" s="9"/>
      <c r="AH805" s="9"/>
    </row>
    <row r="806">
      <c r="A806" s="9"/>
      <c r="B806" s="9"/>
      <c r="C806" s="9"/>
      <c r="D806" s="9"/>
      <c r="E806" s="154"/>
      <c r="F806" s="9"/>
      <c r="G806" s="155"/>
      <c r="H806" s="155"/>
      <c r="I806" s="9"/>
      <c r="J806" s="9"/>
      <c r="K806" s="9"/>
      <c r="L806" s="156"/>
      <c r="M806" s="157"/>
      <c r="N806" s="157"/>
      <c r="O806" s="157"/>
      <c r="P806" s="157"/>
      <c r="Q806" s="157"/>
      <c r="R806" s="157"/>
      <c r="S806" s="9"/>
      <c r="T806" s="9"/>
      <c r="U806" s="9"/>
      <c r="V806" s="154"/>
      <c r="W806" s="9"/>
      <c r="X806" s="9"/>
      <c r="Y806" s="158"/>
      <c r="Z806" s="9"/>
      <c r="AA806" s="9"/>
      <c r="AB806" s="9"/>
      <c r="AC806" s="9"/>
      <c r="AD806" s="9"/>
      <c r="AE806" s="9"/>
      <c r="AF806" s="9"/>
      <c r="AG806" s="9"/>
      <c r="AH806" s="9"/>
    </row>
    <row r="807">
      <c r="A807" s="9"/>
      <c r="B807" s="9"/>
      <c r="C807" s="9"/>
      <c r="D807" s="9"/>
      <c r="E807" s="154"/>
      <c r="F807" s="9"/>
      <c r="G807" s="155"/>
      <c r="H807" s="155"/>
      <c r="I807" s="9"/>
      <c r="J807" s="9"/>
      <c r="K807" s="9"/>
      <c r="L807" s="156"/>
      <c r="M807" s="157"/>
      <c r="N807" s="157"/>
      <c r="O807" s="157"/>
      <c r="P807" s="157"/>
      <c r="Q807" s="157"/>
      <c r="R807" s="157"/>
      <c r="S807" s="9"/>
      <c r="T807" s="9"/>
      <c r="U807" s="9"/>
      <c r="V807" s="154"/>
      <c r="W807" s="9"/>
      <c r="X807" s="9"/>
      <c r="Y807" s="158"/>
      <c r="Z807" s="9"/>
      <c r="AA807" s="9"/>
      <c r="AB807" s="9"/>
      <c r="AC807" s="9"/>
      <c r="AD807" s="9"/>
      <c r="AE807" s="9"/>
      <c r="AF807" s="9"/>
      <c r="AG807" s="9"/>
      <c r="AH807" s="9"/>
    </row>
    <row r="808">
      <c r="A808" s="9"/>
      <c r="B808" s="9"/>
      <c r="C808" s="9"/>
      <c r="D808" s="9"/>
      <c r="E808" s="154"/>
      <c r="F808" s="9"/>
      <c r="G808" s="155"/>
      <c r="H808" s="155"/>
      <c r="I808" s="9"/>
      <c r="J808" s="9"/>
      <c r="K808" s="9"/>
      <c r="L808" s="156"/>
      <c r="M808" s="157"/>
      <c r="N808" s="157"/>
      <c r="O808" s="157"/>
      <c r="P808" s="157"/>
      <c r="Q808" s="157"/>
      <c r="R808" s="157"/>
      <c r="S808" s="9"/>
      <c r="T808" s="9"/>
      <c r="U808" s="9"/>
      <c r="V808" s="154"/>
      <c r="W808" s="9"/>
      <c r="X808" s="9"/>
      <c r="Y808" s="158"/>
      <c r="Z808" s="9"/>
      <c r="AA808" s="9"/>
      <c r="AB808" s="9"/>
      <c r="AC808" s="9"/>
      <c r="AD808" s="9"/>
      <c r="AE808" s="9"/>
      <c r="AF808" s="9"/>
      <c r="AG808" s="9"/>
      <c r="AH808" s="9"/>
    </row>
    <row r="809">
      <c r="A809" s="9"/>
      <c r="B809" s="9"/>
      <c r="C809" s="9"/>
      <c r="D809" s="9"/>
      <c r="E809" s="154"/>
      <c r="F809" s="9"/>
      <c r="G809" s="155"/>
      <c r="H809" s="155"/>
      <c r="I809" s="9"/>
      <c r="J809" s="9"/>
      <c r="K809" s="9"/>
      <c r="L809" s="156"/>
      <c r="M809" s="157"/>
      <c r="N809" s="157"/>
      <c r="O809" s="157"/>
      <c r="P809" s="157"/>
      <c r="Q809" s="157"/>
      <c r="R809" s="157"/>
      <c r="S809" s="9"/>
      <c r="T809" s="9"/>
      <c r="U809" s="9"/>
      <c r="V809" s="154"/>
      <c r="W809" s="9"/>
      <c r="X809" s="9"/>
      <c r="Y809" s="158"/>
      <c r="Z809" s="9"/>
      <c r="AA809" s="9"/>
      <c r="AB809" s="9"/>
      <c r="AC809" s="9"/>
      <c r="AD809" s="9"/>
      <c r="AE809" s="9"/>
      <c r="AF809" s="9"/>
      <c r="AG809" s="9"/>
      <c r="AH809" s="9"/>
    </row>
    <row r="810">
      <c r="A810" s="9"/>
      <c r="B810" s="9"/>
      <c r="C810" s="9"/>
      <c r="D810" s="9"/>
      <c r="E810" s="154"/>
      <c r="F810" s="9"/>
      <c r="G810" s="155"/>
      <c r="H810" s="155"/>
      <c r="I810" s="9"/>
      <c r="J810" s="9"/>
      <c r="K810" s="9"/>
      <c r="L810" s="156"/>
      <c r="M810" s="157"/>
      <c r="N810" s="157"/>
      <c r="O810" s="157"/>
      <c r="P810" s="157"/>
      <c r="Q810" s="157"/>
      <c r="R810" s="157"/>
      <c r="S810" s="9"/>
      <c r="T810" s="9"/>
      <c r="U810" s="9"/>
      <c r="V810" s="154"/>
      <c r="W810" s="9"/>
      <c r="X810" s="9"/>
      <c r="Y810" s="158"/>
      <c r="Z810" s="9"/>
      <c r="AA810" s="9"/>
      <c r="AB810" s="9"/>
      <c r="AC810" s="9"/>
      <c r="AD810" s="9"/>
      <c r="AE810" s="9"/>
      <c r="AF810" s="9"/>
      <c r="AG810" s="9"/>
      <c r="AH810" s="9"/>
    </row>
    <row r="811">
      <c r="A811" s="9"/>
      <c r="B811" s="9"/>
      <c r="C811" s="9"/>
      <c r="D811" s="9"/>
      <c r="E811" s="154"/>
      <c r="F811" s="9"/>
      <c r="G811" s="155"/>
      <c r="H811" s="155"/>
      <c r="I811" s="9"/>
      <c r="J811" s="9"/>
      <c r="K811" s="9"/>
      <c r="L811" s="156"/>
      <c r="M811" s="157"/>
      <c r="N811" s="157"/>
      <c r="O811" s="157"/>
      <c r="P811" s="157"/>
      <c r="Q811" s="157"/>
      <c r="R811" s="157"/>
      <c r="S811" s="9"/>
      <c r="T811" s="9"/>
      <c r="U811" s="9"/>
      <c r="V811" s="154"/>
      <c r="W811" s="9"/>
      <c r="X811" s="9"/>
      <c r="Y811" s="158"/>
      <c r="Z811" s="9"/>
      <c r="AA811" s="9"/>
      <c r="AB811" s="9"/>
      <c r="AC811" s="9"/>
      <c r="AD811" s="9"/>
      <c r="AE811" s="9"/>
      <c r="AF811" s="9"/>
      <c r="AG811" s="9"/>
      <c r="AH811" s="9"/>
    </row>
    <row r="812">
      <c r="A812" s="9"/>
      <c r="B812" s="9"/>
      <c r="C812" s="9"/>
      <c r="D812" s="9"/>
      <c r="E812" s="154"/>
      <c r="F812" s="9"/>
      <c r="G812" s="155"/>
      <c r="H812" s="155"/>
      <c r="I812" s="9"/>
      <c r="J812" s="9"/>
      <c r="K812" s="9"/>
      <c r="L812" s="156"/>
      <c r="M812" s="157"/>
      <c r="N812" s="157"/>
      <c r="O812" s="157"/>
      <c r="P812" s="157"/>
      <c r="Q812" s="157"/>
      <c r="R812" s="157"/>
      <c r="S812" s="9"/>
      <c r="T812" s="9"/>
      <c r="U812" s="9"/>
      <c r="V812" s="154"/>
      <c r="W812" s="9"/>
      <c r="X812" s="9"/>
      <c r="Y812" s="158"/>
      <c r="Z812" s="9"/>
      <c r="AA812" s="9"/>
      <c r="AB812" s="9"/>
      <c r="AC812" s="9"/>
      <c r="AD812" s="9"/>
      <c r="AE812" s="9"/>
      <c r="AF812" s="9"/>
      <c r="AG812" s="9"/>
      <c r="AH812" s="9"/>
    </row>
    <row r="813">
      <c r="A813" s="9"/>
      <c r="B813" s="9"/>
      <c r="C813" s="9"/>
      <c r="D813" s="9"/>
      <c r="E813" s="154"/>
      <c r="F813" s="9"/>
      <c r="G813" s="155"/>
      <c r="H813" s="155"/>
      <c r="I813" s="9"/>
      <c r="J813" s="9"/>
      <c r="K813" s="9"/>
      <c r="L813" s="156"/>
      <c r="M813" s="157"/>
      <c r="N813" s="157"/>
      <c r="O813" s="157"/>
      <c r="P813" s="157"/>
      <c r="Q813" s="157"/>
      <c r="R813" s="157"/>
      <c r="S813" s="9"/>
      <c r="T813" s="9"/>
      <c r="U813" s="9"/>
      <c r="V813" s="154"/>
      <c r="W813" s="9"/>
      <c r="X813" s="9"/>
      <c r="Y813" s="158"/>
      <c r="Z813" s="9"/>
      <c r="AA813" s="9"/>
      <c r="AB813" s="9"/>
      <c r="AC813" s="9"/>
      <c r="AD813" s="9"/>
      <c r="AE813" s="9"/>
      <c r="AF813" s="9"/>
      <c r="AG813" s="9"/>
      <c r="AH813" s="9"/>
    </row>
    <row r="814">
      <c r="A814" s="9"/>
      <c r="B814" s="9"/>
      <c r="C814" s="9"/>
      <c r="D814" s="9"/>
      <c r="E814" s="154"/>
      <c r="F814" s="9"/>
      <c r="G814" s="155"/>
      <c r="H814" s="155"/>
      <c r="I814" s="9"/>
      <c r="J814" s="9"/>
      <c r="K814" s="9"/>
      <c r="L814" s="156"/>
      <c r="M814" s="157"/>
      <c r="N814" s="157"/>
      <c r="O814" s="157"/>
      <c r="P814" s="157"/>
      <c r="Q814" s="157"/>
      <c r="R814" s="157"/>
      <c r="S814" s="9"/>
      <c r="T814" s="9"/>
      <c r="U814" s="9"/>
      <c r="V814" s="154"/>
      <c r="W814" s="9"/>
      <c r="X814" s="9"/>
      <c r="Y814" s="158"/>
      <c r="Z814" s="9"/>
      <c r="AA814" s="9"/>
      <c r="AB814" s="9"/>
      <c r="AC814" s="9"/>
      <c r="AD814" s="9"/>
      <c r="AE814" s="9"/>
      <c r="AF814" s="9"/>
      <c r="AG814" s="9"/>
      <c r="AH814" s="9"/>
    </row>
    <row r="815">
      <c r="A815" s="9"/>
      <c r="B815" s="9"/>
      <c r="C815" s="9"/>
      <c r="D815" s="9"/>
      <c r="E815" s="154"/>
      <c r="F815" s="9"/>
      <c r="G815" s="155"/>
      <c r="H815" s="155"/>
      <c r="I815" s="9"/>
      <c r="J815" s="9"/>
      <c r="K815" s="9"/>
      <c r="L815" s="156"/>
      <c r="M815" s="157"/>
      <c r="N815" s="157"/>
      <c r="O815" s="157"/>
      <c r="P815" s="157"/>
      <c r="Q815" s="157"/>
      <c r="R815" s="157"/>
      <c r="S815" s="9"/>
      <c r="T815" s="9"/>
      <c r="U815" s="9"/>
      <c r="V815" s="154"/>
      <c r="W815" s="9"/>
      <c r="X815" s="9"/>
      <c r="Y815" s="158"/>
      <c r="Z815" s="9"/>
      <c r="AA815" s="9"/>
      <c r="AB815" s="9"/>
      <c r="AC815" s="9"/>
      <c r="AD815" s="9"/>
      <c r="AE815" s="9"/>
      <c r="AF815" s="9"/>
      <c r="AG815" s="9"/>
      <c r="AH815" s="9"/>
    </row>
    <row r="816">
      <c r="A816" s="9"/>
      <c r="B816" s="9"/>
      <c r="C816" s="9"/>
      <c r="D816" s="9"/>
      <c r="E816" s="154"/>
      <c r="F816" s="9"/>
      <c r="G816" s="155"/>
      <c r="H816" s="155"/>
      <c r="I816" s="9"/>
      <c r="J816" s="9"/>
      <c r="K816" s="9"/>
      <c r="L816" s="156"/>
      <c r="M816" s="157"/>
      <c r="N816" s="157"/>
      <c r="O816" s="157"/>
      <c r="P816" s="157"/>
      <c r="Q816" s="157"/>
      <c r="R816" s="157"/>
      <c r="S816" s="9"/>
      <c r="T816" s="9"/>
      <c r="U816" s="9"/>
      <c r="V816" s="154"/>
      <c r="W816" s="9"/>
      <c r="X816" s="9"/>
      <c r="Y816" s="158"/>
      <c r="Z816" s="9"/>
      <c r="AA816" s="9"/>
      <c r="AB816" s="9"/>
      <c r="AC816" s="9"/>
      <c r="AD816" s="9"/>
      <c r="AE816" s="9"/>
      <c r="AF816" s="9"/>
      <c r="AG816" s="9"/>
      <c r="AH816" s="9"/>
    </row>
    <row r="817">
      <c r="A817" s="9"/>
      <c r="B817" s="9"/>
      <c r="C817" s="9"/>
      <c r="D817" s="9"/>
      <c r="E817" s="154"/>
      <c r="F817" s="9"/>
      <c r="G817" s="155"/>
      <c r="H817" s="155"/>
      <c r="I817" s="9"/>
      <c r="J817" s="9"/>
      <c r="K817" s="9"/>
      <c r="L817" s="156"/>
      <c r="M817" s="157"/>
      <c r="N817" s="157"/>
      <c r="O817" s="157"/>
      <c r="P817" s="157"/>
      <c r="Q817" s="157"/>
      <c r="R817" s="157"/>
      <c r="S817" s="9"/>
      <c r="T817" s="9"/>
      <c r="U817" s="9"/>
      <c r="V817" s="154"/>
      <c r="W817" s="9"/>
      <c r="X817" s="9"/>
      <c r="Y817" s="158"/>
      <c r="Z817" s="9"/>
      <c r="AA817" s="9"/>
      <c r="AB817" s="9"/>
      <c r="AC817" s="9"/>
      <c r="AD817" s="9"/>
      <c r="AE817" s="9"/>
      <c r="AF817" s="9"/>
      <c r="AG817" s="9"/>
      <c r="AH817" s="9"/>
    </row>
    <row r="818">
      <c r="A818" s="9"/>
      <c r="B818" s="9"/>
      <c r="C818" s="9"/>
      <c r="D818" s="9"/>
      <c r="E818" s="154"/>
      <c r="F818" s="9"/>
      <c r="G818" s="155"/>
      <c r="H818" s="155"/>
      <c r="I818" s="9"/>
      <c r="J818" s="9"/>
      <c r="K818" s="9"/>
      <c r="L818" s="156"/>
      <c r="M818" s="157"/>
      <c r="N818" s="157"/>
      <c r="O818" s="157"/>
      <c r="P818" s="157"/>
      <c r="Q818" s="157"/>
      <c r="R818" s="157"/>
      <c r="S818" s="9"/>
      <c r="T818" s="9"/>
      <c r="U818" s="9"/>
      <c r="V818" s="154"/>
      <c r="W818" s="9"/>
      <c r="X818" s="9"/>
      <c r="Y818" s="158"/>
      <c r="Z818" s="9"/>
      <c r="AA818" s="9"/>
      <c r="AB818" s="9"/>
      <c r="AC818" s="9"/>
      <c r="AD818" s="9"/>
      <c r="AE818" s="9"/>
      <c r="AF818" s="9"/>
      <c r="AG818" s="9"/>
      <c r="AH818" s="9"/>
    </row>
    <row r="819">
      <c r="A819" s="9"/>
      <c r="B819" s="9"/>
      <c r="C819" s="9"/>
      <c r="D819" s="9"/>
      <c r="E819" s="154"/>
      <c r="F819" s="9"/>
      <c r="G819" s="155"/>
      <c r="H819" s="155"/>
      <c r="I819" s="9"/>
      <c r="J819" s="9"/>
      <c r="K819" s="9"/>
      <c r="L819" s="156"/>
      <c r="M819" s="157"/>
      <c r="N819" s="157"/>
      <c r="O819" s="157"/>
      <c r="P819" s="157"/>
      <c r="Q819" s="157"/>
      <c r="R819" s="157"/>
      <c r="S819" s="9"/>
      <c r="T819" s="9"/>
      <c r="U819" s="9"/>
      <c r="V819" s="154"/>
      <c r="W819" s="9"/>
      <c r="X819" s="9"/>
      <c r="Y819" s="158"/>
      <c r="Z819" s="9"/>
      <c r="AA819" s="9"/>
      <c r="AB819" s="9"/>
      <c r="AC819" s="9"/>
      <c r="AD819" s="9"/>
      <c r="AE819" s="9"/>
      <c r="AF819" s="9"/>
      <c r="AG819" s="9"/>
      <c r="AH819" s="9"/>
    </row>
    <row r="820">
      <c r="A820" s="9"/>
      <c r="B820" s="9"/>
      <c r="C820" s="9"/>
      <c r="D820" s="9"/>
      <c r="E820" s="154"/>
      <c r="F820" s="9"/>
      <c r="G820" s="155"/>
      <c r="H820" s="155"/>
      <c r="I820" s="9"/>
      <c r="J820" s="9"/>
      <c r="K820" s="9"/>
      <c r="L820" s="156"/>
      <c r="M820" s="157"/>
      <c r="N820" s="157"/>
      <c r="O820" s="157"/>
      <c r="P820" s="157"/>
      <c r="Q820" s="157"/>
      <c r="R820" s="157"/>
      <c r="S820" s="9"/>
      <c r="T820" s="9"/>
      <c r="U820" s="9"/>
      <c r="V820" s="154"/>
      <c r="W820" s="9"/>
      <c r="X820" s="9"/>
      <c r="Y820" s="158"/>
      <c r="Z820" s="9"/>
      <c r="AA820" s="9"/>
      <c r="AB820" s="9"/>
      <c r="AC820" s="9"/>
      <c r="AD820" s="9"/>
      <c r="AE820" s="9"/>
      <c r="AF820" s="9"/>
      <c r="AG820" s="9"/>
      <c r="AH820" s="9"/>
    </row>
    <row r="821">
      <c r="A821" s="9"/>
      <c r="B821" s="9"/>
      <c r="C821" s="9"/>
      <c r="D821" s="9"/>
      <c r="E821" s="154"/>
      <c r="F821" s="9"/>
      <c r="G821" s="155"/>
      <c r="H821" s="155"/>
      <c r="I821" s="9"/>
      <c r="J821" s="9"/>
      <c r="K821" s="9"/>
      <c r="L821" s="156"/>
      <c r="M821" s="157"/>
      <c r="N821" s="157"/>
      <c r="O821" s="157"/>
      <c r="P821" s="157"/>
      <c r="Q821" s="157"/>
      <c r="R821" s="157"/>
      <c r="S821" s="9"/>
      <c r="T821" s="9"/>
      <c r="U821" s="9"/>
      <c r="V821" s="154"/>
      <c r="W821" s="9"/>
      <c r="X821" s="9"/>
      <c r="Y821" s="158"/>
      <c r="Z821" s="9"/>
      <c r="AA821" s="9"/>
      <c r="AB821" s="9"/>
      <c r="AC821" s="9"/>
      <c r="AD821" s="9"/>
      <c r="AE821" s="9"/>
      <c r="AF821" s="9"/>
      <c r="AG821" s="9"/>
      <c r="AH821" s="9"/>
    </row>
    <row r="822">
      <c r="A822" s="9"/>
      <c r="B822" s="9"/>
      <c r="C822" s="9"/>
      <c r="D822" s="9"/>
      <c r="E822" s="154"/>
      <c r="F822" s="9"/>
      <c r="G822" s="155"/>
      <c r="H822" s="155"/>
      <c r="I822" s="9"/>
      <c r="J822" s="9"/>
      <c r="K822" s="9"/>
      <c r="L822" s="156"/>
      <c r="M822" s="157"/>
      <c r="N822" s="157"/>
      <c r="O822" s="157"/>
      <c r="P822" s="157"/>
      <c r="Q822" s="157"/>
      <c r="R822" s="157"/>
      <c r="S822" s="9"/>
      <c r="T822" s="9"/>
      <c r="U822" s="9"/>
      <c r="V822" s="154"/>
      <c r="W822" s="9"/>
      <c r="X822" s="9"/>
      <c r="Y822" s="158"/>
      <c r="Z822" s="9"/>
      <c r="AA822" s="9"/>
      <c r="AB822" s="9"/>
      <c r="AC822" s="9"/>
      <c r="AD822" s="9"/>
      <c r="AE822" s="9"/>
      <c r="AF822" s="9"/>
      <c r="AG822" s="9"/>
      <c r="AH822" s="9"/>
    </row>
    <row r="823">
      <c r="A823" s="9"/>
      <c r="B823" s="9"/>
      <c r="C823" s="9"/>
      <c r="D823" s="9"/>
      <c r="E823" s="154"/>
      <c r="F823" s="9"/>
      <c r="G823" s="155"/>
      <c r="H823" s="155"/>
      <c r="I823" s="9"/>
      <c r="J823" s="9"/>
      <c r="K823" s="9"/>
      <c r="L823" s="156"/>
      <c r="M823" s="157"/>
      <c r="N823" s="157"/>
      <c r="O823" s="157"/>
      <c r="P823" s="157"/>
      <c r="Q823" s="157"/>
      <c r="R823" s="157"/>
      <c r="S823" s="9"/>
      <c r="T823" s="9"/>
      <c r="U823" s="9"/>
      <c r="V823" s="154"/>
      <c r="W823" s="9"/>
      <c r="X823" s="9"/>
      <c r="Y823" s="158"/>
      <c r="Z823" s="9"/>
      <c r="AA823" s="9"/>
      <c r="AB823" s="9"/>
      <c r="AC823" s="9"/>
      <c r="AD823" s="9"/>
      <c r="AE823" s="9"/>
      <c r="AF823" s="9"/>
      <c r="AG823" s="9"/>
      <c r="AH823" s="9"/>
    </row>
    <row r="824">
      <c r="A824" s="9"/>
      <c r="B824" s="9"/>
      <c r="C824" s="9"/>
      <c r="D824" s="9"/>
      <c r="E824" s="154"/>
      <c r="F824" s="9"/>
      <c r="G824" s="155"/>
      <c r="H824" s="155"/>
      <c r="I824" s="9"/>
      <c r="J824" s="9"/>
      <c r="K824" s="9"/>
      <c r="L824" s="156"/>
      <c r="M824" s="157"/>
      <c r="N824" s="157"/>
      <c r="O824" s="157"/>
      <c r="P824" s="157"/>
      <c r="Q824" s="157"/>
      <c r="R824" s="157"/>
      <c r="S824" s="9"/>
      <c r="T824" s="9"/>
      <c r="U824" s="9"/>
      <c r="V824" s="154"/>
      <c r="W824" s="9"/>
      <c r="X824" s="9"/>
      <c r="Y824" s="158"/>
      <c r="Z824" s="9"/>
      <c r="AA824" s="9"/>
      <c r="AB824" s="9"/>
      <c r="AC824" s="9"/>
      <c r="AD824" s="9"/>
      <c r="AE824" s="9"/>
      <c r="AF824" s="9"/>
      <c r="AG824" s="9"/>
      <c r="AH824" s="9"/>
    </row>
    <row r="825">
      <c r="A825" s="9"/>
      <c r="B825" s="9"/>
      <c r="C825" s="9"/>
      <c r="D825" s="9"/>
      <c r="E825" s="154"/>
      <c r="F825" s="9"/>
      <c r="G825" s="155"/>
      <c r="H825" s="155"/>
      <c r="I825" s="9"/>
      <c r="J825" s="9"/>
      <c r="K825" s="9"/>
      <c r="L825" s="156"/>
      <c r="M825" s="157"/>
      <c r="N825" s="157"/>
      <c r="O825" s="157"/>
      <c r="P825" s="157"/>
      <c r="Q825" s="157"/>
      <c r="R825" s="157"/>
      <c r="S825" s="9"/>
      <c r="T825" s="9"/>
      <c r="U825" s="9"/>
      <c r="V825" s="154"/>
      <c r="W825" s="9"/>
      <c r="X825" s="9"/>
      <c r="Y825" s="158"/>
      <c r="Z825" s="9"/>
      <c r="AA825" s="9"/>
      <c r="AB825" s="9"/>
      <c r="AC825" s="9"/>
      <c r="AD825" s="9"/>
      <c r="AE825" s="9"/>
      <c r="AF825" s="9"/>
      <c r="AG825" s="9"/>
      <c r="AH825" s="9"/>
    </row>
    <row r="826">
      <c r="A826" s="9"/>
      <c r="B826" s="9"/>
      <c r="C826" s="9"/>
      <c r="D826" s="9"/>
      <c r="E826" s="154"/>
      <c r="F826" s="9"/>
      <c r="G826" s="155"/>
      <c r="H826" s="155"/>
      <c r="I826" s="9"/>
      <c r="J826" s="9"/>
      <c r="K826" s="9"/>
      <c r="L826" s="156"/>
      <c r="M826" s="157"/>
      <c r="N826" s="157"/>
      <c r="O826" s="157"/>
      <c r="P826" s="157"/>
      <c r="Q826" s="157"/>
      <c r="R826" s="157"/>
      <c r="S826" s="9"/>
      <c r="T826" s="9"/>
      <c r="U826" s="9"/>
      <c r="V826" s="154"/>
      <c r="W826" s="9"/>
      <c r="X826" s="9"/>
      <c r="Y826" s="158"/>
      <c r="Z826" s="9"/>
      <c r="AA826" s="9"/>
      <c r="AB826" s="9"/>
      <c r="AC826" s="9"/>
      <c r="AD826" s="9"/>
      <c r="AE826" s="9"/>
      <c r="AF826" s="9"/>
      <c r="AG826" s="9"/>
      <c r="AH826" s="9"/>
    </row>
    <row r="827">
      <c r="A827" s="9"/>
      <c r="B827" s="9"/>
      <c r="C827" s="9"/>
      <c r="D827" s="9"/>
      <c r="E827" s="154"/>
      <c r="F827" s="9"/>
      <c r="G827" s="155"/>
      <c r="H827" s="155"/>
      <c r="I827" s="9"/>
      <c r="J827" s="9"/>
      <c r="K827" s="9"/>
      <c r="L827" s="156"/>
      <c r="M827" s="157"/>
      <c r="N827" s="157"/>
      <c r="O827" s="157"/>
      <c r="P827" s="157"/>
      <c r="Q827" s="157"/>
      <c r="R827" s="157"/>
      <c r="S827" s="9"/>
      <c r="T827" s="9"/>
      <c r="U827" s="9"/>
      <c r="V827" s="154"/>
      <c r="W827" s="9"/>
      <c r="X827" s="9"/>
      <c r="Y827" s="158"/>
      <c r="Z827" s="9"/>
      <c r="AA827" s="9"/>
      <c r="AB827" s="9"/>
      <c r="AC827" s="9"/>
      <c r="AD827" s="9"/>
      <c r="AE827" s="9"/>
      <c r="AF827" s="9"/>
      <c r="AG827" s="9"/>
      <c r="AH827" s="9"/>
    </row>
    <row r="828">
      <c r="A828" s="9"/>
      <c r="B828" s="9"/>
      <c r="C828" s="9"/>
      <c r="D828" s="9"/>
      <c r="E828" s="154"/>
      <c r="F828" s="9"/>
      <c r="G828" s="155"/>
      <c r="H828" s="155"/>
      <c r="I828" s="9"/>
      <c r="J828" s="9"/>
      <c r="K828" s="9"/>
      <c r="L828" s="156"/>
      <c r="M828" s="157"/>
      <c r="N828" s="157"/>
      <c r="O828" s="157"/>
      <c r="P828" s="157"/>
      <c r="Q828" s="157"/>
      <c r="R828" s="157"/>
      <c r="S828" s="9"/>
      <c r="T828" s="9"/>
      <c r="U828" s="9"/>
      <c r="V828" s="154"/>
      <c r="W828" s="9"/>
      <c r="X828" s="9"/>
      <c r="Y828" s="158"/>
      <c r="Z828" s="9"/>
      <c r="AA828" s="9"/>
      <c r="AB828" s="9"/>
      <c r="AC828" s="9"/>
      <c r="AD828" s="9"/>
      <c r="AE828" s="9"/>
      <c r="AF828" s="9"/>
      <c r="AG828" s="9"/>
      <c r="AH828" s="9"/>
    </row>
    <row r="829">
      <c r="A829" s="9"/>
      <c r="B829" s="9"/>
      <c r="C829" s="9"/>
      <c r="D829" s="9"/>
      <c r="E829" s="154"/>
      <c r="F829" s="9"/>
      <c r="G829" s="155"/>
      <c r="H829" s="155"/>
      <c r="I829" s="9"/>
      <c r="J829" s="9"/>
      <c r="K829" s="9"/>
      <c r="L829" s="156"/>
      <c r="M829" s="157"/>
      <c r="N829" s="157"/>
      <c r="O829" s="157"/>
      <c r="P829" s="157"/>
      <c r="Q829" s="157"/>
      <c r="R829" s="157"/>
      <c r="S829" s="9"/>
      <c r="T829" s="9"/>
      <c r="U829" s="9"/>
      <c r="V829" s="154"/>
      <c r="W829" s="9"/>
      <c r="X829" s="9"/>
      <c r="Y829" s="158"/>
      <c r="Z829" s="9"/>
      <c r="AA829" s="9"/>
      <c r="AB829" s="9"/>
      <c r="AC829" s="9"/>
      <c r="AD829" s="9"/>
      <c r="AE829" s="9"/>
      <c r="AF829" s="9"/>
      <c r="AG829" s="9"/>
      <c r="AH829" s="9"/>
    </row>
    <row r="830">
      <c r="A830" s="9"/>
      <c r="B830" s="9"/>
      <c r="C830" s="9"/>
      <c r="D830" s="9"/>
      <c r="E830" s="154"/>
      <c r="F830" s="9"/>
      <c r="G830" s="155"/>
      <c r="H830" s="155"/>
      <c r="I830" s="9"/>
      <c r="J830" s="9"/>
      <c r="K830" s="9"/>
      <c r="L830" s="156"/>
      <c r="M830" s="157"/>
      <c r="N830" s="157"/>
      <c r="O830" s="157"/>
      <c r="P830" s="157"/>
      <c r="Q830" s="157"/>
      <c r="R830" s="157"/>
      <c r="S830" s="9"/>
      <c r="T830" s="9"/>
      <c r="U830" s="9"/>
      <c r="V830" s="154"/>
      <c r="W830" s="9"/>
      <c r="X830" s="9"/>
      <c r="Y830" s="158"/>
      <c r="Z830" s="9"/>
      <c r="AA830" s="9"/>
      <c r="AB830" s="9"/>
      <c r="AC830" s="9"/>
      <c r="AD830" s="9"/>
      <c r="AE830" s="9"/>
      <c r="AF830" s="9"/>
      <c r="AG830" s="9"/>
      <c r="AH830" s="9"/>
    </row>
    <row r="831">
      <c r="A831" s="9"/>
      <c r="B831" s="9"/>
      <c r="C831" s="9"/>
      <c r="D831" s="9"/>
      <c r="E831" s="154"/>
      <c r="F831" s="9"/>
      <c r="G831" s="155"/>
      <c r="H831" s="155"/>
      <c r="I831" s="9"/>
      <c r="J831" s="9"/>
      <c r="K831" s="9"/>
      <c r="L831" s="156"/>
      <c r="M831" s="157"/>
      <c r="N831" s="157"/>
      <c r="O831" s="157"/>
      <c r="P831" s="157"/>
      <c r="Q831" s="157"/>
      <c r="R831" s="157"/>
      <c r="S831" s="9"/>
      <c r="T831" s="9"/>
      <c r="U831" s="9"/>
      <c r="V831" s="154"/>
      <c r="W831" s="9"/>
      <c r="X831" s="9"/>
      <c r="Y831" s="158"/>
      <c r="Z831" s="9"/>
      <c r="AA831" s="9"/>
      <c r="AB831" s="9"/>
      <c r="AC831" s="9"/>
      <c r="AD831" s="9"/>
      <c r="AE831" s="9"/>
      <c r="AF831" s="9"/>
      <c r="AG831" s="9"/>
      <c r="AH831" s="9"/>
    </row>
    <row r="832">
      <c r="A832" s="9"/>
      <c r="B832" s="9"/>
      <c r="C832" s="9"/>
      <c r="D832" s="9"/>
      <c r="E832" s="154"/>
      <c r="F832" s="9"/>
      <c r="G832" s="155"/>
      <c r="H832" s="155"/>
      <c r="I832" s="9"/>
      <c r="J832" s="9"/>
      <c r="K832" s="9"/>
      <c r="L832" s="156"/>
      <c r="M832" s="157"/>
      <c r="N832" s="157"/>
      <c r="O832" s="157"/>
      <c r="P832" s="157"/>
      <c r="Q832" s="157"/>
      <c r="R832" s="157"/>
      <c r="S832" s="9"/>
      <c r="T832" s="9"/>
      <c r="U832" s="9"/>
      <c r="V832" s="154"/>
      <c r="W832" s="9"/>
      <c r="X832" s="9"/>
      <c r="Y832" s="158"/>
      <c r="Z832" s="9"/>
      <c r="AA832" s="9"/>
      <c r="AB832" s="9"/>
      <c r="AC832" s="9"/>
      <c r="AD832" s="9"/>
      <c r="AE832" s="9"/>
      <c r="AF832" s="9"/>
      <c r="AG832" s="9"/>
      <c r="AH832" s="9"/>
    </row>
    <row r="833">
      <c r="A833" s="9"/>
      <c r="B833" s="9"/>
      <c r="C833" s="9"/>
      <c r="D833" s="9"/>
      <c r="E833" s="154"/>
      <c r="F833" s="9"/>
      <c r="G833" s="155"/>
      <c r="H833" s="155"/>
      <c r="I833" s="9"/>
      <c r="J833" s="9"/>
      <c r="K833" s="9"/>
      <c r="L833" s="156"/>
      <c r="M833" s="157"/>
      <c r="N833" s="157"/>
      <c r="O833" s="157"/>
      <c r="P833" s="157"/>
      <c r="Q833" s="157"/>
      <c r="R833" s="157"/>
      <c r="S833" s="9"/>
      <c r="T833" s="9"/>
      <c r="U833" s="9"/>
      <c r="V833" s="154"/>
      <c r="W833" s="9"/>
      <c r="X833" s="9"/>
      <c r="Y833" s="158"/>
      <c r="Z833" s="9"/>
      <c r="AA833" s="9"/>
      <c r="AB833" s="9"/>
      <c r="AC833" s="9"/>
      <c r="AD833" s="9"/>
      <c r="AE833" s="9"/>
      <c r="AF833" s="9"/>
      <c r="AG833" s="9"/>
      <c r="AH833" s="9"/>
    </row>
    <row r="834">
      <c r="A834" s="9"/>
      <c r="B834" s="9"/>
      <c r="C834" s="9"/>
      <c r="D834" s="9"/>
      <c r="E834" s="154"/>
      <c r="F834" s="9"/>
      <c r="G834" s="155"/>
      <c r="H834" s="155"/>
      <c r="I834" s="9"/>
      <c r="J834" s="9"/>
      <c r="K834" s="9"/>
      <c r="L834" s="156"/>
      <c r="M834" s="157"/>
      <c r="N834" s="157"/>
      <c r="O834" s="157"/>
      <c r="P834" s="157"/>
      <c r="Q834" s="157"/>
      <c r="R834" s="157"/>
      <c r="S834" s="9"/>
      <c r="T834" s="9"/>
      <c r="U834" s="9"/>
      <c r="V834" s="154"/>
      <c r="W834" s="9"/>
      <c r="X834" s="9"/>
      <c r="Y834" s="158"/>
      <c r="Z834" s="9"/>
      <c r="AA834" s="9"/>
      <c r="AB834" s="9"/>
      <c r="AC834" s="9"/>
      <c r="AD834" s="9"/>
      <c r="AE834" s="9"/>
      <c r="AF834" s="9"/>
      <c r="AG834" s="9"/>
      <c r="AH834" s="9"/>
    </row>
    <row r="835">
      <c r="A835" s="9"/>
      <c r="B835" s="9"/>
      <c r="C835" s="9"/>
      <c r="D835" s="9"/>
      <c r="E835" s="154"/>
      <c r="F835" s="9"/>
      <c r="G835" s="155"/>
      <c r="H835" s="155"/>
      <c r="I835" s="9"/>
      <c r="J835" s="9"/>
      <c r="K835" s="9"/>
      <c r="L835" s="156"/>
      <c r="M835" s="157"/>
      <c r="N835" s="157"/>
      <c r="O835" s="157"/>
      <c r="P835" s="157"/>
      <c r="Q835" s="157"/>
      <c r="R835" s="157"/>
      <c r="S835" s="9"/>
      <c r="T835" s="9"/>
      <c r="U835" s="9"/>
      <c r="V835" s="154"/>
      <c r="W835" s="9"/>
      <c r="X835" s="9"/>
      <c r="Y835" s="158"/>
      <c r="Z835" s="9"/>
      <c r="AA835" s="9"/>
      <c r="AB835" s="9"/>
      <c r="AC835" s="9"/>
      <c r="AD835" s="9"/>
      <c r="AE835" s="9"/>
      <c r="AF835" s="9"/>
      <c r="AG835" s="9"/>
      <c r="AH835" s="9"/>
    </row>
    <row r="836">
      <c r="A836" s="9"/>
      <c r="B836" s="9"/>
      <c r="C836" s="9"/>
      <c r="D836" s="9"/>
      <c r="E836" s="154"/>
      <c r="F836" s="9"/>
      <c r="G836" s="155"/>
      <c r="H836" s="155"/>
      <c r="I836" s="9"/>
      <c r="J836" s="9"/>
      <c r="K836" s="9"/>
      <c r="L836" s="156"/>
      <c r="M836" s="157"/>
      <c r="N836" s="157"/>
      <c r="O836" s="157"/>
      <c r="P836" s="157"/>
      <c r="Q836" s="157"/>
      <c r="R836" s="157"/>
      <c r="S836" s="9"/>
      <c r="T836" s="9"/>
      <c r="U836" s="9"/>
      <c r="V836" s="154"/>
      <c r="W836" s="9"/>
      <c r="X836" s="9"/>
      <c r="Y836" s="158"/>
      <c r="Z836" s="9"/>
      <c r="AA836" s="9"/>
      <c r="AB836" s="9"/>
      <c r="AC836" s="9"/>
      <c r="AD836" s="9"/>
      <c r="AE836" s="9"/>
      <c r="AF836" s="9"/>
      <c r="AG836" s="9"/>
      <c r="AH836" s="9"/>
    </row>
    <row r="837">
      <c r="A837" s="9"/>
      <c r="B837" s="9"/>
      <c r="C837" s="9"/>
      <c r="D837" s="9"/>
      <c r="E837" s="154"/>
      <c r="F837" s="9"/>
      <c r="G837" s="155"/>
      <c r="H837" s="155"/>
      <c r="I837" s="9"/>
      <c r="J837" s="9"/>
      <c r="K837" s="9"/>
      <c r="L837" s="156"/>
      <c r="M837" s="157"/>
      <c r="N837" s="157"/>
      <c r="O837" s="157"/>
      <c r="P837" s="157"/>
      <c r="Q837" s="157"/>
      <c r="R837" s="157"/>
      <c r="S837" s="9"/>
      <c r="T837" s="9"/>
      <c r="U837" s="9"/>
      <c r="V837" s="154"/>
      <c r="W837" s="9"/>
      <c r="X837" s="9"/>
      <c r="Y837" s="158"/>
      <c r="Z837" s="9"/>
      <c r="AA837" s="9"/>
      <c r="AB837" s="9"/>
      <c r="AC837" s="9"/>
      <c r="AD837" s="9"/>
      <c r="AE837" s="9"/>
      <c r="AF837" s="9"/>
      <c r="AG837" s="9"/>
      <c r="AH837" s="9"/>
    </row>
    <row r="838">
      <c r="A838" s="9"/>
      <c r="B838" s="9"/>
      <c r="C838" s="9"/>
      <c r="D838" s="9"/>
      <c r="E838" s="154"/>
      <c r="F838" s="9"/>
      <c r="G838" s="155"/>
      <c r="H838" s="155"/>
      <c r="I838" s="9"/>
      <c r="J838" s="9"/>
      <c r="K838" s="9"/>
      <c r="L838" s="156"/>
      <c r="M838" s="157"/>
      <c r="N838" s="157"/>
      <c r="O838" s="157"/>
      <c r="P838" s="157"/>
      <c r="Q838" s="157"/>
      <c r="R838" s="157"/>
      <c r="S838" s="9"/>
      <c r="T838" s="9"/>
      <c r="U838" s="9"/>
      <c r="V838" s="154"/>
      <c r="W838" s="9"/>
      <c r="X838" s="9"/>
      <c r="Y838" s="158"/>
      <c r="Z838" s="9"/>
      <c r="AA838" s="9"/>
      <c r="AB838" s="9"/>
      <c r="AC838" s="9"/>
      <c r="AD838" s="9"/>
      <c r="AE838" s="9"/>
      <c r="AF838" s="9"/>
      <c r="AG838" s="9"/>
      <c r="AH838" s="9"/>
    </row>
    <row r="839">
      <c r="A839" s="9"/>
      <c r="B839" s="9"/>
      <c r="C839" s="9"/>
      <c r="D839" s="9"/>
      <c r="E839" s="154"/>
      <c r="F839" s="9"/>
      <c r="G839" s="155"/>
      <c r="H839" s="155"/>
      <c r="I839" s="9"/>
      <c r="J839" s="9"/>
      <c r="K839" s="9"/>
      <c r="L839" s="156"/>
      <c r="M839" s="157"/>
      <c r="N839" s="157"/>
      <c r="O839" s="157"/>
      <c r="P839" s="157"/>
      <c r="Q839" s="157"/>
      <c r="R839" s="157"/>
      <c r="S839" s="9"/>
      <c r="T839" s="9"/>
      <c r="U839" s="9"/>
      <c r="V839" s="154"/>
      <c r="W839" s="9"/>
      <c r="X839" s="9"/>
      <c r="Y839" s="158"/>
      <c r="Z839" s="9"/>
      <c r="AA839" s="9"/>
      <c r="AB839" s="9"/>
      <c r="AC839" s="9"/>
      <c r="AD839" s="9"/>
      <c r="AE839" s="9"/>
      <c r="AF839" s="9"/>
      <c r="AG839" s="9"/>
      <c r="AH839" s="9"/>
    </row>
    <row r="840">
      <c r="A840" s="9"/>
      <c r="B840" s="9"/>
      <c r="C840" s="9"/>
      <c r="D840" s="9"/>
      <c r="E840" s="154"/>
      <c r="F840" s="9"/>
      <c r="G840" s="155"/>
      <c r="H840" s="155"/>
      <c r="I840" s="9"/>
      <c r="J840" s="9"/>
      <c r="K840" s="9"/>
      <c r="L840" s="156"/>
      <c r="M840" s="157"/>
      <c r="N840" s="157"/>
      <c r="O840" s="157"/>
      <c r="P840" s="157"/>
      <c r="Q840" s="157"/>
      <c r="R840" s="157"/>
      <c r="S840" s="9"/>
      <c r="T840" s="9"/>
      <c r="U840" s="9"/>
      <c r="V840" s="154"/>
      <c r="W840" s="9"/>
      <c r="X840" s="9"/>
      <c r="Y840" s="158"/>
      <c r="Z840" s="9"/>
      <c r="AA840" s="9"/>
      <c r="AB840" s="9"/>
      <c r="AC840" s="9"/>
      <c r="AD840" s="9"/>
      <c r="AE840" s="9"/>
      <c r="AF840" s="9"/>
      <c r="AG840" s="9"/>
      <c r="AH840" s="9"/>
    </row>
    <row r="841">
      <c r="A841" s="9"/>
      <c r="B841" s="9"/>
      <c r="C841" s="9"/>
      <c r="D841" s="9"/>
      <c r="E841" s="154"/>
      <c r="F841" s="9"/>
      <c r="G841" s="155"/>
      <c r="H841" s="155"/>
      <c r="I841" s="9"/>
      <c r="J841" s="9"/>
      <c r="K841" s="9"/>
      <c r="L841" s="156"/>
      <c r="M841" s="157"/>
      <c r="N841" s="157"/>
      <c r="O841" s="157"/>
      <c r="P841" s="157"/>
      <c r="Q841" s="157"/>
      <c r="R841" s="157"/>
      <c r="S841" s="9"/>
      <c r="T841" s="9"/>
      <c r="U841" s="9"/>
      <c r="V841" s="154"/>
      <c r="W841" s="9"/>
      <c r="X841" s="9"/>
      <c r="Y841" s="158"/>
      <c r="Z841" s="9"/>
      <c r="AA841" s="9"/>
      <c r="AB841" s="9"/>
      <c r="AC841" s="9"/>
      <c r="AD841" s="9"/>
      <c r="AE841" s="9"/>
      <c r="AF841" s="9"/>
      <c r="AG841" s="9"/>
      <c r="AH841" s="9"/>
    </row>
    <row r="842">
      <c r="A842" s="9"/>
      <c r="B842" s="9"/>
      <c r="C842" s="9"/>
      <c r="D842" s="9"/>
      <c r="E842" s="154"/>
      <c r="F842" s="9"/>
      <c r="G842" s="155"/>
      <c r="H842" s="155"/>
      <c r="I842" s="9"/>
      <c r="J842" s="9"/>
      <c r="K842" s="9"/>
      <c r="L842" s="156"/>
      <c r="M842" s="157"/>
      <c r="N842" s="157"/>
      <c r="O842" s="157"/>
      <c r="P842" s="157"/>
      <c r="Q842" s="157"/>
      <c r="R842" s="157"/>
      <c r="S842" s="9"/>
      <c r="T842" s="9"/>
      <c r="U842" s="9"/>
      <c r="V842" s="154"/>
      <c r="W842" s="9"/>
      <c r="X842" s="9"/>
      <c r="Y842" s="158"/>
      <c r="Z842" s="9"/>
      <c r="AA842" s="9"/>
      <c r="AB842" s="9"/>
      <c r="AC842" s="9"/>
      <c r="AD842" s="9"/>
      <c r="AE842" s="9"/>
      <c r="AF842" s="9"/>
      <c r="AG842" s="9"/>
      <c r="AH842" s="9"/>
    </row>
    <row r="843">
      <c r="A843" s="9"/>
      <c r="B843" s="9"/>
      <c r="C843" s="9"/>
      <c r="D843" s="9"/>
      <c r="E843" s="154"/>
      <c r="F843" s="9"/>
      <c r="G843" s="155"/>
      <c r="H843" s="155"/>
      <c r="I843" s="9"/>
      <c r="J843" s="9"/>
      <c r="K843" s="9"/>
      <c r="L843" s="156"/>
      <c r="M843" s="157"/>
      <c r="N843" s="157"/>
      <c r="O843" s="157"/>
      <c r="P843" s="157"/>
      <c r="Q843" s="157"/>
      <c r="R843" s="157"/>
      <c r="S843" s="9"/>
      <c r="T843" s="9"/>
      <c r="U843" s="9"/>
      <c r="V843" s="154"/>
      <c r="W843" s="9"/>
      <c r="X843" s="9"/>
      <c r="Y843" s="158"/>
      <c r="Z843" s="9"/>
      <c r="AA843" s="9"/>
      <c r="AB843" s="9"/>
      <c r="AC843" s="9"/>
      <c r="AD843" s="9"/>
      <c r="AE843" s="9"/>
      <c r="AF843" s="9"/>
      <c r="AG843" s="9"/>
      <c r="AH843" s="9"/>
    </row>
    <row r="844">
      <c r="A844" s="9"/>
      <c r="B844" s="9"/>
      <c r="C844" s="9"/>
      <c r="D844" s="9"/>
      <c r="E844" s="154"/>
      <c r="F844" s="9"/>
      <c r="G844" s="155"/>
      <c r="H844" s="155"/>
      <c r="I844" s="9"/>
      <c r="J844" s="9"/>
      <c r="K844" s="9"/>
      <c r="L844" s="156"/>
      <c r="M844" s="157"/>
      <c r="N844" s="157"/>
      <c r="O844" s="157"/>
      <c r="P844" s="157"/>
      <c r="Q844" s="157"/>
      <c r="R844" s="157"/>
      <c r="S844" s="9"/>
      <c r="T844" s="9"/>
      <c r="U844" s="9"/>
      <c r="V844" s="154"/>
      <c r="W844" s="9"/>
      <c r="X844" s="9"/>
      <c r="Y844" s="158"/>
      <c r="Z844" s="9"/>
      <c r="AA844" s="9"/>
      <c r="AB844" s="9"/>
      <c r="AC844" s="9"/>
      <c r="AD844" s="9"/>
      <c r="AE844" s="9"/>
      <c r="AF844" s="9"/>
      <c r="AG844" s="9"/>
      <c r="AH844" s="9"/>
    </row>
    <row r="845">
      <c r="A845" s="9"/>
      <c r="B845" s="9"/>
      <c r="C845" s="9"/>
      <c r="D845" s="9"/>
      <c r="E845" s="154"/>
      <c r="F845" s="9"/>
      <c r="G845" s="155"/>
      <c r="H845" s="155"/>
      <c r="I845" s="9"/>
      <c r="J845" s="9"/>
      <c r="K845" s="9"/>
      <c r="L845" s="156"/>
      <c r="M845" s="157"/>
      <c r="N845" s="157"/>
      <c r="O845" s="157"/>
      <c r="P845" s="157"/>
      <c r="Q845" s="157"/>
      <c r="R845" s="157"/>
      <c r="S845" s="9"/>
      <c r="T845" s="9"/>
      <c r="U845" s="9"/>
      <c r="V845" s="154"/>
      <c r="W845" s="9"/>
      <c r="X845" s="9"/>
      <c r="Y845" s="158"/>
      <c r="Z845" s="9"/>
      <c r="AA845" s="9"/>
      <c r="AB845" s="9"/>
      <c r="AC845" s="9"/>
      <c r="AD845" s="9"/>
      <c r="AE845" s="9"/>
      <c r="AF845" s="9"/>
      <c r="AG845" s="9"/>
      <c r="AH845" s="9"/>
    </row>
    <row r="846">
      <c r="A846" s="9"/>
      <c r="B846" s="9"/>
      <c r="C846" s="9"/>
      <c r="D846" s="9"/>
      <c r="E846" s="154"/>
      <c r="F846" s="9"/>
      <c r="G846" s="155"/>
      <c r="H846" s="155"/>
      <c r="I846" s="9"/>
      <c r="J846" s="9"/>
      <c r="K846" s="9"/>
      <c r="L846" s="156"/>
      <c r="M846" s="157"/>
      <c r="N846" s="157"/>
      <c r="O846" s="157"/>
      <c r="P846" s="157"/>
      <c r="Q846" s="157"/>
      <c r="R846" s="157"/>
      <c r="S846" s="9"/>
      <c r="T846" s="9"/>
      <c r="U846" s="9"/>
      <c r="V846" s="154"/>
      <c r="W846" s="9"/>
      <c r="X846" s="9"/>
      <c r="Y846" s="158"/>
      <c r="Z846" s="9"/>
      <c r="AA846" s="9"/>
      <c r="AB846" s="9"/>
      <c r="AC846" s="9"/>
      <c r="AD846" s="9"/>
      <c r="AE846" s="9"/>
      <c r="AF846" s="9"/>
      <c r="AG846" s="9"/>
      <c r="AH846" s="9"/>
    </row>
    <row r="847">
      <c r="A847" s="9"/>
      <c r="B847" s="9"/>
      <c r="C847" s="9"/>
      <c r="D847" s="9"/>
      <c r="E847" s="154"/>
      <c r="F847" s="9"/>
      <c r="G847" s="155"/>
      <c r="H847" s="155"/>
      <c r="I847" s="9"/>
      <c r="J847" s="9"/>
      <c r="K847" s="9"/>
      <c r="L847" s="156"/>
      <c r="M847" s="157"/>
      <c r="N847" s="157"/>
      <c r="O847" s="157"/>
      <c r="P847" s="157"/>
      <c r="Q847" s="157"/>
      <c r="R847" s="157"/>
      <c r="S847" s="9"/>
      <c r="T847" s="9"/>
      <c r="U847" s="9"/>
      <c r="V847" s="154"/>
      <c r="W847" s="9"/>
      <c r="X847" s="9"/>
      <c r="Y847" s="158"/>
      <c r="Z847" s="9"/>
      <c r="AA847" s="9"/>
      <c r="AB847" s="9"/>
      <c r="AC847" s="9"/>
      <c r="AD847" s="9"/>
      <c r="AE847" s="9"/>
      <c r="AF847" s="9"/>
      <c r="AG847" s="9"/>
      <c r="AH847" s="9"/>
    </row>
    <row r="848">
      <c r="A848" s="9"/>
      <c r="B848" s="9"/>
      <c r="C848" s="9"/>
      <c r="D848" s="9"/>
      <c r="E848" s="154"/>
      <c r="F848" s="9"/>
      <c r="G848" s="155"/>
      <c r="H848" s="155"/>
      <c r="I848" s="9"/>
      <c r="J848" s="9"/>
      <c r="K848" s="9"/>
      <c r="L848" s="156"/>
      <c r="M848" s="157"/>
      <c r="N848" s="157"/>
      <c r="O848" s="157"/>
      <c r="P848" s="157"/>
      <c r="Q848" s="157"/>
      <c r="R848" s="157"/>
      <c r="S848" s="9"/>
      <c r="T848" s="9"/>
      <c r="U848" s="9"/>
      <c r="V848" s="154"/>
      <c r="W848" s="9"/>
      <c r="X848" s="9"/>
      <c r="Y848" s="158"/>
      <c r="Z848" s="9"/>
      <c r="AA848" s="9"/>
      <c r="AB848" s="9"/>
      <c r="AC848" s="9"/>
      <c r="AD848" s="9"/>
      <c r="AE848" s="9"/>
      <c r="AF848" s="9"/>
      <c r="AG848" s="9"/>
      <c r="AH848" s="9"/>
    </row>
    <row r="849">
      <c r="A849" s="9"/>
      <c r="B849" s="9"/>
      <c r="C849" s="9"/>
      <c r="D849" s="9"/>
      <c r="E849" s="154"/>
      <c r="F849" s="9"/>
      <c r="G849" s="155"/>
      <c r="H849" s="155"/>
      <c r="I849" s="9"/>
      <c r="J849" s="9"/>
      <c r="K849" s="9"/>
      <c r="L849" s="156"/>
      <c r="M849" s="157"/>
      <c r="N849" s="157"/>
      <c r="O849" s="157"/>
      <c r="P849" s="157"/>
      <c r="Q849" s="157"/>
      <c r="R849" s="157"/>
      <c r="S849" s="9"/>
      <c r="T849" s="9"/>
      <c r="U849" s="9"/>
      <c r="V849" s="154"/>
      <c r="W849" s="9"/>
      <c r="X849" s="9"/>
      <c r="Y849" s="158"/>
      <c r="Z849" s="9"/>
      <c r="AA849" s="9"/>
      <c r="AB849" s="9"/>
      <c r="AC849" s="9"/>
      <c r="AD849" s="9"/>
      <c r="AE849" s="9"/>
      <c r="AF849" s="9"/>
      <c r="AG849" s="9"/>
      <c r="AH849" s="9"/>
    </row>
    <row r="850">
      <c r="A850" s="9"/>
      <c r="B850" s="9"/>
      <c r="C850" s="9"/>
      <c r="D850" s="9"/>
      <c r="E850" s="154"/>
      <c r="F850" s="9"/>
      <c r="G850" s="155"/>
      <c r="H850" s="155"/>
      <c r="I850" s="9"/>
      <c r="J850" s="9"/>
      <c r="K850" s="9"/>
      <c r="L850" s="156"/>
      <c r="M850" s="157"/>
      <c r="N850" s="157"/>
      <c r="O850" s="157"/>
      <c r="P850" s="157"/>
      <c r="Q850" s="157"/>
      <c r="R850" s="157"/>
      <c r="S850" s="9"/>
      <c r="T850" s="9"/>
      <c r="U850" s="9"/>
      <c r="V850" s="154"/>
      <c r="W850" s="9"/>
      <c r="X850" s="9"/>
      <c r="Y850" s="158"/>
      <c r="Z850" s="9"/>
      <c r="AA850" s="9"/>
      <c r="AB850" s="9"/>
      <c r="AC850" s="9"/>
      <c r="AD850" s="9"/>
      <c r="AE850" s="9"/>
      <c r="AF850" s="9"/>
      <c r="AG850" s="9"/>
      <c r="AH850" s="9"/>
    </row>
    <row r="851">
      <c r="A851" s="9"/>
      <c r="B851" s="9"/>
      <c r="C851" s="9"/>
      <c r="D851" s="9"/>
      <c r="E851" s="154"/>
      <c r="F851" s="9"/>
      <c r="G851" s="155"/>
      <c r="H851" s="155"/>
      <c r="I851" s="9"/>
      <c r="J851" s="9"/>
      <c r="K851" s="9"/>
      <c r="L851" s="156"/>
      <c r="M851" s="157"/>
      <c r="N851" s="157"/>
      <c r="O851" s="157"/>
      <c r="P851" s="157"/>
      <c r="Q851" s="157"/>
      <c r="R851" s="157"/>
      <c r="S851" s="9"/>
      <c r="T851" s="9"/>
      <c r="U851" s="9"/>
      <c r="V851" s="154"/>
      <c r="W851" s="9"/>
      <c r="X851" s="9"/>
      <c r="Y851" s="158"/>
      <c r="Z851" s="9"/>
      <c r="AA851" s="9"/>
      <c r="AB851" s="9"/>
      <c r="AC851" s="9"/>
      <c r="AD851" s="9"/>
      <c r="AE851" s="9"/>
      <c r="AF851" s="9"/>
      <c r="AG851" s="9"/>
      <c r="AH851" s="9"/>
    </row>
    <row r="852">
      <c r="A852" s="9"/>
      <c r="B852" s="9"/>
      <c r="C852" s="9"/>
      <c r="D852" s="9"/>
      <c r="E852" s="154"/>
      <c r="F852" s="9"/>
      <c r="G852" s="155"/>
      <c r="H852" s="155"/>
      <c r="I852" s="9"/>
      <c r="J852" s="9"/>
      <c r="K852" s="9"/>
      <c r="L852" s="156"/>
      <c r="M852" s="157"/>
      <c r="N852" s="157"/>
      <c r="O852" s="157"/>
      <c r="P852" s="157"/>
      <c r="Q852" s="157"/>
      <c r="R852" s="157"/>
      <c r="S852" s="9"/>
      <c r="T852" s="9"/>
      <c r="U852" s="9"/>
      <c r="V852" s="154"/>
      <c r="W852" s="9"/>
      <c r="X852" s="9"/>
      <c r="Y852" s="158"/>
      <c r="Z852" s="9"/>
      <c r="AA852" s="9"/>
      <c r="AB852" s="9"/>
      <c r="AC852" s="9"/>
      <c r="AD852" s="9"/>
      <c r="AE852" s="9"/>
      <c r="AF852" s="9"/>
      <c r="AG852" s="9"/>
      <c r="AH852" s="9"/>
    </row>
    <row r="853">
      <c r="A853" s="9"/>
      <c r="B853" s="9"/>
      <c r="C853" s="9"/>
      <c r="D853" s="9"/>
      <c r="E853" s="154"/>
      <c r="F853" s="9"/>
      <c r="G853" s="155"/>
      <c r="H853" s="155"/>
      <c r="I853" s="9"/>
      <c r="J853" s="9"/>
      <c r="K853" s="9"/>
      <c r="L853" s="156"/>
      <c r="M853" s="157"/>
      <c r="N853" s="157"/>
      <c r="O853" s="157"/>
      <c r="P853" s="157"/>
      <c r="Q853" s="157"/>
      <c r="R853" s="157"/>
      <c r="S853" s="9"/>
      <c r="T853" s="9"/>
      <c r="U853" s="9"/>
      <c r="V853" s="154"/>
      <c r="W853" s="9"/>
      <c r="X853" s="9"/>
      <c r="Y853" s="158"/>
      <c r="Z853" s="9"/>
      <c r="AA853" s="9"/>
      <c r="AB853" s="9"/>
      <c r="AC853" s="9"/>
      <c r="AD853" s="9"/>
      <c r="AE853" s="9"/>
      <c r="AF853" s="9"/>
      <c r="AG853" s="9"/>
      <c r="AH853" s="9"/>
    </row>
    <row r="854">
      <c r="A854" s="9"/>
      <c r="B854" s="9"/>
      <c r="C854" s="9"/>
      <c r="D854" s="9"/>
      <c r="E854" s="154"/>
      <c r="F854" s="9"/>
      <c r="G854" s="155"/>
      <c r="H854" s="155"/>
      <c r="I854" s="9"/>
      <c r="J854" s="9"/>
      <c r="K854" s="9"/>
      <c r="L854" s="156"/>
      <c r="M854" s="157"/>
      <c r="N854" s="157"/>
      <c r="O854" s="157"/>
      <c r="P854" s="157"/>
      <c r="Q854" s="157"/>
      <c r="R854" s="157"/>
      <c r="S854" s="9"/>
      <c r="T854" s="9"/>
      <c r="U854" s="9"/>
      <c r="V854" s="154"/>
      <c r="W854" s="9"/>
      <c r="X854" s="9"/>
      <c r="Y854" s="158"/>
      <c r="Z854" s="9"/>
      <c r="AA854" s="9"/>
      <c r="AB854" s="9"/>
      <c r="AC854" s="9"/>
      <c r="AD854" s="9"/>
      <c r="AE854" s="9"/>
      <c r="AF854" s="9"/>
      <c r="AG854" s="9"/>
      <c r="AH854" s="9"/>
    </row>
    <row r="855">
      <c r="A855" s="9"/>
      <c r="B855" s="9"/>
      <c r="C855" s="9"/>
      <c r="D855" s="9"/>
      <c r="E855" s="154"/>
      <c r="F855" s="9"/>
      <c r="G855" s="155"/>
      <c r="H855" s="155"/>
      <c r="I855" s="9"/>
      <c r="J855" s="9"/>
      <c r="K855" s="9"/>
      <c r="L855" s="156"/>
      <c r="M855" s="157"/>
      <c r="N855" s="157"/>
      <c r="O855" s="157"/>
      <c r="P855" s="157"/>
      <c r="Q855" s="157"/>
      <c r="R855" s="157"/>
      <c r="S855" s="9"/>
      <c r="T855" s="9"/>
      <c r="U855" s="9"/>
      <c r="V855" s="154"/>
      <c r="W855" s="9"/>
      <c r="X855" s="9"/>
      <c r="Y855" s="158"/>
      <c r="Z855" s="9"/>
      <c r="AA855" s="9"/>
      <c r="AB855" s="9"/>
      <c r="AC855" s="9"/>
      <c r="AD855" s="9"/>
      <c r="AE855" s="9"/>
      <c r="AF855" s="9"/>
      <c r="AG855" s="9"/>
      <c r="AH855" s="9"/>
    </row>
    <row r="856">
      <c r="A856" s="9"/>
      <c r="B856" s="9"/>
      <c r="C856" s="9"/>
      <c r="D856" s="9"/>
      <c r="E856" s="154"/>
      <c r="F856" s="9"/>
      <c r="G856" s="155"/>
      <c r="H856" s="155"/>
      <c r="I856" s="9"/>
      <c r="J856" s="9"/>
      <c r="K856" s="9"/>
      <c r="L856" s="156"/>
      <c r="M856" s="157"/>
      <c r="N856" s="157"/>
      <c r="O856" s="157"/>
      <c r="P856" s="157"/>
      <c r="Q856" s="157"/>
      <c r="R856" s="157"/>
      <c r="S856" s="9"/>
      <c r="T856" s="9"/>
      <c r="U856" s="9"/>
      <c r="V856" s="154"/>
      <c r="W856" s="9"/>
      <c r="X856" s="9"/>
      <c r="Y856" s="158"/>
      <c r="Z856" s="9"/>
      <c r="AA856" s="9"/>
      <c r="AB856" s="9"/>
      <c r="AC856" s="9"/>
      <c r="AD856" s="9"/>
      <c r="AE856" s="9"/>
      <c r="AF856" s="9"/>
      <c r="AG856" s="9"/>
      <c r="AH856" s="9"/>
    </row>
    <row r="857">
      <c r="A857" s="9"/>
      <c r="B857" s="9"/>
      <c r="C857" s="9"/>
      <c r="D857" s="9"/>
      <c r="E857" s="154"/>
      <c r="F857" s="9"/>
      <c r="G857" s="155"/>
      <c r="H857" s="155"/>
      <c r="I857" s="9"/>
      <c r="J857" s="9"/>
      <c r="K857" s="9"/>
      <c r="L857" s="156"/>
      <c r="M857" s="157"/>
      <c r="N857" s="157"/>
      <c r="O857" s="157"/>
      <c r="P857" s="157"/>
      <c r="Q857" s="157"/>
      <c r="R857" s="157"/>
      <c r="S857" s="9"/>
      <c r="T857" s="9"/>
      <c r="U857" s="9"/>
      <c r="V857" s="154"/>
      <c r="W857" s="9"/>
      <c r="X857" s="9"/>
      <c r="Y857" s="158"/>
      <c r="Z857" s="9"/>
      <c r="AA857" s="9"/>
      <c r="AB857" s="9"/>
      <c r="AC857" s="9"/>
      <c r="AD857" s="9"/>
      <c r="AE857" s="9"/>
      <c r="AF857" s="9"/>
      <c r="AG857" s="9"/>
      <c r="AH857" s="9"/>
    </row>
    <row r="858">
      <c r="A858" s="9"/>
      <c r="B858" s="9"/>
      <c r="C858" s="9"/>
      <c r="D858" s="9"/>
      <c r="E858" s="154"/>
      <c r="F858" s="9"/>
      <c r="G858" s="155"/>
      <c r="H858" s="155"/>
      <c r="I858" s="9"/>
      <c r="J858" s="9"/>
      <c r="K858" s="9"/>
      <c r="L858" s="156"/>
      <c r="M858" s="157"/>
      <c r="N858" s="157"/>
      <c r="O858" s="157"/>
      <c r="P858" s="157"/>
      <c r="Q858" s="157"/>
      <c r="R858" s="157"/>
      <c r="S858" s="9"/>
      <c r="T858" s="9"/>
      <c r="U858" s="9"/>
      <c r="V858" s="154"/>
      <c r="W858" s="9"/>
      <c r="X858" s="9"/>
      <c r="Y858" s="158"/>
      <c r="Z858" s="9"/>
      <c r="AA858" s="9"/>
      <c r="AB858" s="9"/>
      <c r="AC858" s="9"/>
      <c r="AD858" s="9"/>
      <c r="AE858" s="9"/>
      <c r="AF858" s="9"/>
      <c r="AG858" s="9"/>
      <c r="AH858" s="9"/>
    </row>
    <row r="859">
      <c r="A859" s="9"/>
      <c r="B859" s="9"/>
      <c r="C859" s="9"/>
      <c r="D859" s="9"/>
      <c r="E859" s="154"/>
      <c r="F859" s="9"/>
      <c r="G859" s="155"/>
      <c r="H859" s="155"/>
      <c r="I859" s="9"/>
      <c r="J859" s="9"/>
      <c r="K859" s="9"/>
      <c r="L859" s="156"/>
      <c r="M859" s="157"/>
      <c r="N859" s="157"/>
      <c r="O859" s="157"/>
      <c r="P859" s="157"/>
      <c r="Q859" s="157"/>
      <c r="R859" s="157"/>
      <c r="S859" s="9"/>
      <c r="T859" s="9"/>
      <c r="U859" s="9"/>
      <c r="V859" s="154"/>
      <c r="W859" s="9"/>
      <c r="X859" s="9"/>
      <c r="Y859" s="158"/>
      <c r="Z859" s="9"/>
      <c r="AA859" s="9"/>
      <c r="AB859" s="9"/>
      <c r="AC859" s="9"/>
      <c r="AD859" s="9"/>
      <c r="AE859" s="9"/>
      <c r="AF859" s="9"/>
      <c r="AG859" s="9"/>
      <c r="AH859" s="9"/>
    </row>
    <row r="860">
      <c r="A860" s="9"/>
      <c r="B860" s="9"/>
      <c r="C860" s="9"/>
      <c r="D860" s="9"/>
      <c r="E860" s="154"/>
      <c r="F860" s="9"/>
      <c r="G860" s="155"/>
      <c r="H860" s="155"/>
      <c r="I860" s="9"/>
      <c r="J860" s="9"/>
      <c r="K860" s="9"/>
      <c r="L860" s="156"/>
      <c r="M860" s="157"/>
      <c r="N860" s="157"/>
      <c r="O860" s="157"/>
      <c r="P860" s="157"/>
      <c r="Q860" s="157"/>
      <c r="R860" s="157"/>
      <c r="S860" s="9"/>
      <c r="T860" s="9"/>
      <c r="U860" s="9"/>
      <c r="V860" s="154"/>
      <c r="W860" s="9"/>
      <c r="X860" s="9"/>
      <c r="Y860" s="158"/>
      <c r="Z860" s="9"/>
      <c r="AA860" s="9"/>
      <c r="AB860" s="9"/>
      <c r="AC860" s="9"/>
      <c r="AD860" s="9"/>
      <c r="AE860" s="9"/>
      <c r="AF860" s="9"/>
      <c r="AG860" s="9"/>
      <c r="AH860" s="9"/>
    </row>
    <row r="861">
      <c r="A861" s="9"/>
      <c r="B861" s="9"/>
      <c r="C861" s="9"/>
      <c r="D861" s="9"/>
      <c r="E861" s="154"/>
      <c r="F861" s="9"/>
      <c r="G861" s="155"/>
      <c r="H861" s="155"/>
      <c r="I861" s="9"/>
      <c r="J861" s="9"/>
      <c r="K861" s="9"/>
      <c r="L861" s="156"/>
      <c r="M861" s="157"/>
      <c r="N861" s="157"/>
      <c r="O861" s="157"/>
      <c r="P861" s="157"/>
      <c r="Q861" s="157"/>
      <c r="R861" s="157"/>
      <c r="S861" s="9"/>
      <c r="T861" s="9"/>
      <c r="U861" s="9"/>
      <c r="V861" s="154"/>
      <c r="W861" s="9"/>
      <c r="X861" s="9"/>
      <c r="Y861" s="158"/>
      <c r="Z861" s="9"/>
      <c r="AA861" s="9"/>
      <c r="AB861" s="9"/>
      <c r="AC861" s="9"/>
      <c r="AD861" s="9"/>
      <c r="AE861" s="9"/>
      <c r="AF861" s="9"/>
      <c r="AG861" s="9"/>
      <c r="AH861" s="9"/>
    </row>
    <row r="862">
      <c r="A862" s="9"/>
      <c r="B862" s="9"/>
      <c r="C862" s="9"/>
      <c r="D862" s="9"/>
      <c r="E862" s="154"/>
      <c r="F862" s="9"/>
      <c r="G862" s="155"/>
      <c r="H862" s="155"/>
      <c r="I862" s="9"/>
      <c r="J862" s="9"/>
      <c r="K862" s="9"/>
      <c r="L862" s="156"/>
      <c r="M862" s="157"/>
      <c r="N862" s="157"/>
      <c r="O862" s="157"/>
      <c r="P862" s="157"/>
      <c r="Q862" s="157"/>
      <c r="R862" s="157"/>
      <c r="S862" s="9"/>
      <c r="T862" s="9"/>
      <c r="U862" s="9"/>
      <c r="V862" s="154"/>
      <c r="W862" s="9"/>
      <c r="X862" s="9"/>
      <c r="Y862" s="158"/>
      <c r="Z862" s="9"/>
      <c r="AA862" s="9"/>
      <c r="AB862" s="9"/>
      <c r="AC862" s="9"/>
      <c r="AD862" s="9"/>
      <c r="AE862" s="9"/>
      <c r="AF862" s="9"/>
      <c r="AG862" s="9"/>
      <c r="AH862" s="9"/>
    </row>
    <row r="863">
      <c r="A863" s="9"/>
      <c r="B863" s="9"/>
      <c r="C863" s="9"/>
      <c r="D863" s="9"/>
      <c r="E863" s="154"/>
      <c r="F863" s="9"/>
      <c r="G863" s="155"/>
      <c r="H863" s="155"/>
      <c r="I863" s="9"/>
      <c r="J863" s="9"/>
      <c r="K863" s="9"/>
      <c r="L863" s="156"/>
      <c r="M863" s="157"/>
      <c r="N863" s="157"/>
      <c r="O863" s="157"/>
      <c r="P863" s="157"/>
      <c r="Q863" s="157"/>
      <c r="R863" s="157"/>
      <c r="S863" s="9"/>
      <c r="T863" s="9"/>
      <c r="U863" s="9"/>
      <c r="V863" s="154"/>
      <c r="W863" s="9"/>
      <c r="X863" s="9"/>
      <c r="Y863" s="158"/>
      <c r="Z863" s="9"/>
      <c r="AA863" s="9"/>
      <c r="AB863" s="9"/>
      <c r="AC863" s="9"/>
      <c r="AD863" s="9"/>
      <c r="AE863" s="9"/>
      <c r="AF863" s="9"/>
      <c r="AG863" s="9"/>
      <c r="AH863" s="9"/>
    </row>
    <row r="864">
      <c r="A864" s="9"/>
      <c r="B864" s="9"/>
      <c r="C864" s="9"/>
      <c r="D864" s="9"/>
      <c r="E864" s="154"/>
      <c r="F864" s="9"/>
      <c r="G864" s="155"/>
      <c r="H864" s="155"/>
      <c r="I864" s="9"/>
      <c r="J864" s="9"/>
      <c r="K864" s="9"/>
      <c r="L864" s="156"/>
      <c r="M864" s="157"/>
      <c r="N864" s="157"/>
      <c r="O864" s="157"/>
      <c r="P864" s="157"/>
      <c r="Q864" s="157"/>
      <c r="R864" s="157"/>
      <c r="S864" s="9"/>
      <c r="T864" s="9"/>
      <c r="U864" s="9"/>
      <c r="V864" s="154"/>
      <c r="W864" s="9"/>
      <c r="X864" s="9"/>
      <c r="Y864" s="158"/>
      <c r="Z864" s="9"/>
      <c r="AA864" s="9"/>
      <c r="AB864" s="9"/>
      <c r="AC864" s="9"/>
      <c r="AD864" s="9"/>
      <c r="AE864" s="9"/>
      <c r="AF864" s="9"/>
      <c r="AG864" s="9"/>
      <c r="AH864" s="9"/>
    </row>
    <row r="865">
      <c r="A865" s="9"/>
      <c r="B865" s="9"/>
      <c r="C865" s="9"/>
      <c r="D865" s="9"/>
      <c r="E865" s="154"/>
      <c r="F865" s="9"/>
      <c r="G865" s="155"/>
      <c r="H865" s="155"/>
      <c r="I865" s="9"/>
      <c r="J865" s="9"/>
      <c r="K865" s="9"/>
      <c r="L865" s="156"/>
      <c r="M865" s="157"/>
      <c r="N865" s="157"/>
      <c r="O865" s="157"/>
      <c r="P865" s="157"/>
      <c r="Q865" s="157"/>
      <c r="R865" s="157"/>
      <c r="S865" s="9"/>
      <c r="T865" s="9"/>
      <c r="U865" s="9"/>
      <c r="V865" s="154"/>
      <c r="W865" s="9"/>
      <c r="X865" s="9"/>
      <c r="Y865" s="158"/>
      <c r="Z865" s="9"/>
      <c r="AA865" s="9"/>
      <c r="AB865" s="9"/>
      <c r="AC865" s="9"/>
      <c r="AD865" s="9"/>
      <c r="AE865" s="9"/>
      <c r="AF865" s="9"/>
      <c r="AG865" s="9"/>
      <c r="AH865" s="9"/>
    </row>
    <row r="866">
      <c r="A866" s="9"/>
      <c r="B866" s="9"/>
      <c r="C866" s="9"/>
      <c r="D866" s="9"/>
      <c r="E866" s="154"/>
      <c r="F866" s="9"/>
      <c r="G866" s="155"/>
      <c r="H866" s="155"/>
      <c r="I866" s="9"/>
      <c r="J866" s="9"/>
      <c r="K866" s="9"/>
      <c r="L866" s="156"/>
      <c r="M866" s="157"/>
      <c r="N866" s="157"/>
      <c r="O866" s="157"/>
      <c r="P866" s="157"/>
      <c r="Q866" s="157"/>
      <c r="R866" s="157"/>
      <c r="S866" s="9"/>
      <c r="T866" s="9"/>
      <c r="U866" s="9"/>
      <c r="V866" s="154"/>
      <c r="W866" s="9"/>
      <c r="X866" s="9"/>
      <c r="Y866" s="158"/>
      <c r="Z866" s="9"/>
      <c r="AA866" s="9"/>
      <c r="AB866" s="9"/>
      <c r="AC866" s="9"/>
      <c r="AD866" s="9"/>
      <c r="AE866" s="9"/>
      <c r="AF866" s="9"/>
      <c r="AG866" s="9"/>
      <c r="AH866" s="9"/>
    </row>
    <row r="867">
      <c r="A867" s="9"/>
      <c r="B867" s="9"/>
      <c r="C867" s="9"/>
      <c r="D867" s="9"/>
      <c r="E867" s="154"/>
      <c r="F867" s="9"/>
      <c r="G867" s="155"/>
      <c r="H867" s="155"/>
      <c r="I867" s="9"/>
      <c r="J867" s="9"/>
      <c r="K867" s="9"/>
      <c r="L867" s="156"/>
      <c r="M867" s="157"/>
      <c r="N867" s="157"/>
      <c r="O867" s="157"/>
      <c r="P867" s="157"/>
      <c r="Q867" s="157"/>
      <c r="R867" s="157"/>
      <c r="S867" s="9"/>
      <c r="T867" s="9"/>
      <c r="U867" s="9"/>
      <c r="V867" s="154"/>
      <c r="W867" s="9"/>
      <c r="X867" s="9"/>
      <c r="Y867" s="158"/>
      <c r="Z867" s="9"/>
      <c r="AA867" s="9"/>
      <c r="AB867" s="9"/>
      <c r="AC867" s="9"/>
      <c r="AD867" s="9"/>
      <c r="AE867" s="9"/>
      <c r="AF867" s="9"/>
      <c r="AG867" s="9"/>
      <c r="AH867" s="9"/>
    </row>
    <row r="868">
      <c r="A868" s="9"/>
      <c r="B868" s="9"/>
      <c r="C868" s="9"/>
      <c r="D868" s="9"/>
      <c r="E868" s="154"/>
      <c r="F868" s="9"/>
      <c r="G868" s="155"/>
      <c r="H868" s="155"/>
      <c r="I868" s="9"/>
      <c r="J868" s="9"/>
      <c r="K868" s="9"/>
      <c r="L868" s="156"/>
      <c r="M868" s="157"/>
      <c r="N868" s="157"/>
      <c r="O868" s="157"/>
      <c r="P868" s="157"/>
      <c r="Q868" s="157"/>
      <c r="R868" s="157"/>
      <c r="S868" s="9"/>
      <c r="T868" s="9"/>
      <c r="U868" s="9"/>
      <c r="V868" s="154"/>
      <c r="W868" s="9"/>
      <c r="X868" s="9"/>
      <c r="Y868" s="158"/>
      <c r="Z868" s="9"/>
      <c r="AA868" s="9"/>
      <c r="AB868" s="9"/>
      <c r="AC868" s="9"/>
      <c r="AD868" s="9"/>
      <c r="AE868" s="9"/>
      <c r="AF868" s="9"/>
      <c r="AG868" s="9"/>
      <c r="AH868" s="9"/>
    </row>
    <row r="869">
      <c r="A869" s="9"/>
      <c r="B869" s="9"/>
      <c r="C869" s="9"/>
      <c r="D869" s="9"/>
      <c r="E869" s="154"/>
      <c r="F869" s="9"/>
      <c r="G869" s="155"/>
      <c r="H869" s="155"/>
      <c r="I869" s="9"/>
      <c r="J869" s="9"/>
      <c r="K869" s="9"/>
      <c r="L869" s="156"/>
      <c r="M869" s="157"/>
      <c r="N869" s="157"/>
      <c r="O869" s="157"/>
      <c r="P869" s="157"/>
      <c r="Q869" s="157"/>
      <c r="R869" s="157"/>
      <c r="S869" s="9"/>
      <c r="T869" s="9"/>
      <c r="U869" s="9"/>
      <c r="V869" s="154"/>
      <c r="W869" s="9"/>
      <c r="X869" s="9"/>
      <c r="Y869" s="158"/>
      <c r="Z869" s="9"/>
      <c r="AA869" s="9"/>
      <c r="AB869" s="9"/>
      <c r="AC869" s="9"/>
      <c r="AD869" s="9"/>
      <c r="AE869" s="9"/>
      <c r="AF869" s="9"/>
      <c r="AG869" s="9"/>
      <c r="AH869" s="9"/>
    </row>
    <row r="870">
      <c r="A870" s="9"/>
      <c r="B870" s="9"/>
      <c r="C870" s="9"/>
      <c r="D870" s="9"/>
      <c r="E870" s="154"/>
      <c r="F870" s="9"/>
      <c r="G870" s="155"/>
      <c r="H870" s="155"/>
      <c r="I870" s="9"/>
      <c r="J870" s="9"/>
      <c r="K870" s="9"/>
      <c r="L870" s="156"/>
      <c r="M870" s="157"/>
      <c r="N870" s="157"/>
      <c r="O870" s="157"/>
      <c r="P870" s="157"/>
      <c r="Q870" s="157"/>
      <c r="R870" s="157"/>
      <c r="S870" s="9"/>
      <c r="T870" s="9"/>
      <c r="U870" s="9"/>
      <c r="V870" s="154"/>
      <c r="W870" s="9"/>
      <c r="X870" s="9"/>
      <c r="Y870" s="158"/>
      <c r="Z870" s="9"/>
      <c r="AA870" s="9"/>
      <c r="AB870" s="9"/>
      <c r="AC870" s="9"/>
      <c r="AD870" s="9"/>
      <c r="AE870" s="9"/>
      <c r="AF870" s="9"/>
      <c r="AG870" s="9"/>
      <c r="AH870" s="9"/>
    </row>
    <row r="871">
      <c r="A871" s="9"/>
      <c r="B871" s="9"/>
      <c r="C871" s="9"/>
      <c r="D871" s="9"/>
      <c r="E871" s="154"/>
      <c r="F871" s="9"/>
      <c r="G871" s="155"/>
      <c r="H871" s="155"/>
      <c r="I871" s="9"/>
      <c r="J871" s="9"/>
      <c r="K871" s="9"/>
      <c r="L871" s="156"/>
      <c r="M871" s="157"/>
      <c r="N871" s="157"/>
      <c r="O871" s="157"/>
      <c r="P871" s="157"/>
      <c r="Q871" s="157"/>
      <c r="R871" s="157"/>
      <c r="S871" s="9"/>
      <c r="T871" s="9"/>
      <c r="U871" s="9"/>
      <c r="V871" s="154"/>
      <c r="W871" s="9"/>
      <c r="X871" s="9"/>
      <c r="Y871" s="158"/>
      <c r="Z871" s="9"/>
      <c r="AA871" s="9"/>
      <c r="AB871" s="9"/>
      <c r="AC871" s="9"/>
      <c r="AD871" s="9"/>
      <c r="AE871" s="9"/>
      <c r="AF871" s="9"/>
      <c r="AG871" s="9"/>
      <c r="AH871" s="9"/>
    </row>
    <row r="872">
      <c r="A872" s="9"/>
      <c r="B872" s="9"/>
      <c r="C872" s="9"/>
      <c r="D872" s="9"/>
      <c r="E872" s="154"/>
      <c r="F872" s="9"/>
      <c r="G872" s="155"/>
      <c r="H872" s="155"/>
      <c r="I872" s="9"/>
      <c r="J872" s="9"/>
      <c r="K872" s="9"/>
      <c r="L872" s="156"/>
      <c r="M872" s="157"/>
      <c r="N872" s="157"/>
      <c r="O872" s="157"/>
      <c r="P872" s="157"/>
      <c r="Q872" s="157"/>
      <c r="R872" s="157"/>
      <c r="S872" s="9"/>
      <c r="T872" s="9"/>
      <c r="U872" s="9"/>
      <c r="V872" s="154"/>
      <c r="W872" s="9"/>
      <c r="X872" s="9"/>
      <c r="Y872" s="158"/>
      <c r="Z872" s="9"/>
      <c r="AA872" s="9"/>
      <c r="AB872" s="9"/>
      <c r="AC872" s="9"/>
      <c r="AD872" s="9"/>
      <c r="AE872" s="9"/>
      <c r="AF872" s="9"/>
      <c r="AG872" s="9"/>
      <c r="AH872" s="9"/>
    </row>
    <row r="873">
      <c r="A873" s="9"/>
      <c r="B873" s="9"/>
      <c r="C873" s="9"/>
      <c r="D873" s="9"/>
      <c r="E873" s="154"/>
      <c r="F873" s="9"/>
      <c r="G873" s="155"/>
      <c r="H873" s="155"/>
      <c r="I873" s="9"/>
      <c r="J873" s="9"/>
      <c r="K873" s="9"/>
      <c r="L873" s="156"/>
      <c r="M873" s="157"/>
      <c r="N873" s="157"/>
      <c r="O873" s="157"/>
      <c r="P873" s="157"/>
      <c r="Q873" s="157"/>
      <c r="R873" s="157"/>
      <c r="S873" s="9"/>
      <c r="T873" s="9"/>
      <c r="U873" s="9"/>
      <c r="V873" s="154"/>
      <c r="W873" s="9"/>
      <c r="X873" s="9"/>
      <c r="Y873" s="158"/>
      <c r="Z873" s="9"/>
      <c r="AA873" s="9"/>
      <c r="AB873" s="9"/>
      <c r="AC873" s="9"/>
      <c r="AD873" s="9"/>
      <c r="AE873" s="9"/>
      <c r="AF873" s="9"/>
      <c r="AG873" s="9"/>
      <c r="AH873" s="9"/>
    </row>
    <row r="874">
      <c r="A874" s="9"/>
      <c r="B874" s="9"/>
      <c r="C874" s="9"/>
      <c r="D874" s="9"/>
      <c r="E874" s="154"/>
      <c r="F874" s="9"/>
      <c r="G874" s="155"/>
      <c r="H874" s="155"/>
      <c r="I874" s="9"/>
      <c r="J874" s="9"/>
      <c r="K874" s="9"/>
      <c r="L874" s="156"/>
      <c r="M874" s="157"/>
      <c r="N874" s="157"/>
      <c r="O874" s="157"/>
      <c r="P874" s="157"/>
      <c r="Q874" s="157"/>
      <c r="R874" s="157"/>
      <c r="S874" s="9"/>
      <c r="T874" s="9"/>
      <c r="U874" s="9"/>
      <c r="V874" s="154"/>
      <c r="W874" s="9"/>
      <c r="X874" s="9"/>
      <c r="Y874" s="158"/>
      <c r="Z874" s="9"/>
      <c r="AA874" s="9"/>
      <c r="AB874" s="9"/>
      <c r="AC874" s="9"/>
      <c r="AD874" s="9"/>
      <c r="AE874" s="9"/>
      <c r="AF874" s="9"/>
      <c r="AG874" s="9"/>
      <c r="AH874" s="9"/>
    </row>
    <row r="875">
      <c r="A875" s="9"/>
      <c r="B875" s="9"/>
      <c r="C875" s="9"/>
      <c r="D875" s="9"/>
      <c r="E875" s="154"/>
      <c r="F875" s="9"/>
      <c r="G875" s="155"/>
      <c r="H875" s="155"/>
      <c r="I875" s="9"/>
      <c r="J875" s="9"/>
      <c r="K875" s="9"/>
      <c r="L875" s="156"/>
      <c r="M875" s="157"/>
      <c r="N875" s="157"/>
      <c r="O875" s="157"/>
      <c r="P875" s="157"/>
      <c r="Q875" s="157"/>
      <c r="R875" s="157"/>
      <c r="S875" s="9"/>
      <c r="T875" s="9"/>
      <c r="U875" s="9"/>
      <c r="V875" s="154"/>
      <c r="W875" s="9"/>
      <c r="X875" s="9"/>
      <c r="Y875" s="158"/>
      <c r="Z875" s="9"/>
      <c r="AA875" s="9"/>
      <c r="AB875" s="9"/>
      <c r="AC875" s="9"/>
      <c r="AD875" s="9"/>
      <c r="AE875" s="9"/>
      <c r="AF875" s="9"/>
      <c r="AG875" s="9"/>
      <c r="AH875" s="9"/>
    </row>
    <row r="876">
      <c r="A876" s="9"/>
      <c r="B876" s="9"/>
      <c r="C876" s="9"/>
      <c r="D876" s="9"/>
      <c r="E876" s="154"/>
      <c r="F876" s="9"/>
      <c r="G876" s="155"/>
      <c r="H876" s="155"/>
      <c r="I876" s="9"/>
      <c r="J876" s="9"/>
      <c r="K876" s="9"/>
      <c r="L876" s="156"/>
      <c r="M876" s="157"/>
      <c r="N876" s="157"/>
      <c r="O876" s="157"/>
      <c r="P876" s="157"/>
      <c r="Q876" s="157"/>
      <c r="R876" s="157"/>
      <c r="S876" s="9"/>
      <c r="T876" s="9"/>
      <c r="U876" s="9"/>
      <c r="V876" s="154"/>
      <c r="W876" s="9"/>
      <c r="X876" s="9"/>
      <c r="Y876" s="158"/>
      <c r="Z876" s="9"/>
      <c r="AA876" s="9"/>
      <c r="AB876" s="9"/>
      <c r="AC876" s="9"/>
      <c r="AD876" s="9"/>
      <c r="AE876" s="9"/>
      <c r="AF876" s="9"/>
      <c r="AG876" s="9"/>
      <c r="AH876" s="9"/>
    </row>
    <row r="877">
      <c r="A877" s="9"/>
      <c r="B877" s="9"/>
      <c r="C877" s="9"/>
      <c r="D877" s="9"/>
      <c r="E877" s="154"/>
      <c r="F877" s="9"/>
      <c r="G877" s="155"/>
      <c r="H877" s="155"/>
      <c r="I877" s="9"/>
      <c r="J877" s="9"/>
      <c r="K877" s="9"/>
      <c r="L877" s="156"/>
      <c r="M877" s="157"/>
      <c r="N877" s="157"/>
      <c r="O877" s="157"/>
      <c r="P877" s="157"/>
      <c r="Q877" s="157"/>
      <c r="R877" s="157"/>
      <c r="S877" s="9"/>
      <c r="T877" s="9"/>
      <c r="U877" s="9"/>
      <c r="V877" s="154"/>
      <c r="W877" s="9"/>
      <c r="X877" s="9"/>
      <c r="Y877" s="158"/>
      <c r="Z877" s="9"/>
      <c r="AA877" s="9"/>
      <c r="AB877" s="9"/>
      <c r="AC877" s="9"/>
      <c r="AD877" s="9"/>
      <c r="AE877" s="9"/>
      <c r="AF877" s="9"/>
      <c r="AG877" s="9"/>
      <c r="AH877" s="9"/>
    </row>
    <row r="878">
      <c r="A878" s="9"/>
      <c r="B878" s="9"/>
      <c r="C878" s="9"/>
      <c r="D878" s="9"/>
      <c r="E878" s="154"/>
      <c r="F878" s="9"/>
      <c r="G878" s="155"/>
      <c r="H878" s="155"/>
      <c r="I878" s="9"/>
      <c r="J878" s="9"/>
      <c r="K878" s="9"/>
      <c r="L878" s="156"/>
      <c r="M878" s="157"/>
      <c r="N878" s="157"/>
      <c r="O878" s="157"/>
      <c r="P878" s="157"/>
      <c r="Q878" s="157"/>
      <c r="R878" s="157"/>
      <c r="S878" s="9"/>
      <c r="T878" s="9"/>
      <c r="U878" s="9"/>
      <c r="V878" s="154"/>
      <c r="W878" s="9"/>
      <c r="X878" s="9"/>
      <c r="Y878" s="158"/>
      <c r="Z878" s="9"/>
      <c r="AA878" s="9"/>
      <c r="AB878" s="9"/>
      <c r="AC878" s="9"/>
      <c r="AD878" s="9"/>
      <c r="AE878" s="9"/>
      <c r="AF878" s="9"/>
      <c r="AG878" s="9"/>
      <c r="AH878" s="9"/>
    </row>
    <row r="879">
      <c r="A879" s="9"/>
      <c r="B879" s="9"/>
      <c r="C879" s="9"/>
      <c r="D879" s="9"/>
      <c r="E879" s="154"/>
      <c r="F879" s="9"/>
      <c r="G879" s="155"/>
      <c r="H879" s="155"/>
      <c r="I879" s="9"/>
      <c r="J879" s="9"/>
      <c r="K879" s="9"/>
      <c r="L879" s="156"/>
      <c r="M879" s="157"/>
      <c r="N879" s="157"/>
      <c r="O879" s="157"/>
      <c r="P879" s="157"/>
      <c r="Q879" s="157"/>
      <c r="R879" s="157"/>
      <c r="S879" s="9"/>
      <c r="T879" s="9"/>
      <c r="U879" s="9"/>
      <c r="V879" s="154"/>
      <c r="W879" s="9"/>
      <c r="X879" s="9"/>
      <c r="Y879" s="158"/>
      <c r="Z879" s="9"/>
      <c r="AA879" s="9"/>
      <c r="AB879" s="9"/>
      <c r="AC879" s="9"/>
      <c r="AD879" s="9"/>
      <c r="AE879" s="9"/>
      <c r="AF879" s="9"/>
      <c r="AG879" s="9"/>
      <c r="AH879" s="9"/>
    </row>
    <row r="880">
      <c r="A880" s="9"/>
      <c r="B880" s="9"/>
      <c r="C880" s="9"/>
      <c r="D880" s="9"/>
      <c r="E880" s="154"/>
      <c r="F880" s="9"/>
      <c r="G880" s="155"/>
      <c r="H880" s="155"/>
      <c r="I880" s="9"/>
      <c r="J880" s="9"/>
      <c r="K880" s="9"/>
      <c r="L880" s="156"/>
      <c r="M880" s="157"/>
      <c r="N880" s="157"/>
      <c r="O880" s="157"/>
      <c r="P880" s="157"/>
      <c r="Q880" s="157"/>
      <c r="R880" s="157"/>
      <c r="S880" s="9"/>
      <c r="T880" s="9"/>
      <c r="U880" s="9"/>
      <c r="V880" s="154"/>
      <c r="W880" s="9"/>
      <c r="X880" s="9"/>
      <c r="Y880" s="158"/>
      <c r="Z880" s="9"/>
      <c r="AA880" s="9"/>
      <c r="AB880" s="9"/>
      <c r="AC880" s="9"/>
      <c r="AD880" s="9"/>
      <c r="AE880" s="9"/>
      <c r="AF880" s="9"/>
      <c r="AG880" s="9"/>
      <c r="AH880" s="9"/>
    </row>
    <row r="881">
      <c r="A881" s="9"/>
      <c r="B881" s="9"/>
      <c r="C881" s="9"/>
      <c r="D881" s="9"/>
      <c r="E881" s="154"/>
      <c r="F881" s="9"/>
      <c r="G881" s="155"/>
      <c r="H881" s="155"/>
      <c r="I881" s="9"/>
      <c r="J881" s="9"/>
      <c r="K881" s="9"/>
      <c r="L881" s="156"/>
      <c r="M881" s="157"/>
      <c r="N881" s="157"/>
      <c r="O881" s="157"/>
      <c r="P881" s="157"/>
      <c r="Q881" s="157"/>
      <c r="R881" s="157"/>
      <c r="S881" s="9"/>
      <c r="T881" s="9"/>
      <c r="U881" s="9"/>
      <c r="V881" s="154"/>
      <c r="W881" s="9"/>
      <c r="X881" s="9"/>
      <c r="Y881" s="158"/>
      <c r="Z881" s="9"/>
      <c r="AA881" s="9"/>
      <c r="AB881" s="9"/>
      <c r="AC881" s="9"/>
      <c r="AD881" s="9"/>
      <c r="AE881" s="9"/>
      <c r="AF881" s="9"/>
      <c r="AG881" s="9"/>
      <c r="AH881" s="9"/>
    </row>
    <row r="882">
      <c r="A882" s="9"/>
      <c r="B882" s="9"/>
      <c r="C882" s="9"/>
      <c r="D882" s="9"/>
      <c r="E882" s="154"/>
      <c r="F882" s="9"/>
      <c r="G882" s="155"/>
      <c r="H882" s="155"/>
      <c r="I882" s="9"/>
      <c r="J882" s="9"/>
      <c r="K882" s="9"/>
      <c r="L882" s="156"/>
      <c r="M882" s="157"/>
      <c r="N882" s="157"/>
      <c r="O882" s="157"/>
      <c r="P882" s="157"/>
      <c r="Q882" s="157"/>
      <c r="R882" s="157"/>
      <c r="S882" s="9"/>
      <c r="T882" s="9"/>
      <c r="U882" s="9"/>
      <c r="V882" s="154"/>
      <c r="W882" s="9"/>
      <c r="X882" s="9"/>
      <c r="Y882" s="158"/>
      <c r="Z882" s="9"/>
      <c r="AA882" s="9"/>
      <c r="AB882" s="9"/>
      <c r="AC882" s="9"/>
      <c r="AD882" s="9"/>
      <c r="AE882" s="9"/>
      <c r="AF882" s="9"/>
      <c r="AG882" s="9"/>
      <c r="AH882" s="9"/>
    </row>
    <row r="883">
      <c r="A883" s="9"/>
      <c r="B883" s="9"/>
      <c r="C883" s="9"/>
      <c r="D883" s="9"/>
      <c r="E883" s="154"/>
      <c r="F883" s="9"/>
      <c r="G883" s="155"/>
      <c r="H883" s="155"/>
      <c r="I883" s="9"/>
      <c r="J883" s="9"/>
      <c r="K883" s="9"/>
      <c r="L883" s="156"/>
      <c r="M883" s="157"/>
      <c r="N883" s="157"/>
      <c r="O883" s="157"/>
      <c r="P883" s="157"/>
      <c r="Q883" s="157"/>
      <c r="R883" s="157"/>
      <c r="S883" s="9"/>
      <c r="T883" s="9"/>
      <c r="U883" s="9"/>
      <c r="V883" s="154"/>
      <c r="W883" s="9"/>
      <c r="X883" s="9"/>
      <c r="Y883" s="158"/>
      <c r="Z883" s="9"/>
      <c r="AA883" s="9"/>
      <c r="AB883" s="9"/>
      <c r="AC883" s="9"/>
      <c r="AD883" s="9"/>
      <c r="AE883" s="9"/>
      <c r="AF883" s="9"/>
      <c r="AG883" s="9"/>
      <c r="AH883" s="9"/>
    </row>
    <row r="884">
      <c r="A884" s="9"/>
      <c r="B884" s="9"/>
      <c r="C884" s="9"/>
      <c r="D884" s="9"/>
      <c r="E884" s="154"/>
      <c r="F884" s="9"/>
      <c r="G884" s="155"/>
      <c r="H884" s="155"/>
      <c r="I884" s="9"/>
      <c r="J884" s="9"/>
      <c r="K884" s="9"/>
      <c r="L884" s="156"/>
      <c r="M884" s="157"/>
      <c r="N884" s="157"/>
      <c r="O884" s="157"/>
      <c r="P884" s="157"/>
      <c r="Q884" s="157"/>
      <c r="R884" s="157"/>
      <c r="S884" s="9"/>
      <c r="T884" s="9"/>
      <c r="U884" s="9"/>
      <c r="V884" s="154"/>
      <c r="W884" s="9"/>
      <c r="X884" s="9"/>
      <c r="Y884" s="158"/>
      <c r="Z884" s="9"/>
      <c r="AA884" s="9"/>
      <c r="AB884" s="9"/>
      <c r="AC884" s="9"/>
      <c r="AD884" s="9"/>
      <c r="AE884" s="9"/>
      <c r="AF884" s="9"/>
      <c r="AG884" s="9"/>
      <c r="AH884" s="9"/>
    </row>
    <row r="885">
      <c r="A885" s="9"/>
      <c r="B885" s="9"/>
      <c r="C885" s="9"/>
      <c r="D885" s="9"/>
      <c r="E885" s="154"/>
      <c r="F885" s="9"/>
      <c r="G885" s="155"/>
      <c r="H885" s="155"/>
      <c r="I885" s="9"/>
      <c r="J885" s="9"/>
      <c r="K885" s="9"/>
      <c r="L885" s="156"/>
      <c r="M885" s="157"/>
      <c r="N885" s="157"/>
      <c r="O885" s="157"/>
      <c r="P885" s="157"/>
      <c r="Q885" s="157"/>
      <c r="R885" s="157"/>
      <c r="S885" s="9"/>
      <c r="T885" s="9"/>
      <c r="U885" s="9"/>
      <c r="V885" s="154"/>
      <c r="W885" s="9"/>
      <c r="X885" s="9"/>
      <c r="Y885" s="158"/>
      <c r="Z885" s="9"/>
      <c r="AA885" s="9"/>
      <c r="AB885" s="9"/>
      <c r="AC885" s="9"/>
      <c r="AD885" s="9"/>
      <c r="AE885" s="9"/>
      <c r="AF885" s="9"/>
      <c r="AG885" s="9"/>
      <c r="AH885" s="9"/>
    </row>
    <row r="886">
      <c r="A886" s="9"/>
      <c r="B886" s="9"/>
      <c r="C886" s="9"/>
      <c r="D886" s="9"/>
      <c r="E886" s="154"/>
      <c r="F886" s="9"/>
      <c r="G886" s="155"/>
      <c r="H886" s="155"/>
      <c r="I886" s="9"/>
      <c r="J886" s="9"/>
      <c r="K886" s="9"/>
      <c r="L886" s="156"/>
      <c r="M886" s="157"/>
      <c r="N886" s="157"/>
      <c r="O886" s="157"/>
      <c r="P886" s="157"/>
      <c r="Q886" s="157"/>
      <c r="R886" s="157"/>
      <c r="S886" s="9"/>
      <c r="T886" s="9"/>
      <c r="U886" s="9"/>
      <c r="V886" s="154"/>
      <c r="W886" s="9"/>
      <c r="X886" s="9"/>
      <c r="Y886" s="158"/>
      <c r="Z886" s="9"/>
      <c r="AA886" s="9"/>
      <c r="AB886" s="9"/>
      <c r="AC886" s="9"/>
      <c r="AD886" s="9"/>
      <c r="AE886" s="9"/>
      <c r="AF886" s="9"/>
      <c r="AG886" s="9"/>
      <c r="AH886" s="9"/>
    </row>
    <row r="887">
      <c r="A887" s="9"/>
      <c r="B887" s="9"/>
      <c r="C887" s="9"/>
      <c r="D887" s="9"/>
      <c r="E887" s="154"/>
      <c r="F887" s="9"/>
      <c r="G887" s="155"/>
      <c r="H887" s="155"/>
      <c r="I887" s="9"/>
      <c r="J887" s="9"/>
      <c r="K887" s="9"/>
      <c r="L887" s="156"/>
      <c r="M887" s="157"/>
      <c r="N887" s="157"/>
      <c r="O887" s="157"/>
      <c r="P887" s="157"/>
      <c r="Q887" s="157"/>
      <c r="R887" s="157"/>
      <c r="S887" s="9"/>
      <c r="T887" s="9"/>
      <c r="U887" s="9"/>
      <c r="V887" s="154"/>
      <c r="W887" s="9"/>
      <c r="X887" s="9"/>
      <c r="Y887" s="158"/>
      <c r="Z887" s="9"/>
      <c r="AA887" s="9"/>
      <c r="AB887" s="9"/>
      <c r="AC887" s="9"/>
      <c r="AD887" s="9"/>
      <c r="AE887" s="9"/>
      <c r="AF887" s="9"/>
      <c r="AG887" s="9"/>
      <c r="AH887" s="9"/>
    </row>
    <row r="888">
      <c r="A888" s="9"/>
      <c r="B888" s="9"/>
      <c r="C888" s="9"/>
      <c r="D888" s="9"/>
      <c r="E888" s="154"/>
      <c r="F888" s="9"/>
      <c r="G888" s="155"/>
      <c r="H888" s="155"/>
      <c r="I888" s="9"/>
      <c r="J888" s="9"/>
      <c r="K888" s="9"/>
      <c r="L888" s="156"/>
      <c r="M888" s="157"/>
      <c r="N888" s="157"/>
      <c r="O888" s="157"/>
      <c r="P888" s="157"/>
      <c r="Q888" s="157"/>
      <c r="R888" s="157"/>
      <c r="S888" s="9"/>
      <c r="T888" s="9"/>
      <c r="U888" s="9"/>
      <c r="V888" s="154"/>
      <c r="W888" s="9"/>
      <c r="X888" s="9"/>
      <c r="Y888" s="158"/>
      <c r="Z888" s="9"/>
      <c r="AA888" s="9"/>
      <c r="AB888" s="9"/>
      <c r="AC888" s="9"/>
      <c r="AD888" s="9"/>
      <c r="AE888" s="9"/>
      <c r="AF888" s="9"/>
      <c r="AG888" s="9"/>
      <c r="AH888" s="9"/>
    </row>
    <row r="889">
      <c r="A889" s="9"/>
      <c r="B889" s="9"/>
      <c r="C889" s="9"/>
      <c r="D889" s="9"/>
      <c r="E889" s="154"/>
      <c r="F889" s="9"/>
      <c r="G889" s="155"/>
      <c r="H889" s="155"/>
      <c r="I889" s="9"/>
      <c r="J889" s="9"/>
      <c r="K889" s="9"/>
      <c r="L889" s="156"/>
      <c r="M889" s="157"/>
      <c r="N889" s="157"/>
      <c r="O889" s="157"/>
      <c r="P889" s="157"/>
      <c r="Q889" s="157"/>
      <c r="R889" s="157"/>
      <c r="S889" s="9"/>
      <c r="T889" s="9"/>
      <c r="U889" s="9"/>
      <c r="V889" s="154"/>
      <c r="W889" s="9"/>
      <c r="X889" s="9"/>
      <c r="Y889" s="158"/>
      <c r="Z889" s="9"/>
      <c r="AA889" s="9"/>
      <c r="AB889" s="9"/>
      <c r="AC889" s="9"/>
      <c r="AD889" s="9"/>
      <c r="AE889" s="9"/>
      <c r="AF889" s="9"/>
      <c r="AG889" s="9"/>
      <c r="AH889" s="9"/>
    </row>
    <row r="890">
      <c r="A890" s="9"/>
      <c r="B890" s="9"/>
      <c r="C890" s="9"/>
      <c r="D890" s="9"/>
      <c r="E890" s="154"/>
      <c r="F890" s="9"/>
      <c r="G890" s="155"/>
      <c r="H890" s="155"/>
      <c r="I890" s="9"/>
      <c r="J890" s="9"/>
      <c r="K890" s="9"/>
      <c r="L890" s="156"/>
      <c r="M890" s="157"/>
      <c r="N890" s="157"/>
      <c r="O890" s="157"/>
      <c r="P890" s="157"/>
      <c r="Q890" s="157"/>
      <c r="R890" s="157"/>
      <c r="S890" s="9"/>
      <c r="T890" s="9"/>
      <c r="U890" s="9"/>
      <c r="V890" s="154"/>
      <c r="W890" s="9"/>
      <c r="X890" s="9"/>
      <c r="Y890" s="158"/>
      <c r="Z890" s="9"/>
      <c r="AA890" s="9"/>
      <c r="AB890" s="9"/>
      <c r="AC890" s="9"/>
      <c r="AD890" s="9"/>
      <c r="AE890" s="9"/>
      <c r="AF890" s="9"/>
      <c r="AG890" s="9"/>
      <c r="AH890" s="9"/>
    </row>
    <row r="891">
      <c r="A891" s="9"/>
      <c r="B891" s="9"/>
      <c r="C891" s="9"/>
      <c r="D891" s="9"/>
      <c r="E891" s="154"/>
      <c r="F891" s="9"/>
      <c r="G891" s="155"/>
      <c r="H891" s="155"/>
      <c r="I891" s="9"/>
      <c r="J891" s="9"/>
      <c r="K891" s="9"/>
      <c r="L891" s="156"/>
      <c r="M891" s="157"/>
      <c r="N891" s="157"/>
      <c r="O891" s="157"/>
      <c r="P891" s="157"/>
      <c r="Q891" s="157"/>
      <c r="R891" s="157"/>
      <c r="S891" s="9"/>
      <c r="T891" s="9"/>
      <c r="U891" s="9"/>
      <c r="V891" s="154"/>
      <c r="W891" s="9"/>
      <c r="X891" s="9"/>
      <c r="Y891" s="158"/>
      <c r="Z891" s="9"/>
      <c r="AA891" s="9"/>
      <c r="AB891" s="9"/>
      <c r="AC891" s="9"/>
      <c r="AD891" s="9"/>
      <c r="AE891" s="9"/>
      <c r="AF891" s="9"/>
      <c r="AG891" s="9"/>
      <c r="AH891" s="9"/>
    </row>
    <row r="892">
      <c r="A892" s="9"/>
      <c r="B892" s="9"/>
      <c r="C892" s="9"/>
      <c r="D892" s="9"/>
      <c r="E892" s="154"/>
      <c r="F892" s="9"/>
      <c r="G892" s="155"/>
      <c r="H892" s="155"/>
      <c r="I892" s="9"/>
      <c r="J892" s="9"/>
      <c r="K892" s="9"/>
      <c r="L892" s="156"/>
      <c r="M892" s="157"/>
      <c r="N892" s="157"/>
      <c r="O892" s="157"/>
      <c r="P892" s="157"/>
      <c r="Q892" s="157"/>
      <c r="R892" s="157"/>
      <c r="S892" s="9"/>
      <c r="T892" s="9"/>
      <c r="U892" s="9"/>
      <c r="V892" s="154"/>
      <c r="W892" s="9"/>
      <c r="X892" s="9"/>
      <c r="Y892" s="158"/>
      <c r="Z892" s="9"/>
      <c r="AA892" s="9"/>
      <c r="AB892" s="9"/>
      <c r="AC892" s="9"/>
      <c r="AD892" s="9"/>
      <c r="AE892" s="9"/>
      <c r="AF892" s="9"/>
      <c r="AG892" s="9"/>
      <c r="AH892" s="9"/>
    </row>
    <row r="893">
      <c r="A893" s="9"/>
      <c r="B893" s="9"/>
      <c r="C893" s="9"/>
      <c r="D893" s="9"/>
      <c r="E893" s="154"/>
      <c r="F893" s="9"/>
      <c r="G893" s="155"/>
      <c r="H893" s="155"/>
      <c r="I893" s="9"/>
      <c r="J893" s="9"/>
      <c r="K893" s="9"/>
      <c r="L893" s="156"/>
      <c r="M893" s="157"/>
      <c r="N893" s="157"/>
      <c r="O893" s="157"/>
      <c r="P893" s="157"/>
      <c r="Q893" s="157"/>
      <c r="R893" s="157"/>
      <c r="S893" s="9"/>
      <c r="T893" s="9"/>
      <c r="U893" s="9"/>
      <c r="V893" s="154"/>
      <c r="W893" s="9"/>
      <c r="X893" s="9"/>
      <c r="Y893" s="158"/>
      <c r="Z893" s="9"/>
      <c r="AA893" s="9"/>
      <c r="AB893" s="9"/>
      <c r="AC893" s="9"/>
      <c r="AD893" s="9"/>
      <c r="AE893" s="9"/>
      <c r="AF893" s="9"/>
      <c r="AG893" s="9"/>
      <c r="AH893" s="9"/>
    </row>
    <row r="894">
      <c r="A894" s="9"/>
      <c r="B894" s="9"/>
      <c r="C894" s="9"/>
      <c r="D894" s="9"/>
      <c r="E894" s="154"/>
      <c r="F894" s="9"/>
      <c r="G894" s="155"/>
      <c r="H894" s="155"/>
      <c r="I894" s="9"/>
      <c r="J894" s="9"/>
      <c r="K894" s="9"/>
      <c r="L894" s="156"/>
      <c r="M894" s="157"/>
      <c r="N894" s="157"/>
      <c r="O894" s="157"/>
      <c r="P894" s="157"/>
      <c r="Q894" s="157"/>
      <c r="R894" s="157"/>
      <c r="S894" s="9"/>
      <c r="T894" s="9"/>
      <c r="U894" s="9"/>
      <c r="V894" s="154"/>
      <c r="W894" s="9"/>
      <c r="X894" s="9"/>
      <c r="Y894" s="158"/>
      <c r="Z894" s="9"/>
      <c r="AA894" s="9"/>
      <c r="AB894" s="9"/>
      <c r="AC894" s="9"/>
      <c r="AD894" s="9"/>
      <c r="AE894" s="9"/>
      <c r="AF894" s="9"/>
      <c r="AG894" s="9"/>
      <c r="AH894" s="9"/>
    </row>
    <row r="895">
      <c r="A895" s="9"/>
      <c r="B895" s="9"/>
      <c r="C895" s="9"/>
      <c r="D895" s="9"/>
      <c r="E895" s="154"/>
      <c r="F895" s="9"/>
      <c r="G895" s="155"/>
      <c r="H895" s="155"/>
      <c r="I895" s="9"/>
      <c r="J895" s="9"/>
      <c r="K895" s="9"/>
      <c r="L895" s="156"/>
      <c r="M895" s="157"/>
      <c r="N895" s="157"/>
      <c r="O895" s="157"/>
      <c r="P895" s="157"/>
      <c r="Q895" s="157"/>
      <c r="R895" s="157"/>
      <c r="S895" s="9"/>
      <c r="T895" s="9"/>
      <c r="U895" s="9"/>
      <c r="V895" s="154"/>
      <c r="W895" s="9"/>
      <c r="X895" s="9"/>
      <c r="Y895" s="158"/>
      <c r="Z895" s="9"/>
      <c r="AA895" s="9"/>
      <c r="AB895" s="9"/>
      <c r="AC895" s="9"/>
      <c r="AD895" s="9"/>
      <c r="AE895" s="9"/>
      <c r="AF895" s="9"/>
      <c r="AG895" s="9"/>
      <c r="AH895" s="9"/>
    </row>
    <row r="896">
      <c r="A896" s="9"/>
      <c r="B896" s="9"/>
      <c r="C896" s="9"/>
      <c r="D896" s="9"/>
      <c r="E896" s="154"/>
      <c r="F896" s="9"/>
      <c r="G896" s="155"/>
      <c r="H896" s="155"/>
      <c r="I896" s="9"/>
      <c r="J896" s="9"/>
      <c r="K896" s="9"/>
      <c r="L896" s="156"/>
      <c r="M896" s="157"/>
      <c r="N896" s="157"/>
      <c r="O896" s="157"/>
      <c r="P896" s="157"/>
      <c r="Q896" s="157"/>
      <c r="R896" s="157"/>
      <c r="S896" s="9"/>
      <c r="T896" s="9"/>
      <c r="U896" s="9"/>
      <c r="V896" s="154"/>
      <c r="W896" s="9"/>
      <c r="X896" s="9"/>
      <c r="Y896" s="158"/>
      <c r="Z896" s="9"/>
      <c r="AA896" s="9"/>
      <c r="AB896" s="9"/>
      <c r="AC896" s="9"/>
      <c r="AD896" s="9"/>
      <c r="AE896" s="9"/>
      <c r="AF896" s="9"/>
      <c r="AG896" s="9"/>
      <c r="AH896" s="9"/>
    </row>
    <row r="897">
      <c r="A897" s="9"/>
      <c r="B897" s="9"/>
      <c r="C897" s="9"/>
      <c r="D897" s="9"/>
      <c r="E897" s="154"/>
      <c r="F897" s="9"/>
      <c r="G897" s="155"/>
      <c r="H897" s="155"/>
      <c r="I897" s="9"/>
      <c r="J897" s="9"/>
      <c r="K897" s="9"/>
      <c r="L897" s="156"/>
      <c r="M897" s="157"/>
      <c r="N897" s="157"/>
      <c r="O897" s="157"/>
      <c r="P897" s="157"/>
      <c r="Q897" s="157"/>
      <c r="R897" s="157"/>
      <c r="S897" s="9"/>
      <c r="T897" s="9"/>
      <c r="U897" s="9"/>
      <c r="V897" s="154"/>
      <c r="W897" s="9"/>
      <c r="X897" s="9"/>
      <c r="Y897" s="158"/>
      <c r="Z897" s="9"/>
      <c r="AA897" s="9"/>
      <c r="AB897" s="9"/>
      <c r="AC897" s="9"/>
      <c r="AD897" s="9"/>
      <c r="AE897" s="9"/>
      <c r="AF897" s="9"/>
      <c r="AG897" s="9"/>
      <c r="AH897" s="9"/>
    </row>
    <row r="898">
      <c r="A898" s="9"/>
      <c r="B898" s="9"/>
      <c r="C898" s="9"/>
      <c r="D898" s="9"/>
      <c r="E898" s="154"/>
      <c r="F898" s="9"/>
      <c r="G898" s="155"/>
      <c r="H898" s="155"/>
      <c r="I898" s="9"/>
      <c r="J898" s="9"/>
      <c r="K898" s="9"/>
      <c r="L898" s="156"/>
      <c r="M898" s="157"/>
      <c r="N898" s="157"/>
      <c r="O898" s="157"/>
      <c r="P898" s="157"/>
      <c r="Q898" s="157"/>
      <c r="R898" s="157"/>
      <c r="S898" s="9"/>
      <c r="T898" s="9"/>
      <c r="U898" s="9"/>
      <c r="V898" s="154"/>
      <c r="W898" s="9"/>
      <c r="X898" s="9"/>
      <c r="Y898" s="158"/>
      <c r="Z898" s="9"/>
      <c r="AA898" s="9"/>
      <c r="AB898" s="9"/>
      <c r="AC898" s="9"/>
      <c r="AD898" s="9"/>
      <c r="AE898" s="9"/>
      <c r="AF898" s="9"/>
      <c r="AG898" s="9"/>
      <c r="AH898" s="9"/>
    </row>
    <row r="899">
      <c r="A899" s="9"/>
      <c r="B899" s="9"/>
      <c r="C899" s="9"/>
      <c r="D899" s="9"/>
      <c r="E899" s="154"/>
      <c r="F899" s="9"/>
      <c r="G899" s="155"/>
      <c r="H899" s="155"/>
      <c r="I899" s="9"/>
      <c r="J899" s="9"/>
      <c r="K899" s="9"/>
      <c r="L899" s="156"/>
      <c r="M899" s="157"/>
      <c r="N899" s="157"/>
      <c r="O899" s="157"/>
      <c r="P899" s="157"/>
      <c r="Q899" s="157"/>
      <c r="R899" s="157"/>
      <c r="S899" s="9"/>
      <c r="T899" s="9"/>
      <c r="U899" s="9"/>
      <c r="V899" s="154"/>
      <c r="W899" s="9"/>
      <c r="X899" s="9"/>
      <c r="Y899" s="158"/>
      <c r="Z899" s="9"/>
      <c r="AA899" s="9"/>
      <c r="AB899" s="9"/>
      <c r="AC899" s="9"/>
      <c r="AD899" s="9"/>
      <c r="AE899" s="9"/>
      <c r="AF899" s="9"/>
      <c r="AG899" s="9"/>
      <c r="AH899" s="9"/>
    </row>
    <row r="900">
      <c r="A900" s="9"/>
      <c r="B900" s="9"/>
      <c r="C900" s="9"/>
      <c r="D900" s="9"/>
      <c r="E900" s="154"/>
      <c r="F900" s="9"/>
      <c r="G900" s="155"/>
      <c r="H900" s="155"/>
      <c r="I900" s="9"/>
      <c r="J900" s="9"/>
      <c r="K900" s="9"/>
      <c r="L900" s="156"/>
      <c r="M900" s="157"/>
      <c r="N900" s="157"/>
      <c r="O900" s="157"/>
      <c r="P900" s="157"/>
      <c r="Q900" s="157"/>
      <c r="R900" s="157"/>
      <c r="S900" s="9"/>
      <c r="T900" s="9"/>
      <c r="U900" s="9"/>
      <c r="V900" s="154"/>
      <c r="W900" s="9"/>
      <c r="X900" s="9"/>
      <c r="Y900" s="158"/>
      <c r="Z900" s="9"/>
      <c r="AA900" s="9"/>
      <c r="AB900" s="9"/>
      <c r="AC900" s="9"/>
      <c r="AD900" s="9"/>
      <c r="AE900" s="9"/>
      <c r="AF900" s="9"/>
      <c r="AG900" s="9"/>
      <c r="AH900" s="9"/>
    </row>
    <row r="901">
      <c r="A901" s="9"/>
      <c r="B901" s="9"/>
      <c r="C901" s="9"/>
      <c r="D901" s="9"/>
      <c r="E901" s="154"/>
      <c r="F901" s="9"/>
      <c r="G901" s="155"/>
      <c r="H901" s="155"/>
      <c r="I901" s="9"/>
      <c r="J901" s="9"/>
      <c r="K901" s="9"/>
      <c r="L901" s="156"/>
      <c r="M901" s="157"/>
      <c r="N901" s="157"/>
      <c r="O901" s="157"/>
      <c r="P901" s="157"/>
      <c r="Q901" s="157"/>
      <c r="R901" s="157"/>
      <c r="S901" s="9"/>
      <c r="T901" s="9"/>
      <c r="U901" s="9"/>
      <c r="V901" s="154"/>
      <c r="W901" s="9"/>
      <c r="X901" s="9"/>
      <c r="Y901" s="158"/>
      <c r="Z901" s="9"/>
      <c r="AA901" s="9"/>
      <c r="AB901" s="9"/>
      <c r="AC901" s="9"/>
      <c r="AD901" s="9"/>
      <c r="AE901" s="9"/>
      <c r="AF901" s="9"/>
      <c r="AG901" s="9"/>
      <c r="AH901" s="9"/>
    </row>
    <row r="902">
      <c r="A902" s="9"/>
      <c r="B902" s="9"/>
      <c r="C902" s="9"/>
      <c r="D902" s="9"/>
      <c r="E902" s="154"/>
      <c r="F902" s="9"/>
      <c r="G902" s="155"/>
      <c r="H902" s="155"/>
      <c r="I902" s="9"/>
      <c r="J902" s="9"/>
      <c r="K902" s="9"/>
      <c r="L902" s="156"/>
      <c r="M902" s="157"/>
      <c r="N902" s="157"/>
      <c r="O902" s="157"/>
      <c r="P902" s="157"/>
      <c r="Q902" s="157"/>
      <c r="R902" s="157"/>
      <c r="S902" s="9"/>
      <c r="T902" s="9"/>
      <c r="U902" s="9"/>
      <c r="V902" s="154"/>
      <c r="W902" s="9"/>
      <c r="X902" s="9"/>
      <c r="Y902" s="158"/>
      <c r="Z902" s="9"/>
      <c r="AA902" s="9"/>
      <c r="AB902" s="9"/>
      <c r="AC902" s="9"/>
      <c r="AD902" s="9"/>
      <c r="AE902" s="9"/>
      <c r="AF902" s="9"/>
      <c r="AG902" s="9"/>
      <c r="AH902" s="9"/>
    </row>
    <row r="903">
      <c r="A903" s="9"/>
      <c r="B903" s="9"/>
      <c r="C903" s="9"/>
      <c r="D903" s="9"/>
      <c r="E903" s="154"/>
      <c r="F903" s="9"/>
      <c r="G903" s="155"/>
      <c r="H903" s="155"/>
      <c r="I903" s="9"/>
      <c r="J903" s="9"/>
      <c r="K903" s="9"/>
      <c r="L903" s="156"/>
      <c r="M903" s="157"/>
      <c r="N903" s="157"/>
      <c r="O903" s="157"/>
      <c r="P903" s="157"/>
      <c r="Q903" s="157"/>
      <c r="R903" s="157"/>
      <c r="S903" s="9"/>
      <c r="T903" s="9"/>
      <c r="U903" s="9"/>
      <c r="V903" s="154"/>
      <c r="W903" s="9"/>
      <c r="X903" s="9"/>
      <c r="Y903" s="158"/>
      <c r="Z903" s="9"/>
      <c r="AA903" s="9"/>
      <c r="AB903" s="9"/>
      <c r="AC903" s="9"/>
      <c r="AD903" s="9"/>
      <c r="AE903" s="9"/>
      <c r="AF903" s="9"/>
      <c r="AG903" s="9"/>
      <c r="AH903" s="9"/>
    </row>
    <row r="904">
      <c r="A904" s="9"/>
      <c r="B904" s="9"/>
      <c r="C904" s="9"/>
      <c r="D904" s="9"/>
      <c r="E904" s="154"/>
      <c r="F904" s="9"/>
      <c r="G904" s="155"/>
      <c r="H904" s="155"/>
      <c r="I904" s="9"/>
      <c r="J904" s="9"/>
      <c r="K904" s="9"/>
      <c r="L904" s="156"/>
      <c r="M904" s="157"/>
      <c r="N904" s="157"/>
      <c r="O904" s="157"/>
      <c r="P904" s="157"/>
      <c r="Q904" s="157"/>
      <c r="R904" s="157"/>
      <c r="S904" s="9"/>
      <c r="T904" s="9"/>
      <c r="U904" s="9"/>
      <c r="V904" s="154"/>
      <c r="W904" s="9"/>
      <c r="X904" s="9"/>
      <c r="Y904" s="158"/>
      <c r="Z904" s="9"/>
      <c r="AA904" s="9"/>
      <c r="AB904" s="9"/>
      <c r="AC904" s="9"/>
      <c r="AD904" s="9"/>
      <c r="AE904" s="9"/>
      <c r="AF904" s="9"/>
      <c r="AG904" s="9"/>
      <c r="AH904" s="9"/>
    </row>
    <row r="905">
      <c r="A905" s="9"/>
      <c r="B905" s="9"/>
      <c r="C905" s="9"/>
      <c r="D905" s="9"/>
      <c r="E905" s="154"/>
      <c r="F905" s="9"/>
      <c r="G905" s="155"/>
      <c r="H905" s="155"/>
      <c r="I905" s="9"/>
      <c r="J905" s="9"/>
      <c r="K905" s="9"/>
      <c r="L905" s="156"/>
      <c r="M905" s="157"/>
      <c r="N905" s="157"/>
      <c r="O905" s="157"/>
      <c r="P905" s="157"/>
      <c r="Q905" s="157"/>
      <c r="R905" s="157"/>
      <c r="S905" s="9"/>
      <c r="T905" s="9"/>
      <c r="U905" s="9"/>
      <c r="V905" s="154"/>
      <c r="W905" s="9"/>
      <c r="X905" s="9"/>
      <c r="Y905" s="158"/>
      <c r="Z905" s="9"/>
      <c r="AA905" s="9"/>
      <c r="AB905" s="9"/>
      <c r="AC905" s="9"/>
      <c r="AD905" s="9"/>
      <c r="AE905" s="9"/>
      <c r="AF905" s="9"/>
      <c r="AG905" s="9"/>
      <c r="AH905" s="9"/>
    </row>
    <row r="906">
      <c r="A906" s="9"/>
      <c r="B906" s="9"/>
      <c r="C906" s="9"/>
      <c r="D906" s="9"/>
      <c r="E906" s="154"/>
      <c r="F906" s="9"/>
      <c r="G906" s="155"/>
      <c r="H906" s="155"/>
      <c r="I906" s="9"/>
      <c r="J906" s="9"/>
      <c r="K906" s="9"/>
      <c r="L906" s="156"/>
      <c r="M906" s="157"/>
      <c r="N906" s="157"/>
      <c r="O906" s="157"/>
      <c r="P906" s="157"/>
      <c r="Q906" s="157"/>
      <c r="R906" s="157"/>
      <c r="S906" s="9"/>
      <c r="T906" s="9"/>
      <c r="U906" s="9"/>
      <c r="V906" s="154"/>
      <c r="W906" s="9"/>
      <c r="X906" s="9"/>
      <c r="Y906" s="158"/>
      <c r="Z906" s="9"/>
      <c r="AA906" s="9"/>
      <c r="AB906" s="9"/>
      <c r="AC906" s="9"/>
      <c r="AD906" s="9"/>
      <c r="AE906" s="9"/>
      <c r="AF906" s="9"/>
      <c r="AG906" s="9"/>
      <c r="AH906" s="9"/>
    </row>
    <row r="907">
      <c r="A907" s="9"/>
      <c r="B907" s="9"/>
      <c r="C907" s="9"/>
      <c r="D907" s="9"/>
      <c r="E907" s="154"/>
      <c r="F907" s="9"/>
      <c r="G907" s="155"/>
      <c r="H907" s="155"/>
      <c r="I907" s="9"/>
      <c r="J907" s="9"/>
      <c r="K907" s="9"/>
      <c r="L907" s="156"/>
      <c r="M907" s="157"/>
      <c r="N907" s="157"/>
      <c r="O907" s="157"/>
      <c r="P907" s="157"/>
      <c r="Q907" s="157"/>
      <c r="R907" s="157"/>
      <c r="S907" s="9"/>
      <c r="T907" s="9"/>
      <c r="U907" s="9"/>
      <c r="V907" s="154"/>
      <c r="W907" s="9"/>
      <c r="X907" s="9"/>
      <c r="Y907" s="158"/>
      <c r="Z907" s="9"/>
      <c r="AA907" s="9"/>
      <c r="AB907" s="9"/>
      <c r="AC907" s="9"/>
      <c r="AD907" s="9"/>
      <c r="AE907" s="9"/>
      <c r="AF907" s="9"/>
      <c r="AG907" s="9"/>
      <c r="AH907" s="9"/>
    </row>
    <row r="908">
      <c r="A908" s="9"/>
      <c r="B908" s="9"/>
      <c r="C908" s="9"/>
      <c r="D908" s="9"/>
      <c r="E908" s="154"/>
      <c r="F908" s="9"/>
      <c r="G908" s="155"/>
      <c r="H908" s="155"/>
      <c r="I908" s="9"/>
      <c r="J908" s="9"/>
      <c r="K908" s="9"/>
      <c r="L908" s="156"/>
      <c r="M908" s="157"/>
      <c r="N908" s="157"/>
      <c r="O908" s="157"/>
      <c r="P908" s="157"/>
      <c r="Q908" s="157"/>
      <c r="R908" s="157"/>
      <c r="S908" s="9"/>
      <c r="T908" s="9"/>
      <c r="U908" s="9"/>
      <c r="V908" s="154"/>
      <c r="W908" s="9"/>
      <c r="X908" s="9"/>
      <c r="Y908" s="158"/>
      <c r="Z908" s="9"/>
      <c r="AA908" s="9"/>
      <c r="AB908" s="9"/>
      <c r="AC908" s="9"/>
      <c r="AD908" s="9"/>
      <c r="AE908" s="9"/>
      <c r="AF908" s="9"/>
      <c r="AG908" s="9"/>
      <c r="AH908" s="9"/>
    </row>
    <row r="909">
      <c r="A909" s="9"/>
      <c r="B909" s="9"/>
      <c r="C909" s="9"/>
      <c r="D909" s="9"/>
      <c r="E909" s="154"/>
      <c r="F909" s="9"/>
      <c r="G909" s="155"/>
      <c r="H909" s="155"/>
      <c r="I909" s="9"/>
      <c r="J909" s="9"/>
      <c r="K909" s="9"/>
      <c r="L909" s="156"/>
      <c r="M909" s="157"/>
      <c r="N909" s="157"/>
      <c r="O909" s="157"/>
      <c r="P909" s="157"/>
      <c r="Q909" s="157"/>
      <c r="R909" s="157"/>
      <c r="S909" s="9"/>
      <c r="T909" s="9"/>
      <c r="U909" s="9"/>
      <c r="V909" s="154"/>
      <c r="W909" s="9"/>
      <c r="X909" s="9"/>
      <c r="Y909" s="158"/>
      <c r="Z909" s="9"/>
      <c r="AA909" s="9"/>
      <c r="AB909" s="9"/>
      <c r="AC909" s="9"/>
      <c r="AD909" s="9"/>
      <c r="AE909" s="9"/>
      <c r="AF909" s="9"/>
      <c r="AG909" s="9"/>
      <c r="AH909" s="9"/>
    </row>
    <row r="910">
      <c r="A910" s="9"/>
      <c r="B910" s="9"/>
      <c r="C910" s="9"/>
      <c r="D910" s="9"/>
      <c r="E910" s="154"/>
      <c r="F910" s="9"/>
      <c r="G910" s="155"/>
      <c r="H910" s="155"/>
      <c r="I910" s="9"/>
      <c r="J910" s="9"/>
      <c r="K910" s="9"/>
      <c r="L910" s="156"/>
      <c r="M910" s="157"/>
      <c r="N910" s="157"/>
      <c r="O910" s="157"/>
      <c r="P910" s="157"/>
      <c r="Q910" s="157"/>
      <c r="R910" s="157"/>
      <c r="S910" s="9"/>
      <c r="T910" s="9"/>
      <c r="U910" s="9"/>
      <c r="V910" s="154"/>
      <c r="W910" s="9"/>
      <c r="X910" s="9"/>
      <c r="Y910" s="158"/>
      <c r="Z910" s="9"/>
      <c r="AA910" s="9"/>
      <c r="AB910" s="9"/>
      <c r="AC910" s="9"/>
      <c r="AD910" s="9"/>
      <c r="AE910" s="9"/>
      <c r="AF910" s="9"/>
      <c r="AG910" s="9"/>
      <c r="AH910" s="9"/>
    </row>
    <row r="911">
      <c r="A911" s="9"/>
      <c r="B911" s="9"/>
      <c r="C911" s="9"/>
      <c r="D911" s="9"/>
      <c r="E911" s="154"/>
      <c r="F911" s="9"/>
      <c r="G911" s="155"/>
      <c r="H911" s="155"/>
      <c r="I911" s="9"/>
      <c r="J911" s="9"/>
      <c r="K911" s="9"/>
      <c r="L911" s="156"/>
      <c r="M911" s="157"/>
      <c r="N911" s="157"/>
      <c r="O911" s="157"/>
      <c r="P911" s="157"/>
      <c r="Q911" s="157"/>
      <c r="R911" s="157"/>
      <c r="S911" s="9"/>
      <c r="T911" s="9"/>
      <c r="U911" s="9"/>
      <c r="V911" s="154"/>
      <c r="W911" s="9"/>
      <c r="X911" s="9"/>
      <c r="Y911" s="158"/>
      <c r="Z911" s="9"/>
      <c r="AA911" s="9"/>
      <c r="AB911" s="9"/>
      <c r="AC911" s="9"/>
      <c r="AD911" s="9"/>
      <c r="AE911" s="9"/>
      <c r="AF911" s="9"/>
      <c r="AG911" s="9"/>
      <c r="AH911" s="9"/>
    </row>
    <row r="912">
      <c r="A912" s="9"/>
      <c r="B912" s="9"/>
      <c r="C912" s="9"/>
      <c r="D912" s="9"/>
      <c r="E912" s="154"/>
      <c r="F912" s="9"/>
      <c r="G912" s="155"/>
      <c r="H912" s="155"/>
      <c r="I912" s="9"/>
      <c r="J912" s="9"/>
      <c r="K912" s="9"/>
      <c r="L912" s="156"/>
      <c r="M912" s="157"/>
      <c r="N912" s="157"/>
      <c r="O912" s="157"/>
      <c r="P912" s="157"/>
      <c r="Q912" s="157"/>
      <c r="R912" s="157"/>
      <c r="S912" s="9"/>
      <c r="T912" s="9"/>
      <c r="U912" s="9"/>
      <c r="V912" s="154"/>
      <c r="W912" s="9"/>
      <c r="X912" s="9"/>
      <c r="Y912" s="158"/>
      <c r="Z912" s="9"/>
      <c r="AA912" s="9"/>
      <c r="AB912" s="9"/>
      <c r="AC912" s="9"/>
      <c r="AD912" s="9"/>
      <c r="AE912" s="9"/>
      <c r="AF912" s="9"/>
      <c r="AG912" s="9"/>
      <c r="AH912" s="9"/>
    </row>
    <row r="913">
      <c r="A913" s="9"/>
      <c r="B913" s="9"/>
      <c r="C913" s="9"/>
      <c r="D913" s="9"/>
      <c r="E913" s="154"/>
      <c r="F913" s="9"/>
      <c r="G913" s="155"/>
      <c r="H913" s="155"/>
      <c r="I913" s="9"/>
      <c r="J913" s="9"/>
      <c r="K913" s="9"/>
      <c r="L913" s="156"/>
      <c r="M913" s="157"/>
      <c r="N913" s="157"/>
      <c r="O913" s="157"/>
      <c r="P913" s="157"/>
      <c r="Q913" s="157"/>
      <c r="R913" s="157"/>
      <c r="S913" s="9"/>
      <c r="T913" s="9"/>
      <c r="U913" s="9"/>
      <c r="V913" s="154"/>
      <c r="W913" s="9"/>
      <c r="X913" s="9"/>
      <c r="Y913" s="158"/>
      <c r="Z913" s="9"/>
      <c r="AA913" s="9"/>
      <c r="AB913" s="9"/>
      <c r="AC913" s="9"/>
      <c r="AD913" s="9"/>
      <c r="AE913" s="9"/>
      <c r="AF913" s="9"/>
      <c r="AG913" s="9"/>
      <c r="AH913" s="9"/>
    </row>
    <row r="914">
      <c r="A914" s="9"/>
      <c r="B914" s="9"/>
      <c r="C914" s="9"/>
      <c r="D914" s="9"/>
      <c r="E914" s="154"/>
      <c r="F914" s="9"/>
      <c r="G914" s="155"/>
      <c r="H914" s="155"/>
      <c r="I914" s="9"/>
      <c r="J914" s="9"/>
      <c r="K914" s="9"/>
      <c r="L914" s="156"/>
      <c r="M914" s="157"/>
      <c r="N914" s="157"/>
      <c r="O914" s="157"/>
      <c r="P914" s="157"/>
      <c r="Q914" s="157"/>
      <c r="R914" s="157"/>
      <c r="S914" s="9"/>
      <c r="T914" s="9"/>
      <c r="U914" s="9"/>
      <c r="V914" s="154"/>
      <c r="W914" s="9"/>
      <c r="X914" s="9"/>
      <c r="Y914" s="158"/>
      <c r="Z914" s="9"/>
      <c r="AA914" s="9"/>
      <c r="AB914" s="9"/>
      <c r="AC914" s="9"/>
      <c r="AD914" s="9"/>
      <c r="AE914" s="9"/>
      <c r="AF914" s="9"/>
      <c r="AG914" s="9"/>
      <c r="AH914" s="9"/>
    </row>
    <row r="915">
      <c r="A915" s="9"/>
      <c r="B915" s="9"/>
      <c r="C915" s="9"/>
      <c r="D915" s="9"/>
      <c r="E915" s="154"/>
      <c r="F915" s="9"/>
      <c r="G915" s="155"/>
      <c r="H915" s="155"/>
      <c r="I915" s="9"/>
      <c r="J915" s="9"/>
      <c r="K915" s="9"/>
      <c r="L915" s="156"/>
      <c r="M915" s="157"/>
      <c r="N915" s="157"/>
      <c r="O915" s="157"/>
      <c r="P915" s="157"/>
      <c r="Q915" s="157"/>
      <c r="R915" s="157"/>
      <c r="S915" s="9"/>
      <c r="T915" s="9"/>
      <c r="U915" s="9"/>
      <c r="V915" s="154"/>
      <c r="W915" s="9"/>
      <c r="X915" s="9"/>
      <c r="Y915" s="158"/>
      <c r="Z915" s="9"/>
      <c r="AA915" s="9"/>
      <c r="AB915" s="9"/>
      <c r="AC915" s="9"/>
      <c r="AD915" s="9"/>
      <c r="AE915" s="9"/>
      <c r="AF915" s="9"/>
      <c r="AG915" s="9"/>
      <c r="AH915" s="9"/>
    </row>
    <row r="916">
      <c r="A916" s="9"/>
      <c r="B916" s="9"/>
      <c r="C916" s="9"/>
      <c r="D916" s="9"/>
      <c r="E916" s="154"/>
      <c r="F916" s="9"/>
      <c r="G916" s="155"/>
      <c r="H916" s="155"/>
      <c r="I916" s="9"/>
      <c r="J916" s="9"/>
      <c r="K916" s="9"/>
      <c r="L916" s="156"/>
      <c r="M916" s="157"/>
      <c r="N916" s="157"/>
      <c r="O916" s="157"/>
      <c r="P916" s="157"/>
      <c r="Q916" s="157"/>
      <c r="R916" s="157"/>
      <c r="S916" s="9"/>
      <c r="T916" s="9"/>
      <c r="U916" s="9"/>
      <c r="V916" s="154"/>
      <c r="W916" s="9"/>
      <c r="X916" s="9"/>
      <c r="Y916" s="158"/>
      <c r="Z916" s="9"/>
      <c r="AA916" s="9"/>
      <c r="AB916" s="9"/>
      <c r="AC916" s="9"/>
      <c r="AD916" s="9"/>
      <c r="AE916" s="9"/>
      <c r="AF916" s="9"/>
      <c r="AG916" s="9"/>
      <c r="AH916" s="9"/>
    </row>
    <row r="917">
      <c r="A917" s="9"/>
      <c r="B917" s="9"/>
      <c r="C917" s="9"/>
      <c r="D917" s="9"/>
      <c r="E917" s="154"/>
      <c r="F917" s="9"/>
      <c r="G917" s="155"/>
      <c r="H917" s="155"/>
      <c r="I917" s="9"/>
      <c r="J917" s="9"/>
      <c r="K917" s="9"/>
      <c r="L917" s="156"/>
      <c r="M917" s="157"/>
      <c r="N917" s="157"/>
      <c r="O917" s="157"/>
      <c r="P917" s="157"/>
      <c r="Q917" s="157"/>
      <c r="R917" s="157"/>
      <c r="S917" s="9"/>
      <c r="T917" s="9"/>
      <c r="U917" s="9"/>
      <c r="V917" s="154"/>
      <c r="W917" s="9"/>
      <c r="X917" s="9"/>
      <c r="Y917" s="158"/>
      <c r="Z917" s="9"/>
      <c r="AA917" s="9"/>
      <c r="AB917" s="9"/>
      <c r="AC917" s="9"/>
      <c r="AD917" s="9"/>
      <c r="AE917" s="9"/>
      <c r="AF917" s="9"/>
      <c r="AG917" s="9"/>
      <c r="AH917" s="9"/>
    </row>
    <row r="918">
      <c r="A918" s="9"/>
      <c r="B918" s="9"/>
      <c r="C918" s="9"/>
      <c r="D918" s="9"/>
      <c r="E918" s="154"/>
      <c r="F918" s="9"/>
      <c r="G918" s="155"/>
      <c r="H918" s="155"/>
      <c r="I918" s="9"/>
      <c r="J918" s="9"/>
      <c r="K918" s="9"/>
      <c r="L918" s="156"/>
      <c r="M918" s="157"/>
      <c r="N918" s="157"/>
      <c r="O918" s="157"/>
      <c r="P918" s="157"/>
      <c r="Q918" s="157"/>
      <c r="R918" s="157"/>
      <c r="S918" s="9"/>
      <c r="T918" s="9"/>
      <c r="U918" s="9"/>
      <c r="V918" s="154"/>
      <c r="W918" s="9"/>
      <c r="X918" s="9"/>
      <c r="Y918" s="158"/>
      <c r="Z918" s="9"/>
      <c r="AA918" s="9"/>
      <c r="AB918" s="9"/>
      <c r="AC918" s="9"/>
      <c r="AD918" s="9"/>
      <c r="AE918" s="9"/>
      <c r="AF918" s="9"/>
      <c r="AG918" s="9"/>
      <c r="AH918" s="9"/>
    </row>
    <row r="919">
      <c r="A919" s="9"/>
      <c r="B919" s="9"/>
      <c r="C919" s="9"/>
      <c r="D919" s="9"/>
      <c r="E919" s="154"/>
      <c r="F919" s="9"/>
      <c r="G919" s="155"/>
      <c r="H919" s="155"/>
      <c r="I919" s="9"/>
      <c r="J919" s="9"/>
      <c r="K919" s="9"/>
      <c r="L919" s="156"/>
      <c r="M919" s="157"/>
      <c r="N919" s="157"/>
      <c r="O919" s="157"/>
      <c r="P919" s="157"/>
      <c r="Q919" s="157"/>
      <c r="R919" s="157"/>
      <c r="S919" s="9"/>
      <c r="T919" s="9"/>
      <c r="U919" s="9"/>
      <c r="V919" s="154"/>
      <c r="W919" s="9"/>
      <c r="X919" s="9"/>
      <c r="Y919" s="158"/>
      <c r="Z919" s="9"/>
      <c r="AA919" s="9"/>
      <c r="AB919" s="9"/>
      <c r="AC919" s="9"/>
      <c r="AD919" s="9"/>
      <c r="AE919" s="9"/>
      <c r="AF919" s="9"/>
      <c r="AG919" s="9"/>
      <c r="AH919" s="9"/>
    </row>
    <row r="920">
      <c r="A920" s="9"/>
      <c r="B920" s="9"/>
      <c r="C920" s="9"/>
      <c r="D920" s="9"/>
      <c r="E920" s="154"/>
      <c r="F920" s="9"/>
      <c r="G920" s="155"/>
      <c r="H920" s="155"/>
      <c r="I920" s="9"/>
      <c r="J920" s="9"/>
      <c r="K920" s="9"/>
      <c r="L920" s="156"/>
      <c r="M920" s="157"/>
      <c r="N920" s="157"/>
      <c r="O920" s="157"/>
      <c r="P920" s="157"/>
      <c r="Q920" s="157"/>
      <c r="R920" s="157"/>
      <c r="S920" s="9"/>
      <c r="T920" s="9"/>
      <c r="U920" s="9"/>
      <c r="V920" s="154"/>
      <c r="W920" s="9"/>
      <c r="X920" s="9"/>
      <c r="Y920" s="158"/>
      <c r="Z920" s="9"/>
      <c r="AA920" s="9"/>
      <c r="AB920" s="9"/>
      <c r="AC920" s="9"/>
      <c r="AD920" s="9"/>
      <c r="AE920" s="9"/>
      <c r="AF920" s="9"/>
      <c r="AG920" s="9"/>
      <c r="AH920" s="9"/>
    </row>
    <row r="921">
      <c r="A921" s="9"/>
      <c r="B921" s="9"/>
      <c r="C921" s="9"/>
      <c r="D921" s="9"/>
      <c r="E921" s="154"/>
      <c r="F921" s="9"/>
      <c r="G921" s="155"/>
      <c r="H921" s="155"/>
      <c r="I921" s="9"/>
      <c r="J921" s="9"/>
      <c r="K921" s="9"/>
      <c r="L921" s="156"/>
      <c r="M921" s="157"/>
      <c r="N921" s="157"/>
      <c r="O921" s="157"/>
      <c r="P921" s="157"/>
      <c r="Q921" s="157"/>
      <c r="R921" s="157"/>
      <c r="S921" s="9"/>
      <c r="T921" s="9"/>
      <c r="U921" s="9"/>
      <c r="V921" s="154"/>
      <c r="W921" s="9"/>
      <c r="X921" s="9"/>
      <c r="Y921" s="158"/>
      <c r="Z921" s="9"/>
      <c r="AA921" s="9"/>
      <c r="AB921" s="9"/>
      <c r="AC921" s="9"/>
      <c r="AD921" s="9"/>
      <c r="AE921" s="9"/>
      <c r="AF921" s="9"/>
      <c r="AG921" s="9"/>
      <c r="AH921" s="9"/>
    </row>
    <row r="922">
      <c r="A922" s="9"/>
      <c r="B922" s="9"/>
      <c r="C922" s="9"/>
      <c r="D922" s="9"/>
      <c r="E922" s="154"/>
      <c r="F922" s="9"/>
      <c r="G922" s="155"/>
      <c r="H922" s="155"/>
      <c r="I922" s="9"/>
      <c r="J922" s="9"/>
      <c r="K922" s="9"/>
      <c r="L922" s="156"/>
      <c r="M922" s="157"/>
      <c r="N922" s="157"/>
      <c r="O922" s="157"/>
      <c r="P922" s="157"/>
      <c r="Q922" s="157"/>
      <c r="R922" s="157"/>
      <c r="S922" s="9"/>
      <c r="T922" s="9"/>
      <c r="U922" s="9"/>
      <c r="V922" s="154"/>
      <c r="W922" s="9"/>
      <c r="X922" s="9"/>
      <c r="Y922" s="158"/>
      <c r="Z922" s="9"/>
      <c r="AA922" s="9"/>
      <c r="AB922" s="9"/>
      <c r="AC922" s="9"/>
      <c r="AD922" s="9"/>
      <c r="AE922" s="9"/>
      <c r="AF922" s="9"/>
      <c r="AG922" s="9"/>
      <c r="AH922" s="9"/>
    </row>
    <row r="923">
      <c r="A923" s="9"/>
      <c r="B923" s="9"/>
      <c r="C923" s="9"/>
      <c r="D923" s="9"/>
      <c r="E923" s="154"/>
      <c r="F923" s="9"/>
      <c r="G923" s="155"/>
      <c r="H923" s="155"/>
      <c r="I923" s="9"/>
      <c r="J923" s="9"/>
      <c r="K923" s="9"/>
      <c r="L923" s="156"/>
      <c r="M923" s="157"/>
      <c r="N923" s="157"/>
      <c r="O923" s="157"/>
      <c r="P923" s="157"/>
      <c r="Q923" s="157"/>
      <c r="R923" s="157"/>
      <c r="S923" s="9"/>
      <c r="T923" s="9"/>
      <c r="U923" s="9"/>
      <c r="V923" s="154"/>
      <c r="W923" s="9"/>
      <c r="X923" s="9"/>
      <c r="Y923" s="158"/>
      <c r="Z923" s="9"/>
      <c r="AA923" s="9"/>
      <c r="AB923" s="9"/>
      <c r="AC923" s="9"/>
      <c r="AD923" s="9"/>
      <c r="AE923" s="9"/>
      <c r="AF923" s="9"/>
      <c r="AG923" s="9"/>
      <c r="AH923" s="9"/>
    </row>
    <row r="924">
      <c r="A924" s="9"/>
      <c r="B924" s="9"/>
      <c r="C924" s="9"/>
      <c r="D924" s="9"/>
      <c r="E924" s="154"/>
      <c r="F924" s="9"/>
      <c r="G924" s="155"/>
      <c r="H924" s="155"/>
      <c r="I924" s="9"/>
      <c r="J924" s="9"/>
      <c r="K924" s="9"/>
      <c r="L924" s="156"/>
      <c r="M924" s="157"/>
      <c r="N924" s="157"/>
      <c r="O924" s="157"/>
      <c r="P924" s="157"/>
      <c r="Q924" s="157"/>
      <c r="R924" s="157"/>
      <c r="S924" s="9"/>
      <c r="T924" s="9"/>
      <c r="U924" s="9"/>
      <c r="V924" s="154"/>
      <c r="W924" s="9"/>
      <c r="X924" s="9"/>
      <c r="Y924" s="158"/>
      <c r="Z924" s="9"/>
      <c r="AA924" s="9"/>
      <c r="AB924" s="9"/>
      <c r="AC924" s="9"/>
      <c r="AD924" s="9"/>
      <c r="AE924" s="9"/>
      <c r="AF924" s="9"/>
      <c r="AG924" s="9"/>
      <c r="AH924" s="9"/>
    </row>
    <row r="925">
      <c r="A925" s="9"/>
      <c r="B925" s="9"/>
      <c r="C925" s="9"/>
      <c r="D925" s="9"/>
      <c r="E925" s="154"/>
      <c r="F925" s="9"/>
      <c r="G925" s="155"/>
      <c r="H925" s="155"/>
      <c r="I925" s="9"/>
      <c r="J925" s="9"/>
      <c r="K925" s="9"/>
      <c r="L925" s="156"/>
      <c r="M925" s="157"/>
      <c r="N925" s="157"/>
      <c r="O925" s="157"/>
      <c r="P925" s="157"/>
      <c r="Q925" s="157"/>
      <c r="R925" s="157"/>
      <c r="S925" s="9"/>
      <c r="T925" s="9"/>
      <c r="U925" s="9"/>
      <c r="V925" s="154"/>
      <c r="W925" s="9"/>
      <c r="X925" s="9"/>
      <c r="Y925" s="158"/>
      <c r="Z925" s="9"/>
      <c r="AA925" s="9"/>
      <c r="AB925" s="9"/>
      <c r="AC925" s="9"/>
      <c r="AD925" s="9"/>
      <c r="AE925" s="9"/>
      <c r="AF925" s="9"/>
      <c r="AG925" s="9"/>
      <c r="AH925" s="9"/>
    </row>
    <row r="926">
      <c r="A926" s="9"/>
      <c r="B926" s="9"/>
      <c r="C926" s="9"/>
      <c r="D926" s="9"/>
      <c r="E926" s="154"/>
      <c r="F926" s="9"/>
      <c r="G926" s="155"/>
      <c r="H926" s="155"/>
      <c r="I926" s="9"/>
      <c r="J926" s="9"/>
      <c r="K926" s="9"/>
      <c r="L926" s="156"/>
      <c r="M926" s="157"/>
      <c r="N926" s="157"/>
      <c r="O926" s="157"/>
      <c r="P926" s="157"/>
      <c r="Q926" s="157"/>
      <c r="R926" s="157"/>
      <c r="S926" s="9"/>
      <c r="T926" s="9"/>
      <c r="U926" s="9"/>
      <c r="V926" s="154"/>
      <c r="W926" s="9"/>
      <c r="X926" s="9"/>
      <c r="Y926" s="158"/>
      <c r="Z926" s="9"/>
      <c r="AA926" s="9"/>
      <c r="AB926" s="9"/>
      <c r="AC926" s="9"/>
      <c r="AD926" s="9"/>
      <c r="AE926" s="9"/>
      <c r="AF926" s="9"/>
      <c r="AG926" s="9"/>
      <c r="AH926" s="9"/>
    </row>
    <row r="927">
      <c r="A927" s="9"/>
      <c r="B927" s="9"/>
      <c r="C927" s="9"/>
      <c r="D927" s="9"/>
      <c r="E927" s="154"/>
      <c r="F927" s="9"/>
      <c r="G927" s="155"/>
      <c r="H927" s="155"/>
      <c r="I927" s="9"/>
      <c r="J927" s="9"/>
      <c r="K927" s="9"/>
      <c r="L927" s="156"/>
      <c r="M927" s="157"/>
      <c r="N927" s="157"/>
      <c r="O927" s="157"/>
      <c r="P927" s="157"/>
      <c r="Q927" s="157"/>
      <c r="R927" s="157"/>
      <c r="S927" s="9"/>
      <c r="T927" s="9"/>
      <c r="U927" s="9"/>
      <c r="V927" s="154"/>
      <c r="W927" s="9"/>
      <c r="X927" s="9"/>
      <c r="Y927" s="158"/>
      <c r="Z927" s="9"/>
      <c r="AA927" s="9"/>
      <c r="AB927" s="9"/>
      <c r="AC927" s="9"/>
      <c r="AD927" s="9"/>
      <c r="AE927" s="9"/>
      <c r="AF927" s="9"/>
      <c r="AG927" s="9"/>
      <c r="AH927" s="9"/>
    </row>
    <row r="928">
      <c r="A928" s="9"/>
      <c r="B928" s="9"/>
      <c r="C928" s="9"/>
      <c r="D928" s="9"/>
      <c r="E928" s="154"/>
      <c r="F928" s="9"/>
      <c r="G928" s="155"/>
      <c r="H928" s="155"/>
      <c r="I928" s="9"/>
      <c r="J928" s="9"/>
      <c r="K928" s="9"/>
      <c r="L928" s="156"/>
      <c r="M928" s="157"/>
      <c r="N928" s="157"/>
      <c r="O928" s="157"/>
      <c r="P928" s="157"/>
      <c r="Q928" s="157"/>
      <c r="R928" s="157"/>
      <c r="S928" s="9"/>
      <c r="T928" s="9"/>
      <c r="U928" s="9"/>
      <c r="V928" s="154"/>
      <c r="W928" s="9"/>
      <c r="X928" s="9"/>
      <c r="Y928" s="158"/>
      <c r="Z928" s="9"/>
      <c r="AA928" s="9"/>
      <c r="AB928" s="9"/>
      <c r="AC928" s="9"/>
      <c r="AD928" s="9"/>
      <c r="AE928" s="9"/>
      <c r="AF928" s="9"/>
      <c r="AG928" s="9"/>
      <c r="AH928" s="9"/>
    </row>
    <row r="929">
      <c r="A929" s="9"/>
      <c r="B929" s="9"/>
      <c r="C929" s="9"/>
      <c r="D929" s="9"/>
      <c r="E929" s="154"/>
      <c r="F929" s="9"/>
      <c r="G929" s="155"/>
      <c r="H929" s="155"/>
      <c r="I929" s="9"/>
      <c r="J929" s="9"/>
      <c r="K929" s="9"/>
      <c r="L929" s="156"/>
      <c r="M929" s="157"/>
      <c r="N929" s="157"/>
      <c r="O929" s="157"/>
      <c r="P929" s="157"/>
      <c r="Q929" s="157"/>
      <c r="R929" s="157"/>
      <c r="S929" s="9"/>
      <c r="T929" s="9"/>
      <c r="U929" s="9"/>
      <c r="V929" s="154"/>
      <c r="W929" s="9"/>
      <c r="X929" s="9"/>
      <c r="Y929" s="158"/>
      <c r="Z929" s="9"/>
      <c r="AA929" s="9"/>
      <c r="AB929" s="9"/>
      <c r="AC929" s="9"/>
      <c r="AD929" s="9"/>
      <c r="AE929" s="9"/>
      <c r="AF929" s="9"/>
      <c r="AG929" s="9"/>
      <c r="AH929" s="9"/>
    </row>
    <row r="930">
      <c r="A930" s="9"/>
      <c r="B930" s="9"/>
      <c r="C930" s="9"/>
      <c r="D930" s="9"/>
      <c r="E930" s="154"/>
      <c r="F930" s="9"/>
      <c r="G930" s="155"/>
      <c r="H930" s="155"/>
      <c r="I930" s="9"/>
      <c r="J930" s="9"/>
      <c r="K930" s="9"/>
      <c r="L930" s="156"/>
      <c r="M930" s="157"/>
      <c r="N930" s="157"/>
      <c r="O930" s="157"/>
      <c r="P930" s="157"/>
      <c r="Q930" s="157"/>
      <c r="R930" s="157"/>
      <c r="S930" s="9"/>
      <c r="T930" s="9"/>
      <c r="U930" s="9"/>
      <c r="V930" s="154"/>
      <c r="W930" s="9"/>
      <c r="X930" s="9"/>
      <c r="Y930" s="158"/>
      <c r="Z930" s="9"/>
      <c r="AA930" s="9"/>
      <c r="AB930" s="9"/>
      <c r="AC930" s="9"/>
      <c r="AD930" s="9"/>
      <c r="AE930" s="9"/>
      <c r="AF930" s="9"/>
      <c r="AG930" s="9"/>
      <c r="AH930" s="9"/>
    </row>
    <row r="931">
      <c r="A931" s="9"/>
      <c r="B931" s="9"/>
      <c r="C931" s="9"/>
      <c r="D931" s="9"/>
      <c r="E931" s="154"/>
      <c r="F931" s="9"/>
      <c r="G931" s="155"/>
      <c r="H931" s="155"/>
      <c r="I931" s="9"/>
      <c r="J931" s="9"/>
      <c r="K931" s="9"/>
      <c r="L931" s="156"/>
      <c r="M931" s="157"/>
      <c r="N931" s="157"/>
      <c r="O931" s="157"/>
      <c r="P931" s="157"/>
      <c r="Q931" s="157"/>
      <c r="R931" s="157"/>
      <c r="S931" s="9"/>
      <c r="T931" s="9"/>
      <c r="U931" s="9"/>
      <c r="V931" s="154"/>
      <c r="W931" s="9"/>
      <c r="X931" s="9"/>
      <c r="Y931" s="158"/>
      <c r="Z931" s="9"/>
      <c r="AA931" s="9"/>
      <c r="AB931" s="9"/>
      <c r="AC931" s="9"/>
      <c r="AD931" s="9"/>
      <c r="AE931" s="9"/>
      <c r="AF931" s="9"/>
      <c r="AG931" s="9"/>
      <c r="AH931" s="9"/>
    </row>
    <row r="932">
      <c r="A932" s="9"/>
      <c r="B932" s="9"/>
      <c r="C932" s="9"/>
      <c r="D932" s="9"/>
      <c r="E932" s="154"/>
      <c r="F932" s="9"/>
      <c r="G932" s="155"/>
      <c r="H932" s="155"/>
      <c r="I932" s="9"/>
      <c r="J932" s="9"/>
      <c r="K932" s="9"/>
      <c r="L932" s="156"/>
      <c r="M932" s="157"/>
      <c r="N932" s="157"/>
      <c r="O932" s="157"/>
      <c r="P932" s="157"/>
      <c r="Q932" s="157"/>
      <c r="R932" s="157"/>
      <c r="S932" s="9"/>
      <c r="T932" s="9"/>
      <c r="U932" s="9"/>
      <c r="V932" s="154"/>
      <c r="W932" s="9"/>
      <c r="X932" s="9"/>
      <c r="Y932" s="158"/>
      <c r="Z932" s="9"/>
      <c r="AA932" s="9"/>
      <c r="AB932" s="9"/>
      <c r="AC932" s="9"/>
      <c r="AD932" s="9"/>
      <c r="AE932" s="9"/>
      <c r="AF932" s="9"/>
      <c r="AG932" s="9"/>
      <c r="AH932" s="9"/>
    </row>
    <row r="933">
      <c r="A933" s="9"/>
      <c r="B933" s="9"/>
      <c r="C933" s="9"/>
      <c r="D933" s="9"/>
      <c r="E933" s="154"/>
      <c r="F933" s="9"/>
      <c r="G933" s="155"/>
      <c r="H933" s="155"/>
      <c r="I933" s="9"/>
      <c r="J933" s="9"/>
      <c r="K933" s="9"/>
      <c r="L933" s="156"/>
      <c r="M933" s="157"/>
      <c r="N933" s="157"/>
      <c r="O933" s="157"/>
      <c r="P933" s="157"/>
      <c r="Q933" s="157"/>
      <c r="R933" s="157"/>
      <c r="S933" s="9"/>
      <c r="T933" s="9"/>
      <c r="U933" s="9"/>
      <c r="V933" s="154"/>
      <c r="W933" s="9"/>
      <c r="X933" s="9"/>
      <c r="Y933" s="158"/>
      <c r="Z933" s="9"/>
      <c r="AA933" s="9"/>
      <c r="AB933" s="9"/>
      <c r="AC933" s="9"/>
      <c r="AD933" s="9"/>
      <c r="AE933" s="9"/>
      <c r="AF933" s="9"/>
      <c r="AG933" s="9"/>
      <c r="AH933" s="9"/>
    </row>
    <row r="934">
      <c r="A934" s="9"/>
      <c r="B934" s="9"/>
      <c r="C934" s="9"/>
      <c r="D934" s="9"/>
      <c r="E934" s="154"/>
      <c r="F934" s="9"/>
      <c r="G934" s="155"/>
      <c r="H934" s="155"/>
      <c r="I934" s="9"/>
      <c r="J934" s="9"/>
      <c r="K934" s="9"/>
      <c r="L934" s="156"/>
      <c r="M934" s="157"/>
      <c r="N934" s="157"/>
      <c r="O934" s="157"/>
      <c r="P934" s="157"/>
      <c r="Q934" s="157"/>
      <c r="R934" s="157"/>
      <c r="S934" s="9"/>
      <c r="T934" s="9"/>
      <c r="U934" s="9"/>
      <c r="V934" s="154"/>
      <c r="W934" s="9"/>
      <c r="X934" s="9"/>
      <c r="Y934" s="158"/>
      <c r="Z934" s="9"/>
      <c r="AA934" s="9"/>
      <c r="AB934" s="9"/>
      <c r="AC934" s="9"/>
      <c r="AD934" s="9"/>
      <c r="AE934" s="9"/>
      <c r="AF934" s="9"/>
      <c r="AG934" s="9"/>
      <c r="AH934" s="9"/>
    </row>
    <row r="935">
      <c r="A935" s="9"/>
      <c r="B935" s="9"/>
      <c r="C935" s="9"/>
      <c r="D935" s="9"/>
      <c r="E935" s="154"/>
      <c r="F935" s="9"/>
      <c r="G935" s="155"/>
      <c r="H935" s="155"/>
      <c r="I935" s="9"/>
      <c r="J935" s="9"/>
      <c r="K935" s="9"/>
      <c r="L935" s="156"/>
      <c r="M935" s="157"/>
      <c r="N935" s="157"/>
      <c r="O935" s="157"/>
      <c r="P935" s="157"/>
      <c r="Q935" s="157"/>
      <c r="R935" s="157"/>
      <c r="S935" s="9"/>
      <c r="T935" s="9"/>
      <c r="U935" s="9"/>
      <c r="V935" s="154"/>
      <c r="W935" s="9"/>
      <c r="X935" s="9"/>
      <c r="Y935" s="158"/>
      <c r="Z935" s="9"/>
      <c r="AA935" s="9"/>
      <c r="AB935" s="9"/>
      <c r="AC935" s="9"/>
      <c r="AD935" s="9"/>
      <c r="AE935" s="9"/>
      <c r="AF935" s="9"/>
      <c r="AG935" s="9"/>
      <c r="AH935" s="9"/>
    </row>
    <row r="936">
      <c r="A936" s="9"/>
      <c r="B936" s="9"/>
      <c r="C936" s="9"/>
      <c r="D936" s="9"/>
      <c r="E936" s="154"/>
      <c r="F936" s="9"/>
      <c r="G936" s="155"/>
      <c r="H936" s="155"/>
      <c r="I936" s="9"/>
      <c r="J936" s="9"/>
      <c r="K936" s="9"/>
      <c r="L936" s="156"/>
      <c r="M936" s="157"/>
      <c r="N936" s="157"/>
      <c r="O936" s="157"/>
      <c r="P936" s="157"/>
      <c r="Q936" s="157"/>
      <c r="R936" s="157"/>
      <c r="S936" s="9"/>
      <c r="T936" s="9"/>
      <c r="U936" s="9"/>
      <c r="V936" s="154"/>
      <c r="W936" s="9"/>
      <c r="X936" s="9"/>
      <c r="Y936" s="158"/>
      <c r="Z936" s="9"/>
      <c r="AA936" s="9"/>
      <c r="AB936" s="9"/>
      <c r="AC936" s="9"/>
      <c r="AD936" s="9"/>
      <c r="AE936" s="9"/>
      <c r="AF936" s="9"/>
      <c r="AG936" s="9"/>
      <c r="AH936" s="9"/>
    </row>
    <row r="937">
      <c r="A937" s="9"/>
      <c r="B937" s="9"/>
      <c r="C937" s="9"/>
      <c r="D937" s="9"/>
      <c r="E937" s="154"/>
      <c r="F937" s="9"/>
      <c r="G937" s="155"/>
      <c r="H937" s="155"/>
      <c r="I937" s="9"/>
      <c r="J937" s="9"/>
      <c r="K937" s="9"/>
      <c r="L937" s="156"/>
      <c r="M937" s="157"/>
      <c r="N937" s="157"/>
      <c r="O937" s="157"/>
      <c r="P937" s="157"/>
      <c r="Q937" s="157"/>
      <c r="R937" s="157"/>
      <c r="S937" s="9"/>
      <c r="T937" s="9"/>
      <c r="U937" s="9"/>
      <c r="V937" s="154"/>
      <c r="W937" s="9"/>
      <c r="X937" s="9"/>
      <c r="Y937" s="158"/>
      <c r="Z937" s="9"/>
      <c r="AA937" s="9"/>
      <c r="AB937" s="9"/>
      <c r="AC937" s="9"/>
      <c r="AD937" s="9"/>
      <c r="AE937" s="9"/>
      <c r="AF937" s="9"/>
      <c r="AG937" s="9"/>
      <c r="AH937" s="9"/>
    </row>
    <row r="938">
      <c r="A938" s="9"/>
      <c r="B938" s="9"/>
      <c r="C938" s="9"/>
      <c r="D938" s="9"/>
      <c r="E938" s="154"/>
      <c r="F938" s="9"/>
      <c r="G938" s="155"/>
      <c r="H938" s="155"/>
      <c r="I938" s="9"/>
      <c r="J938" s="9"/>
      <c r="K938" s="9"/>
      <c r="L938" s="156"/>
      <c r="M938" s="157"/>
      <c r="N938" s="157"/>
      <c r="O938" s="157"/>
      <c r="P938" s="157"/>
      <c r="Q938" s="157"/>
      <c r="R938" s="157"/>
      <c r="S938" s="9"/>
      <c r="T938" s="9"/>
      <c r="U938" s="9"/>
      <c r="V938" s="154"/>
      <c r="W938" s="9"/>
      <c r="X938" s="9"/>
      <c r="Y938" s="158"/>
      <c r="Z938" s="9"/>
      <c r="AA938" s="9"/>
      <c r="AB938" s="9"/>
      <c r="AC938" s="9"/>
      <c r="AD938" s="9"/>
      <c r="AE938" s="9"/>
      <c r="AF938" s="9"/>
      <c r="AG938" s="9"/>
      <c r="AH938" s="9"/>
    </row>
    <row r="939">
      <c r="A939" s="9"/>
      <c r="B939" s="9"/>
      <c r="C939" s="9"/>
      <c r="D939" s="9"/>
      <c r="E939" s="154"/>
      <c r="F939" s="9"/>
      <c r="G939" s="155"/>
      <c r="H939" s="155"/>
      <c r="I939" s="9"/>
      <c r="J939" s="9"/>
      <c r="K939" s="9"/>
      <c r="L939" s="156"/>
      <c r="M939" s="157"/>
      <c r="N939" s="157"/>
      <c r="O939" s="157"/>
      <c r="P939" s="157"/>
      <c r="Q939" s="157"/>
      <c r="R939" s="157"/>
      <c r="S939" s="9"/>
      <c r="T939" s="9"/>
      <c r="U939" s="9"/>
      <c r="V939" s="154"/>
      <c r="W939" s="9"/>
      <c r="X939" s="9"/>
      <c r="Y939" s="158"/>
      <c r="Z939" s="9"/>
      <c r="AA939" s="9"/>
      <c r="AB939" s="9"/>
      <c r="AC939" s="9"/>
      <c r="AD939" s="9"/>
      <c r="AE939" s="9"/>
      <c r="AF939" s="9"/>
      <c r="AG939" s="9"/>
      <c r="AH939" s="9"/>
    </row>
    <row r="940">
      <c r="A940" s="9"/>
      <c r="B940" s="9"/>
      <c r="C940" s="9"/>
      <c r="D940" s="9"/>
      <c r="E940" s="154"/>
      <c r="F940" s="9"/>
      <c r="G940" s="155"/>
      <c r="H940" s="155"/>
      <c r="I940" s="9"/>
      <c r="J940" s="9"/>
      <c r="K940" s="9"/>
      <c r="L940" s="156"/>
      <c r="M940" s="157"/>
      <c r="N940" s="157"/>
      <c r="O940" s="157"/>
      <c r="P940" s="157"/>
      <c r="Q940" s="157"/>
      <c r="R940" s="157"/>
      <c r="S940" s="9"/>
      <c r="T940" s="9"/>
      <c r="U940" s="9"/>
      <c r="V940" s="154"/>
      <c r="W940" s="9"/>
      <c r="X940" s="9"/>
      <c r="Y940" s="158"/>
      <c r="Z940" s="9"/>
      <c r="AA940" s="9"/>
      <c r="AB940" s="9"/>
      <c r="AC940" s="9"/>
      <c r="AD940" s="9"/>
      <c r="AE940" s="9"/>
      <c r="AF940" s="9"/>
      <c r="AG940" s="9"/>
      <c r="AH940" s="9"/>
    </row>
    <row r="941">
      <c r="A941" s="9"/>
      <c r="B941" s="9"/>
      <c r="C941" s="9"/>
      <c r="D941" s="9"/>
      <c r="E941" s="154"/>
      <c r="F941" s="9"/>
      <c r="G941" s="155"/>
      <c r="H941" s="155"/>
      <c r="I941" s="9"/>
      <c r="J941" s="9"/>
      <c r="K941" s="9"/>
      <c r="L941" s="156"/>
      <c r="M941" s="157"/>
      <c r="N941" s="157"/>
      <c r="O941" s="157"/>
      <c r="P941" s="157"/>
      <c r="Q941" s="157"/>
      <c r="R941" s="157"/>
      <c r="S941" s="9"/>
      <c r="T941" s="9"/>
      <c r="U941" s="9"/>
      <c r="V941" s="154"/>
      <c r="W941" s="9"/>
      <c r="X941" s="9"/>
      <c r="Y941" s="158"/>
      <c r="Z941" s="9"/>
      <c r="AA941" s="9"/>
      <c r="AB941" s="9"/>
      <c r="AC941" s="9"/>
      <c r="AD941" s="9"/>
      <c r="AE941" s="9"/>
      <c r="AF941" s="9"/>
      <c r="AG941" s="9"/>
      <c r="AH941" s="9"/>
    </row>
    <row r="942">
      <c r="A942" s="9"/>
      <c r="B942" s="9"/>
      <c r="C942" s="9"/>
      <c r="D942" s="9"/>
      <c r="E942" s="154"/>
      <c r="F942" s="9"/>
      <c r="G942" s="155"/>
      <c r="H942" s="155"/>
      <c r="I942" s="9"/>
      <c r="J942" s="9"/>
      <c r="K942" s="9"/>
      <c r="L942" s="156"/>
      <c r="M942" s="157"/>
      <c r="N942" s="157"/>
      <c r="O942" s="157"/>
      <c r="P942" s="157"/>
      <c r="Q942" s="157"/>
      <c r="R942" s="157"/>
      <c r="S942" s="9"/>
      <c r="T942" s="9"/>
      <c r="U942" s="9"/>
      <c r="V942" s="154"/>
      <c r="W942" s="9"/>
      <c r="X942" s="9"/>
      <c r="Y942" s="158"/>
      <c r="Z942" s="9"/>
      <c r="AA942" s="9"/>
      <c r="AB942" s="9"/>
      <c r="AC942" s="9"/>
      <c r="AD942" s="9"/>
      <c r="AE942" s="9"/>
      <c r="AF942" s="9"/>
      <c r="AG942" s="9"/>
      <c r="AH942" s="9"/>
    </row>
    <row r="943">
      <c r="A943" s="9"/>
      <c r="B943" s="9"/>
      <c r="C943" s="9"/>
      <c r="D943" s="9"/>
      <c r="E943" s="154"/>
      <c r="F943" s="9"/>
      <c r="G943" s="155"/>
      <c r="H943" s="155"/>
      <c r="I943" s="9"/>
      <c r="J943" s="9"/>
      <c r="K943" s="9"/>
      <c r="L943" s="156"/>
      <c r="M943" s="157"/>
      <c r="N943" s="157"/>
      <c r="O943" s="157"/>
      <c r="P943" s="157"/>
      <c r="Q943" s="157"/>
      <c r="R943" s="157"/>
      <c r="S943" s="9"/>
      <c r="T943" s="9"/>
      <c r="U943" s="9"/>
      <c r="V943" s="154"/>
      <c r="W943" s="9"/>
      <c r="X943" s="9"/>
      <c r="Y943" s="158"/>
      <c r="Z943" s="9"/>
      <c r="AA943" s="9"/>
      <c r="AB943" s="9"/>
      <c r="AC943" s="9"/>
      <c r="AD943" s="9"/>
      <c r="AE943" s="9"/>
      <c r="AF943" s="9"/>
      <c r="AG943" s="9"/>
      <c r="AH943" s="9"/>
    </row>
    <row r="944">
      <c r="A944" s="9"/>
      <c r="B944" s="9"/>
      <c r="C944" s="9"/>
      <c r="D944" s="9"/>
      <c r="E944" s="154"/>
      <c r="F944" s="9"/>
      <c r="G944" s="155"/>
      <c r="H944" s="155"/>
      <c r="I944" s="9"/>
      <c r="J944" s="9"/>
      <c r="K944" s="9"/>
      <c r="L944" s="156"/>
      <c r="M944" s="157"/>
      <c r="N944" s="157"/>
      <c r="O944" s="157"/>
      <c r="P944" s="157"/>
      <c r="Q944" s="157"/>
      <c r="R944" s="157"/>
      <c r="S944" s="9"/>
      <c r="T944" s="9"/>
      <c r="U944" s="9"/>
      <c r="V944" s="154"/>
      <c r="W944" s="9"/>
      <c r="X944" s="9"/>
      <c r="Y944" s="158"/>
      <c r="Z944" s="9"/>
      <c r="AA944" s="9"/>
      <c r="AB944" s="9"/>
      <c r="AC944" s="9"/>
      <c r="AD944" s="9"/>
      <c r="AE944" s="9"/>
      <c r="AF944" s="9"/>
      <c r="AG944" s="9"/>
      <c r="AH944" s="9"/>
    </row>
    <row r="945">
      <c r="A945" s="9"/>
      <c r="B945" s="9"/>
      <c r="C945" s="9"/>
      <c r="D945" s="9"/>
      <c r="E945" s="154"/>
      <c r="F945" s="9"/>
      <c r="G945" s="155"/>
      <c r="H945" s="155"/>
      <c r="I945" s="9"/>
      <c r="J945" s="9"/>
      <c r="K945" s="9"/>
      <c r="L945" s="156"/>
      <c r="M945" s="157"/>
      <c r="N945" s="157"/>
      <c r="O945" s="157"/>
      <c r="P945" s="157"/>
      <c r="Q945" s="157"/>
      <c r="R945" s="157"/>
      <c r="S945" s="9"/>
      <c r="T945" s="9"/>
      <c r="U945" s="9"/>
      <c r="V945" s="154"/>
      <c r="W945" s="9"/>
      <c r="X945" s="9"/>
      <c r="Y945" s="158"/>
      <c r="Z945" s="9"/>
      <c r="AA945" s="9"/>
      <c r="AB945" s="9"/>
      <c r="AC945" s="9"/>
      <c r="AD945" s="9"/>
      <c r="AE945" s="9"/>
      <c r="AF945" s="9"/>
      <c r="AG945" s="9"/>
      <c r="AH945" s="9"/>
    </row>
    <row r="946">
      <c r="A946" s="9"/>
      <c r="B946" s="9"/>
      <c r="C946" s="9"/>
      <c r="D946" s="9"/>
      <c r="E946" s="154"/>
      <c r="F946" s="9"/>
      <c r="G946" s="155"/>
      <c r="H946" s="155"/>
      <c r="I946" s="9"/>
      <c r="J946" s="9"/>
      <c r="K946" s="9"/>
      <c r="L946" s="156"/>
      <c r="M946" s="157"/>
      <c r="N946" s="157"/>
      <c r="O946" s="157"/>
      <c r="P946" s="157"/>
      <c r="Q946" s="157"/>
      <c r="R946" s="157"/>
      <c r="S946" s="9"/>
      <c r="T946" s="9"/>
      <c r="U946" s="9"/>
      <c r="V946" s="154"/>
      <c r="W946" s="9"/>
      <c r="X946" s="9"/>
      <c r="Y946" s="158"/>
      <c r="Z946" s="9"/>
      <c r="AA946" s="9"/>
      <c r="AB946" s="9"/>
      <c r="AC946" s="9"/>
      <c r="AD946" s="9"/>
      <c r="AE946" s="9"/>
      <c r="AF946" s="9"/>
      <c r="AG946" s="9"/>
      <c r="AH946" s="9"/>
    </row>
    <row r="947">
      <c r="A947" s="9"/>
      <c r="B947" s="9"/>
      <c r="C947" s="9"/>
      <c r="D947" s="9"/>
      <c r="E947" s="154"/>
      <c r="F947" s="9"/>
      <c r="G947" s="155"/>
      <c r="H947" s="155"/>
      <c r="I947" s="9"/>
      <c r="J947" s="9"/>
      <c r="K947" s="9"/>
      <c r="L947" s="156"/>
      <c r="M947" s="157"/>
      <c r="N947" s="157"/>
      <c r="O947" s="157"/>
      <c r="P947" s="157"/>
      <c r="Q947" s="157"/>
      <c r="R947" s="157"/>
      <c r="S947" s="9"/>
      <c r="T947" s="9"/>
      <c r="U947" s="9"/>
      <c r="V947" s="154"/>
      <c r="W947" s="9"/>
      <c r="X947" s="9"/>
      <c r="Y947" s="158"/>
      <c r="Z947" s="9"/>
      <c r="AA947" s="9"/>
      <c r="AB947" s="9"/>
      <c r="AC947" s="9"/>
      <c r="AD947" s="9"/>
      <c r="AE947" s="9"/>
      <c r="AF947" s="9"/>
      <c r="AG947" s="9"/>
      <c r="AH947" s="9"/>
    </row>
    <row r="948">
      <c r="A948" s="9"/>
      <c r="B948" s="9"/>
      <c r="C948" s="9"/>
      <c r="D948" s="9"/>
      <c r="E948" s="154"/>
      <c r="F948" s="9"/>
      <c r="G948" s="155"/>
      <c r="H948" s="155"/>
      <c r="I948" s="9"/>
      <c r="J948" s="9"/>
      <c r="K948" s="9"/>
      <c r="L948" s="156"/>
      <c r="M948" s="157"/>
      <c r="N948" s="157"/>
      <c r="O948" s="157"/>
      <c r="P948" s="157"/>
      <c r="Q948" s="157"/>
      <c r="R948" s="157"/>
      <c r="S948" s="9"/>
      <c r="T948" s="9"/>
      <c r="U948" s="9"/>
      <c r="V948" s="154"/>
      <c r="W948" s="9"/>
      <c r="X948" s="9"/>
      <c r="Y948" s="158"/>
      <c r="Z948" s="9"/>
      <c r="AA948" s="9"/>
      <c r="AB948" s="9"/>
      <c r="AC948" s="9"/>
      <c r="AD948" s="9"/>
      <c r="AE948" s="9"/>
      <c r="AF948" s="9"/>
      <c r="AG948" s="9"/>
      <c r="AH948" s="9"/>
    </row>
    <row r="949">
      <c r="A949" s="9"/>
      <c r="B949" s="9"/>
      <c r="C949" s="9"/>
      <c r="D949" s="9"/>
      <c r="E949" s="154"/>
      <c r="F949" s="9"/>
      <c r="G949" s="155"/>
      <c r="H949" s="155"/>
      <c r="I949" s="9"/>
      <c r="J949" s="9"/>
      <c r="K949" s="9"/>
      <c r="L949" s="156"/>
      <c r="M949" s="157"/>
      <c r="N949" s="157"/>
      <c r="O949" s="157"/>
      <c r="P949" s="157"/>
      <c r="Q949" s="157"/>
      <c r="R949" s="157"/>
      <c r="S949" s="9"/>
      <c r="T949" s="9"/>
      <c r="U949" s="9"/>
      <c r="V949" s="154"/>
      <c r="W949" s="9"/>
      <c r="X949" s="9"/>
      <c r="Y949" s="158"/>
      <c r="Z949" s="9"/>
      <c r="AA949" s="9"/>
      <c r="AB949" s="9"/>
      <c r="AC949" s="9"/>
      <c r="AD949" s="9"/>
      <c r="AE949" s="9"/>
      <c r="AF949" s="9"/>
      <c r="AG949" s="9"/>
      <c r="AH949" s="9"/>
    </row>
    <row r="950">
      <c r="A950" s="9"/>
      <c r="B950" s="9"/>
      <c r="C950" s="9"/>
      <c r="D950" s="9"/>
      <c r="E950" s="154"/>
      <c r="F950" s="9"/>
      <c r="G950" s="155"/>
      <c r="H950" s="155"/>
      <c r="I950" s="9"/>
      <c r="J950" s="9"/>
      <c r="K950" s="9"/>
      <c r="L950" s="156"/>
      <c r="M950" s="157"/>
      <c r="N950" s="157"/>
      <c r="O950" s="157"/>
      <c r="P950" s="157"/>
      <c r="Q950" s="157"/>
      <c r="R950" s="157"/>
      <c r="S950" s="9"/>
      <c r="T950" s="9"/>
      <c r="U950" s="9"/>
      <c r="V950" s="154"/>
      <c r="W950" s="9"/>
      <c r="X950" s="9"/>
      <c r="Y950" s="158"/>
      <c r="Z950" s="9"/>
      <c r="AA950" s="9"/>
      <c r="AB950" s="9"/>
      <c r="AC950" s="9"/>
      <c r="AD950" s="9"/>
      <c r="AE950" s="9"/>
      <c r="AF950" s="9"/>
      <c r="AG950" s="9"/>
      <c r="AH950" s="9"/>
    </row>
    <row r="951">
      <c r="A951" s="9"/>
      <c r="B951" s="9"/>
      <c r="C951" s="9"/>
      <c r="D951" s="9"/>
      <c r="E951" s="154"/>
      <c r="F951" s="9"/>
      <c r="G951" s="155"/>
      <c r="H951" s="155"/>
      <c r="I951" s="9"/>
      <c r="J951" s="9"/>
      <c r="K951" s="9"/>
      <c r="L951" s="156"/>
      <c r="M951" s="157"/>
      <c r="N951" s="157"/>
      <c r="O951" s="157"/>
      <c r="P951" s="157"/>
      <c r="Q951" s="157"/>
      <c r="R951" s="157"/>
      <c r="S951" s="9"/>
      <c r="T951" s="9"/>
      <c r="U951" s="9"/>
      <c r="V951" s="154"/>
      <c r="W951" s="9"/>
      <c r="X951" s="9"/>
      <c r="Y951" s="158"/>
      <c r="Z951" s="9"/>
      <c r="AA951" s="9"/>
      <c r="AB951" s="9"/>
      <c r="AC951" s="9"/>
      <c r="AD951" s="9"/>
      <c r="AE951" s="9"/>
      <c r="AF951" s="9"/>
      <c r="AG951" s="9"/>
      <c r="AH951" s="9"/>
    </row>
    <row r="952">
      <c r="A952" s="9"/>
      <c r="B952" s="9"/>
      <c r="C952" s="9"/>
      <c r="D952" s="9"/>
      <c r="E952" s="154"/>
      <c r="F952" s="9"/>
      <c r="G952" s="155"/>
      <c r="H952" s="155"/>
      <c r="I952" s="9"/>
      <c r="J952" s="9"/>
      <c r="K952" s="9"/>
      <c r="L952" s="156"/>
      <c r="M952" s="157"/>
      <c r="N952" s="157"/>
      <c r="O952" s="157"/>
      <c r="P952" s="157"/>
      <c r="Q952" s="157"/>
      <c r="R952" s="157"/>
      <c r="S952" s="9"/>
      <c r="T952" s="9"/>
      <c r="U952" s="9"/>
      <c r="V952" s="154"/>
      <c r="W952" s="9"/>
      <c r="X952" s="9"/>
      <c r="Y952" s="158"/>
      <c r="Z952" s="9"/>
      <c r="AA952" s="9"/>
      <c r="AB952" s="9"/>
      <c r="AC952" s="9"/>
      <c r="AD952" s="9"/>
      <c r="AE952" s="9"/>
      <c r="AF952" s="9"/>
      <c r="AG952" s="9"/>
      <c r="AH952" s="9"/>
    </row>
    <row r="953">
      <c r="A953" s="9"/>
      <c r="B953" s="9"/>
      <c r="C953" s="9"/>
      <c r="D953" s="9"/>
      <c r="E953" s="154"/>
      <c r="F953" s="9"/>
      <c r="G953" s="155"/>
      <c r="H953" s="155"/>
      <c r="I953" s="9"/>
      <c r="J953" s="9"/>
      <c r="K953" s="9"/>
      <c r="L953" s="156"/>
      <c r="M953" s="157"/>
      <c r="N953" s="157"/>
      <c r="O953" s="157"/>
      <c r="P953" s="157"/>
      <c r="Q953" s="157"/>
      <c r="R953" s="157"/>
      <c r="S953" s="9"/>
      <c r="T953" s="9"/>
      <c r="U953" s="9"/>
      <c r="V953" s="154"/>
      <c r="W953" s="9"/>
      <c r="X953" s="9"/>
      <c r="Y953" s="158"/>
      <c r="Z953" s="9"/>
      <c r="AA953" s="9"/>
      <c r="AB953" s="9"/>
      <c r="AC953" s="9"/>
      <c r="AD953" s="9"/>
      <c r="AE953" s="9"/>
      <c r="AF953" s="9"/>
      <c r="AG953" s="9"/>
      <c r="AH953" s="9"/>
    </row>
    <row r="954">
      <c r="A954" s="9"/>
      <c r="B954" s="9"/>
      <c r="C954" s="9"/>
      <c r="D954" s="9"/>
      <c r="E954" s="154"/>
      <c r="F954" s="9"/>
      <c r="G954" s="155"/>
      <c r="H954" s="155"/>
      <c r="I954" s="9"/>
      <c r="J954" s="9"/>
      <c r="K954" s="9"/>
      <c r="L954" s="156"/>
      <c r="M954" s="157"/>
      <c r="N954" s="157"/>
      <c r="O954" s="157"/>
      <c r="P954" s="157"/>
      <c r="Q954" s="157"/>
      <c r="R954" s="157"/>
      <c r="S954" s="9"/>
      <c r="T954" s="9"/>
      <c r="U954" s="9"/>
      <c r="V954" s="154"/>
      <c r="W954" s="9"/>
      <c r="X954" s="9"/>
      <c r="Y954" s="158"/>
      <c r="Z954" s="9"/>
      <c r="AA954" s="9"/>
      <c r="AB954" s="9"/>
      <c r="AC954" s="9"/>
      <c r="AD954" s="9"/>
      <c r="AE954" s="9"/>
      <c r="AF954" s="9"/>
      <c r="AG954" s="9"/>
      <c r="AH954" s="9"/>
    </row>
    <row r="955">
      <c r="A955" s="9"/>
      <c r="B955" s="9"/>
      <c r="C955" s="9"/>
      <c r="D955" s="9"/>
      <c r="E955" s="154"/>
      <c r="F955" s="9"/>
      <c r="G955" s="155"/>
      <c r="H955" s="155"/>
      <c r="I955" s="9"/>
      <c r="J955" s="9"/>
      <c r="K955" s="9"/>
      <c r="L955" s="156"/>
      <c r="M955" s="157"/>
      <c r="N955" s="157"/>
      <c r="O955" s="157"/>
      <c r="P955" s="157"/>
      <c r="Q955" s="157"/>
      <c r="R955" s="157"/>
      <c r="S955" s="9"/>
      <c r="T955" s="9"/>
      <c r="U955" s="9"/>
      <c r="V955" s="154"/>
      <c r="W955" s="9"/>
      <c r="X955" s="9"/>
      <c r="Y955" s="158"/>
      <c r="Z955" s="9"/>
      <c r="AA955" s="9"/>
      <c r="AB955" s="9"/>
      <c r="AC955" s="9"/>
      <c r="AD955" s="9"/>
      <c r="AE955" s="9"/>
      <c r="AF955" s="9"/>
      <c r="AG955" s="9"/>
      <c r="AH955" s="9"/>
    </row>
    <row r="956">
      <c r="A956" s="9"/>
      <c r="B956" s="9"/>
      <c r="C956" s="9"/>
      <c r="D956" s="9"/>
      <c r="E956" s="154"/>
      <c r="F956" s="9"/>
      <c r="G956" s="155"/>
      <c r="H956" s="155"/>
      <c r="I956" s="9"/>
      <c r="J956" s="9"/>
      <c r="K956" s="9"/>
      <c r="L956" s="156"/>
      <c r="M956" s="157"/>
      <c r="N956" s="157"/>
      <c r="O956" s="157"/>
      <c r="P956" s="157"/>
      <c r="Q956" s="157"/>
      <c r="R956" s="157"/>
      <c r="S956" s="9"/>
      <c r="T956" s="9"/>
      <c r="U956" s="9"/>
      <c r="V956" s="154"/>
      <c r="W956" s="9"/>
      <c r="X956" s="9"/>
      <c r="Y956" s="158"/>
      <c r="Z956" s="9"/>
      <c r="AA956" s="9"/>
      <c r="AB956" s="9"/>
      <c r="AC956" s="9"/>
      <c r="AD956" s="9"/>
      <c r="AE956" s="9"/>
      <c r="AF956" s="9"/>
      <c r="AG956" s="9"/>
      <c r="AH956" s="9"/>
    </row>
    <row r="957">
      <c r="A957" s="9"/>
      <c r="B957" s="9"/>
      <c r="C957" s="9"/>
      <c r="D957" s="9"/>
      <c r="E957" s="154"/>
      <c r="F957" s="9"/>
      <c r="G957" s="155"/>
      <c r="H957" s="155"/>
      <c r="I957" s="9"/>
      <c r="J957" s="9"/>
      <c r="K957" s="9"/>
      <c r="L957" s="156"/>
      <c r="M957" s="157"/>
      <c r="N957" s="157"/>
      <c r="O957" s="157"/>
      <c r="P957" s="157"/>
      <c r="Q957" s="157"/>
      <c r="R957" s="157"/>
      <c r="S957" s="9"/>
      <c r="T957" s="9"/>
      <c r="U957" s="9"/>
      <c r="V957" s="154"/>
      <c r="W957" s="9"/>
      <c r="X957" s="9"/>
      <c r="Y957" s="158"/>
      <c r="Z957" s="9"/>
      <c r="AA957" s="9"/>
      <c r="AB957" s="9"/>
      <c r="AC957" s="9"/>
      <c r="AD957" s="9"/>
      <c r="AE957" s="9"/>
      <c r="AF957" s="9"/>
      <c r="AG957" s="9"/>
      <c r="AH957" s="9"/>
    </row>
    <row r="958">
      <c r="A958" s="9"/>
      <c r="B958" s="9"/>
      <c r="C958" s="9"/>
      <c r="D958" s="9"/>
      <c r="E958" s="154"/>
      <c r="F958" s="9"/>
      <c r="G958" s="155"/>
      <c r="H958" s="155"/>
      <c r="I958" s="9"/>
      <c r="J958" s="9"/>
      <c r="K958" s="9"/>
      <c r="L958" s="156"/>
      <c r="M958" s="157"/>
      <c r="N958" s="157"/>
      <c r="O958" s="157"/>
      <c r="P958" s="157"/>
      <c r="Q958" s="157"/>
      <c r="R958" s="157"/>
      <c r="S958" s="9"/>
      <c r="T958" s="9"/>
      <c r="U958" s="9"/>
      <c r="V958" s="154"/>
      <c r="W958" s="9"/>
      <c r="X958" s="9"/>
      <c r="Y958" s="158"/>
      <c r="Z958" s="9"/>
      <c r="AA958" s="9"/>
      <c r="AB958" s="9"/>
      <c r="AC958" s="9"/>
      <c r="AD958" s="9"/>
      <c r="AE958" s="9"/>
      <c r="AF958" s="9"/>
      <c r="AG958" s="9"/>
      <c r="AH958" s="9"/>
    </row>
  </sheetData>
  <mergeCells count="8">
    <mergeCell ref="B1:E1"/>
    <mergeCell ref="F1:V5"/>
    <mergeCell ref="B2:E2"/>
    <mergeCell ref="B3:E3"/>
    <mergeCell ref="B4:E4"/>
    <mergeCell ref="B5:E5"/>
    <mergeCell ref="A6:Y6"/>
    <mergeCell ref="A12:Y12"/>
  </mergeCells>
  <conditionalFormatting sqref="A7:Y187">
    <cfRule type="expression" dxfId="0" priority="1">
      <formula>$U7="Đã bán"</formula>
    </cfRule>
  </conditionalFormatting>
  <conditionalFormatting sqref="A7:Y187">
    <cfRule type="expression" dxfId="1" priority="2">
      <formula>$U7="Quỹ CĐT còn hàng"</formula>
    </cfRule>
  </conditionalFormatting>
  <conditionalFormatting sqref="A7:Y187">
    <cfRule type="expression" dxfId="2" priority="3">
      <formula>$U7="Quỹ độc quyền SRT còn hàng"</formula>
    </cfRule>
  </conditionalFormatting>
  <conditionalFormatting sqref="A7:Y187">
    <cfRule type="expression" dxfId="3" priority="4">
      <formula>$U7="Check Admin"</formula>
    </cfRule>
  </conditionalFormatting>
  <conditionalFormatting sqref="A7:Y187">
    <cfRule type="expression" dxfId="4" priority="5">
      <formula>$U7="Đang lock"</formula>
    </cfRule>
  </conditionalFormatting>
  <dataValidations>
    <dataValidation type="list" allowBlank="1" showErrorMessage="1" sqref="U8:U11 U14:U185">
      <formula1>"Đã bán,Quỹ CĐT còn hàng,Quỹ độc quyền SRT còn hàng,Check Admin,Đang lock"</formula1>
    </dataValidation>
  </dataValidations>
  <hyperlinks>
    <hyperlink r:id="rId1" ref="V9"/>
    <hyperlink r:id="rId2" ref="W9"/>
    <hyperlink r:id="rId3" ref="V10"/>
    <hyperlink r:id="rId4" ref="W10"/>
    <hyperlink r:id="rId5" ref="V11"/>
    <hyperlink r:id="rId6" ref="V24"/>
    <hyperlink r:id="rId7" ref="V2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8.0"/>
    <col customWidth="1" min="3" max="3" width="9.25"/>
    <col customWidth="1" min="4" max="4" width="8.63"/>
    <col customWidth="1" min="5" max="5" width="14.0"/>
    <col customWidth="1" min="6" max="6" width="11.38"/>
    <col customWidth="1" min="7" max="7" width="12.0"/>
    <col customWidth="1" min="8" max="14" width="17.13"/>
    <col customWidth="1" min="16" max="16" width="27.13"/>
    <col customWidth="1" min="17" max="17" width="15.88"/>
    <col customWidth="1" min="18" max="18" width="18.25"/>
    <col customWidth="1" min="19" max="19" width="26.13"/>
    <col customWidth="1" min="20" max="20" width="25.0"/>
  </cols>
  <sheetData>
    <row r="1" ht="23.25" customHeight="1">
      <c r="A1" s="660"/>
      <c r="B1" s="2" t="s">
        <v>0</v>
      </c>
      <c r="C1" s="3"/>
      <c r="D1" s="3"/>
      <c r="E1" s="4"/>
      <c r="F1" s="661" t="s">
        <v>2760</v>
      </c>
      <c r="G1" s="6"/>
      <c r="H1" s="6"/>
      <c r="I1" s="6"/>
      <c r="J1" s="6"/>
      <c r="K1" s="6"/>
      <c r="L1" s="6"/>
      <c r="M1" s="6"/>
      <c r="N1" s="6"/>
      <c r="O1" s="6"/>
      <c r="P1" s="6"/>
      <c r="Q1" s="9"/>
      <c r="R1" s="9"/>
      <c r="S1" s="301"/>
      <c r="T1" s="9"/>
      <c r="U1" s="9"/>
      <c r="V1" s="9"/>
      <c r="W1" s="9"/>
      <c r="X1" s="9"/>
      <c r="Y1" s="9"/>
      <c r="Z1" s="9"/>
      <c r="AA1" s="9"/>
      <c r="AB1" s="9"/>
    </row>
    <row r="2" ht="23.25" customHeight="1">
      <c r="A2" s="302"/>
      <c r="B2" s="11" t="s">
        <v>2</v>
      </c>
      <c r="C2" s="3"/>
      <c r="D2" s="3"/>
      <c r="E2" s="4"/>
      <c r="F2" s="12"/>
      <c r="Q2" s="9"/>
      <c r="R2" s="9"/>
      <c r="S2" s="301"/>
      <c r="T2" s="9"/>
      <c r="U2" s="9"/>
      <c r="V2" s="9"/>
      <c r="W2" s="9"/>
      <c r="X2" s="9"/>
      <c r="Y2" s="9"/>
      <c r="Z2" s="9"/>
      <c r="AA2" s="9"/>
      <c r="AB2" s="9"/>
    </row>
    <row r="3" ht="23.25" customHeight="1">
      <c r="A3" s="303"/>
      <c r="B3" s="14" t="s">
        <v>3</v>
      </c>
      <c r="C3" s="3"/>
      <c r="D3" s="3"/>
      <c r="E3" s="4"/>
      <c r="F3" s="12"/>
      <c r="Q3" s="9"/>
      <c r="R3" s="9"/>
      <c r="S3" s="301"/>
      <c r="T3" s="9"/>
      <c r="U3" s="9"/>
      <c r="V3" s="9"/>
      <c r="W3" s="9"/>
      <c r="X3" s="9"/>
      <c r="Y3" s="9"/>
      <c r="Z3" s="9"/>
      <c r="AA3" s="9"/>
      <c r="AB3" s="9"/>
    </row>
    <row r="4" ht="23.25" customHeight="1">
      <c r="A4" s="304"/>
      <c r="B4" s="2" t="s">
        <v>4</v>
      </c>
      <c r="C4" s="3"/>
      <c r="D4" s="3"/>
      <c r="E4" s="4"/>
      <c r="F4" s="12"/>
      <c r="Q4" s="9"/>
      <c r="R4" s="9"/>
      <c r="S4" s="301"/>
      <c r="T4" s="9"/>
      <c r="U4" s="9"/>
      <c r="V4" s="9"/>
      <c r="W4" s="9"/>
      <c r="X4" s="9"/>
      <c r="Y4" s="9"/>
      <c r="Z4" s="9"/>
      <c r="AA4" s="9"/>
      <c r="AB4" s="9"/>
    </row>
    <row r="5" ht="23.25" customHeight="1">
      <c r="A5" s="306"/>
      <c r="B5" s="2" t="s">
        <v>5</v>
      </c>
      <c r="C5" s="3"/>
      <c r="D5" s="3"/>
      <c r="E5" s="4"/>
      <c r="F5" s="12"/>
      <c r="Q5" s="9"/>
      <c r="R5" s="9"/>
      <c r="S5" s="301"/>
      <c r="T5" s="9"/>
      <c r="U5" s="9"/>
      <c r="V5" s="9"/>
      <c r="W5" s="9"/>
      <c r="X5" s="9"/>
      <c r="Y5" s="9"/>
      <c r="Z5" s="9"/>
      <c r="AA5" s="9"/>
      <c r="AB5" s="9"/>
    </row>
    <row r="6" ht="54.0" customHeight="1">
      <c r="A6" s="679" t="s">
        <v>7</v>
      </c>
      <c r="B6" s="680" t="s">
        <v>8</v>
      </c>
      <c r="C6" s="680" t="s">
        <v>9</v>
      </c>
      <c r="D6" s="680" t="s">
        <v>10</v>
      </c>
      <c r="E6" s="681" t="s">
        <v>11</v>
      </c>
      <c r="F6" s="682" t="s">
        <v>12</v>
      </c>
      <c r="G6" s="682" t="s">
        <v>13</v>
      </c>
      <c r="H6" s="682" t="s">
        <v>15</v>
      </c>
      <c r="I6" s="682" t="s">
        <v>16</v>
      </c>
      <c r="J6" s="682" t="s">
        <v>17</v>
      </c>
      <c r="K6" s="682" t="s">
        <v>18</v>
      </c>
      <c r="L6" s="683" t="s">
        <v>2761</v>
      </c>
      <c r="M6" s="683" t="s">
        <v>2762</v>
      </c>
      <c r="N6" s="683" t="s">
        <v>2763</v>
      </c>
      <c r="O6" s="684" t="s">
        <v>24</v>
      </c>
      <c r="P6" s="684" t="s">
        <v>26</v>
      </c>
      <c r="Q6" s="684" t="s">
        <v>29</v>
      </c>
      <c r="R6" s="684" t="s">
        <v>25</v>
      </c>
      <c r="S6" s="684"/>
      <c r="T6" s="9"/>
      <c r="U6" s="26"/>
      <c r="V6" s="9"/>
      <c r="W6" s="9"/>
      <c r="X6" s="9"/>
      <c r="Y6" s="9"/>
      <c r="Z6" s="9"/>
      <c r="AA6" s="9"/>
      <c r="AB6" s="9"/>
    </row>
    <row r="7" ht="31.5" customHeight="1">
      <c r="A7" s="17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685"/>
      <c r="Q7" s="685"/>
      <c r="R7" s="686"/>
      <c r="S7" s="686"/>
      <c r="T7" s="328"/>
      <c r="U7" s="328"/>
      <c r="V7" s="328"/>
      <c r="W7" s="328"/>
      <c r="X7" s="328"/>
      <c r="Y7" s="328"/>
      <c r="Z7" s="328"/>
      <c r="AA7" s="328"/>
      <c r="AB7" s="328"/>
    </row>
    <row r="8" ht="33.0" customHeight="1">
      <c r="A8" s="687" t="s">
        <v>47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88"/>
      <c r="Q8" s="688"/>
      <c r="R8" s="688"/>
      <c r="S8" s="689"/>
      <c r="T8" s="393"/>
      <c r="U8" s="393"/>
      <c r="V8" s="393"/>
      <c r="W8" s="393"/>
      <c r="X8" s="393"/>
      <c r="Y8" s="393"/>
      <c r="Z8" s="393"/>
      <c r="AA8" s="393"/>
      <c r="AB8" s="393"/>
    </row>
    <row r="9" ht="54.0" customHeight="1">
      <c r="A9" s="690" t="s">
        <v>7</v>
      </c>
      <c r="B9" s="691" t="s">
        <v>8</v>
      </c>
      <c r="C9" s="691" t="s">
        <v>9</v>
      </c>
      <c r="D9" s="691" t="s">
        <v>10</v>
      </c>
      <c r="E9" s="692" t="s">
        <v>11</v>
      </c>
      <c r="F9" s="693" t="s">
        <v>12</v>
      </c>
      <c r="G9" s="693" t="s">
        <v>13</v>
      </c>
      <c r="H9" s="693" t="s">
        <v>15</v>
      </c>
      <c r="I9" s="693" t="s">
        <v>16</v>
      </c>
      <c r="J9" s="693" t="s">
        <v>17</v>
      </c>
      <c r="K9" s="693" t="s">
        <v>18</v>
      </c>
      <c r="L9" s="694" t="s">
        <v>2761</v>
      </c>
      <c r="M9" s="694" t="s">
        <v>2762</v>
      </c>
      <c r="N9" s="694" t="s">
        <v>2763</v>
      </c>
      <c r="O9" s="695" t="s">
        <v>24</v>
      </c>
      <c r="P9" s="695" t="s">
        <v>26</v>
      </c>
      <c r="Q9" s="695" t="s">
        <v>29</v>
      </c>
      <c r="R9" s="695" t="s">
        <v>25</v>
      </c>
      <c r="S9" s="695"/>
      <c r="T9" s="696"/>
      <c r="U9" s="697"/>
      <c r="V9" s="696"/>
      <c r="W9" s="696"/>
      <c r="X9" s="696"/>
      <c r="Y9" s="696"/>
      <c r="Z9" s="696"/>
      <c r="AA9" s="696"/>
      <c r="AB9" s="696"/>
    </row>
    <row r="10" ht="23.25" customHeight="1">
      <c r="A10" s="698"/>
      <c r="B10" s="699" t="s">
        <v>46</v>
      </c>
      <c r="C10" s="700"/>
      <c r="D10" s="701"/>
      <c r="E10" s="701"/>
      <c r="F10" s="699"/>
      <c r="G10" s="699"/>
      <c r="H10" s="702"/>
      <c r="I10" s="702"/>
      <c r="J10" s="702"/>
      <c r="K10" s="702"/>
      <c r="L10" s="703"/>
      <c r="M10" s="703"/>
      <c r="N10" s="703"/>
      <c r="O10" s="699"/>
      <c r="P10" s="704"/>
      <c r="Q10" s="426"/>
      <c r="R10" s="705"/>
      <c r="S10" s="485"/>
      <c r="T10" s="328"/>
      <c r="U10" s="328"/>
      <c r="V10" s="328"/>
      <c r="W10" s="328"/>
      <c r="X10" s="328"/>
      <c r="Y10" s="328"/>
      <c r="Z10" s="328"/>
      <c r="AA10" s="328"/>
      <c r="AB10" s="328"/>
    </row>
    <row r="11" ht="23.25" customHeight="1">
      <c r="A11" s="698"/>
      <c r="B11" s="699"/>
      <c r="C11" s="700"/>
      <c r="D11" s="701"/>
      <c r="E11" s="701"/>
      <c r="F11" s="699"/>
      <c r="G11" s="699"/>
      <c r="H11" s="702"/>
      <c r="I11" s="702"/>
      <c r="J11" s="702"/>
      <c r="K11" s="702"/>
      <c r="L11" s="703"/>
      <c r="M11" s="703"/>
      <c r="N11" s="703"/>
      <c r="O11" s="699"/>
      <c r="P11" s="704"/>
      <c r="Q11" s="426"/>
      <c r="R11" s="705"/>
      <c r="S11" s="485"/>
      <c r="T11" s="328"/>
      <c r="U11" s="328"/>
      <c r="V11" s="328"/>
      <c r="W11" s="328"/>
      <c r="X11" s="328"/>
      <c r="Y11" s="328"/>
      <c r="Z11" s="328"/>
      <c r="AA11" s="328"/>
      <c r="AB11" s="328"/>
    </row>
    <row r="12" ht="23.25" customHeight="1">
      <c r="A12" s="698"/>
      <c r="B12" s="699"/>
      <c r="C12" s="700"/>
      <c r="D12" s="701"/>
      <c r="E12" s="701"/>
      <c r="F12" s="699"/>
      <c r="G12" s="699"/>
      <c r="H12" s="702"/>
      <c r="I12" s="702"/>
      <c r="J12" s="702"/>
      <c r="K12" s="702"/>
      <c r="L12" s="703"/>
      <c r="M12" s="703"/>
      <c r="N12" s="703"/>
      <c r="O12" s="699"/>
      <c r="P12" s="704"/>
      <c r="Q12" s="426"/>
      <c r="R12" s="705"/>
      <c r="S12" s="485"/>
      <c r="T12" s="328"/>
      <c r="U12" s="328"/>
      <c r="V12" s="328"/>
      <c r="W12" s="328"/>
      <c r="X12" s="328"/>
      <c r="Y12" s="328"/>
      <c r="Z12" s="328"/>
      <c r="AA12" s="328"/>
      <c r="AB12" s="328"/>
    </row>
    <row r="13" ht="23.25" customHeight="1">
      <c r="A13" s="698"/>
      <c r="B13" s="699"/>
      <c r="C13" s="700"/>
      <c r="D13" s="701"/>
      <c r="E13" s="701"/>
      <c r="F13" s="699"/>
      <c r="G13" s="699"/>
      <c r="H13" s="702"/>
      <c r="I13" s="702"/>
      <c r="J13" s="702"/>
      <c r="K13" s="702"/>
      <c r="L13" s="703"/>
      <c r="M13" s="703"/>
      <c r="N13" s="703"/>
      <c r="O13" s="699"/>
      <c r="P13" s="704"/>
      <c r="Q13" s="426"/>
      <c r="R13" s="705"/>
      <c r="S13" s="485"/>
      <c r="T13" s="328"/>
      <c r="U13" s="328"/>
      <c r="V13" s="328"/>
      <c r="W13" s="328"/>
      <c r="X13" s="328"/>
      <c r="Y13" s="328"/>
      <c r="Z13" s="328"/>
      <c r="AA13" s="328"/>
      <c r="AB13" s="328"/>
    </row>
    <row r="14" ht="23.25" customHeight="1">
      <c r="A14" s="698"/>
      <c r="B14" s="699"/>
      <c r="C14" s="700"/>
      <c r="D14" s="701"/>
      <c r="E14" s="701"/>
      <c r="F14" s="699"/>
      <c r="G14" s="699"/>
      <c r="H14" s="702"/>
      <c r="I14" s="702"/>
      <c r="J14" s="702"/>
      <c r="K14" s="702"/>
      <c r="L14" s="703"/>
      <c r="M14" s="703"/>
      <c r="N14" s="703"/>
      <c r="O14" s="699"/>
      <c r="P14" s="704"/>
      <c r="Q14" s="426"/>
      <c r="R14" s="705"/>
      <c r="S14" s="485"/>
      <c r="T14" s="328"/>
      <c r="U14" s="328"/>
      <c r="V14" s="328"/>
      <c r="W14" s="328"/>
      <c r="X14" s="328"/>
      <c r="Y14" s="328"/>
      <c r="Z14" s="328"/>
      <c r="AA14" s="328"/>
      <c r="AB14" s="328"/>
    </row>
    <row r="15" ht="23.25" customHeight="1">
      <c r="A15" s="698"/>
      <c r="B15" s="699"/>
      <c r="C15" s="700"/>
      <c r="D15" s="701"/>
      <c r="E15" s="701"/>
      <c r="F15" s="699"/>
      <c r="G15" s="699"/>
      <c r="H15" s="702"/>
      <c r="I15" s="702"/>
      <c r="J15" s="702"/>
      <c r="K15" s="702"/>
      <c r="L15" s="703"/>
      <c r="M15" s="703"/>
      <c r="N15" s="703"/>
      <c r="O15" s="699"/>
      <c r="P15" s="704"/>
      <c r="Q15" s="426"/>
      <c r="R15" s="705"/>
      <c r="S15" s="485"/>
      <c r="T15" s="328"/>
      <c r="U15" s="328"/>
      <c r="V15" s="328"/>
      <c r="W15" s="328"/>
      <c r="X15" s="328"/>
      <c r="Y15" s="328"/>
      <c r="Z15" s="328"/>
      <c r="AA15" s="328"/>
      <c r="AB15" s="328"/>
    </row>
    <row r="16" ht="23.25" customHeight="1">
      <c r="A16" s="698"/>
      <c r="B16" s="699"/>
      <c r="C16" s="700"/>
      <c r="D16" s="701"/>
      <c r="E16" s="701"/>
      <c r="F16" s="699"/>
      <c r="G16" s="699"/>
      <c r="H16" s="702"/>
      <c r="I16" s="702"/>
      <c r="J16" s="702"/>
      <c r="K16" s="702"/>
      <c r="L16" s="703"/>
      <c r="M16" s="703"/>
      <c r="N16" s="703"/>
      <c r="O16" s="699"/>
      <c r="P16" s="704"/>
      <c r="Q16" s="426"/>
      <c r="R16" s="705"/>
      <c r="S16" s="426"/>
      <c r="T16" s="328"/>
      <c r="U16" s="328"/>
      <c r="V16" s="328"/>
      <c r="W16" s="328"/>
      <c r="X16" s="328"/>
      <c r="Y16" s="328"/>
      <c r="Z16" s="328"/>
      <c r="AA16" s="328"/>
      <c r="AB16" s="328"/>
    </row>
    <row r="17" ht="22.5" customHeight="1">
      <c r="A17" s="698"/>
      <c r="B17" s="699"/>
      <c r="C17" s="700"/>
      <c r="D17" s="706"/>
      <c r="E17" s="706"/>
      <c r="F17" s="707"/>
      <c r="G17" s="707"/>
      <c r="H17" s="708"/>
      <c r="I17" s="708"/>
      <c r="J17" s="708"/>
      <c r="K17" s="708"/>
      <c r="L17" s="708"/>
      <c r="M17" s="708"/>
      <c r="N17" s="708"/>
      <c r="O17" s="699"/>
      <c r="P17" s="704"/>
      <c r="Q17" s="426"/>
      <c r="R17" s="705"/>
      <c r="S17" s="709"/>
      <c r="T17" s="49"/>
      <c r="U17" s="49"/>
      <c r="V17" s="49"/>
      <c r="W17" s="49"/>
      <c r="X17" s="49"/>
      <c r="Y17" s="49"/>
      <c r="Z17" s="49"/>
      <c r="AA17" s="49"/>
      <c r="AB17" s="4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710"/>
      <c r="M18" s="710"/>
      <c r="N18" s="710"/>
      <c r="O18" s="9"/>
      <c r="P18" s="9"/>
      <c r="Q18" s="9"/>
      <c r="R18" s="9"/>
      <c r="S18" s="301"/>
      <c r="T18" s="9"/>
      <c r="U18" s="9"/>
      <c r="V18" s="9"/>
      <c r="W18" s="9"/>
      <c r="X18" s="9"/>
      <c r="Y18" s="9"/>
      <c r="Z18" s="9"/>
      <c r="AA18" s="9"/>
      <c r="AB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710"/>
      <c r="M19" s="710"/>
      <c r="N19" s="710"/>
      <c r="O19" s="9"/>
      <c r="P19" s="9"/>
      <c r="Q19" s="9"/>
      <c r="R19" s="9"/>
      <c r="S19" s="301"/>
      <c r="T19" s="9"/>
      <c r="U19" s="9"/>
      <c r="V19" s="9"/>
      <c r="W19" s="9"/>
      <c r="X19" s="9"/>
      <c r="Y19" s="9"/>
      <c r="Z19" s="9"/>
      <c r="AA19" s="9"/>
      <c r="AB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710"/>
      <c r="M20" s="710"/>
      <c r="N20" s="710"/>
      <c r="O20" s="9"/>
      <c r="P20" s="9"/>
      <c r="Q20" s="9"/>
      <c r="R20" s="9"/>
      <c r="S20" s="301"/>
      <c r="T20" s="9"/>
      <c r="U20" s="9"/>
      <c r="V20" s="9"/>
      <c r="W20" s="9"/>
      <c r="X20" s="9"/>
      <c r="Y20" s="9"/>
      <c r="Z20" s="9"/>
      <c r="AA20" s="9"/>
      <c r="AB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710"/>
      <c r="M21" s="710"/>
      <c r="N21" s="710"/>
      <c r="O21" s="9"/>
      <c r="P21" s="9"/>
      <c r="Q21" s="9"/>
      <c r="R21" s="9"/>
      <c r="S21" s="301"/>
      <c r="T21" s="9"/>
      <c r="U21" s="9"/>
      <c r="V21" s="9"/>
      <c r="W21" s="9"/>
      <c r="X21" s="9"/>
      <c r="Y21" s="9"/>
      <c r="Z21" s="9"/>
      <c r="AA21" s="9"/>
      <c r="AB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710"/>
      <c r="M22" s="710"/>
      <c r="N22" s="710"/>
      <c r="O22" s="9"/>
      <c r="P22" s="9"/>
      <c r="Q22" s="9"/>
      <c r="R22" s="9"/>
      <c r="S22" s="301"/>
      <c r="T22" s="9"/>
      <c r="U22" s="9"/>
      <c r="V22" s="9"/>
      <c r="W22" s="9"/>
      <c r="X22" s="9"/>
      <c r="Y22" s="9"/>
      <c r="Z22" s="9"/>
      <c r="AA22" s="9"/>
      <c r="AB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710"/>
      <c r="M23" s="710"/>
      <c r="N23" s="710"/>
      <c r="O23" s="9"/>
      <c r="P23" s="9"/>
      <c r="Q23" s="9"/>
      <c r="R23" s="9"/>
      <c r="S23" s="301"/>
      <c r="T23" s="9"/>
      <c r="U23" s="9"/>
      <c r="V23" s="9"/>
      <c r="W23" s="9"/>
      <c r="X23" s="9"/>
      <c r="Y23" s="9"/>
      <c r="Z23" s="9"/>
      <c r="AA23" s="9"/>
      <c r="AB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710"/>
      <c r="M24" s="710"/>
      <c r="N24" s="710"/>
      <c r="O24" s="9"/>
      <c r="P24" s="9"/>
      <c r="Q24" s="9"/>
      <c r="R24" s="9"/>
      <c r="S24" s="301"/>
      <c r="T24" s="9"/>
      <c r="U24" s="9"/>
      <c r="V24" s="9"/>
      <c r="W24" s="9"/>
      <c r="X24" s="9"/>
      <c r="Y24" s="9"/>
      <c r="Z24" s="9"/>
      <c r="AA24" s="9"/>
      <c r="AB24" s="9"/>
    </row>
    <row r="25" ht="36.75" hidden="1" customHeight="1">
      <c r="A25" s="426">
        <f t="shared" ref="A25:A29" si="1">ROW()-7</f>
        <v>18</v>
      </c>
      <c r="B25" s="699" t="str">
        <f t="shared" ref="B25:B29" si="2">LEFT(E25,2)</f>
        <v>A1</v>
      </c>
      <c r="C25" s="700" t="str">
        <f t="shared" ref="C25:C29" si="3">MID(E25,3,2)</f>
        <v>01</v>
      </c>
      <c r="D25" s="711" t="str">
        <f>RIGHT(E25,2)</f>
        <v>23</v>
      </c>
      <c r="E25" s="712" t="s">
        <v>2764</v>
      </c>
      <c r="F25" s="713" t="s">
        <v>95</v>
      </c>
      <c r="G25" s="713" t="s">
        <v>2765</v>
      </c>
      <c r="H25" s="714">
        <v>6.345463737E9</v>
      </c>
      <c r="I25" s="714">
        <v>6.34546374E8</v>
      </c>
      <c r="J25" s="714">
        <v>1.26909275E8</v>
      </c>
      <c r="K25" s="715">
        <v>7.106919385E9</v>
      </c>
      <c r="L25" s="716"/>
      <c r="M25" s="716"/>
      <c r="N25" s="716"/>
      <c r="O25" s="717" t="s">
        <v>117</v>
      </c>
      <c r="P25" s="704" t="s">
        <v>0</v>
      </c>
      <c r="Q25" s="426"/>
      <c r="R25" s="718"/>
      <c r="S25" s="719" t="s">
        <v>2766</v>
      </c>
      <c r="T25" s="328"/>
      <c r="U25" s="328"/>
      <c r="V25" s="328"/>
      <c r="W25" s="328"/>
      <c r="X25" s="328"/>
      <c r="Y25" s="328"/>
      <c r="Z25" s="328"/>
      <c r="AA25" s="328"/>
      <c r="AB25" s="328"/>
    </row>
    <row r="26" ht="24.75" hidden="1" customHeight="1">
      <c r="A26" s="426">
        <f t="shared" si="1"/>
        <v>19</v>
      </c>
      <c r="B26" s="699" t="str">
        <f t="shared" si="2"/>
        <v>A2</v>
      </c>
      <c r="C26" s="700" t="str">
        <f t="shared" si="3"/>
        <v>01</v>
      </c>
      <c r="D26" s="711" t="str">
        <f>RIGHT(E26,3)</f>
        <v>16 </v>
      </c>
      <c r="E26" s="720" t="s">
        <v>2767</v>
      </c>
      <c r="F26" s="713" t="s">
        <v>95</v>
      </c>
      <c r="G26" s="699" t="s">
        <v>2768</v>
      </c>
      <c r="H26" s="721">
        <f>K26/1.12</f>
        <v>4777296777</v>
      </c>
      <c r="I26" s="702"/>
      <c r="J26" s="702"/>
      <c r="K26" s="721">
        <v>5.35057239E9</v>
      </c>
      <c r="L26" s="722"/>
      <c r="M26" s="722"/>
      <c r="N26" s="722"/>
      <c r="O26" s="699" t="s">
        <v>135</v>
      </c>
      <c r="P26" s="704" t="s">
        <v>0</v>
      </c>
      <c r="Q26" s="426"/>
      <c r="R26" s="705"/>
      <c r="S26" s="723"/>
      <c r="T26" s="328"/>
      <c r="U26" s="328"/>
      <c r="V26" s="328"/>
      <c r="W26" s="328"/>
      <c r="X26" s="328"/>
      <c r="Y26" s="328"/>
      <c r="Z26" s="328"/>
      <c r="AA26" s="328"/>
      <c r="AB26" s="328"/>
    </row>
    <row r="27" ht="23.25" hidden="1" customHeight="1">
      <c r="A27" s="426">
        <f t="shared" si="1"/>
        <v>20</v>
      </c>
      <c r="B27" s="699" t="str">
        <f t="shared" si="2"/>
        <v>A1</v>
      </c>
      <c r="C27" s="700" t="str">
        <f t="shared" si="3"/>
        <v>01</v>
      </c>
      <c r="D27" s="700" t="str">
        <f t="shared" ref="D27:D29" si="4">RIGHT(E27,2)</f>
        <v>01</v>
      </c>
      <c r="E27" s="724" t="s">
        <v>2769</v>
      </c>
      <c r="F27" s="724" t="s">
        <v>95</v>
      </c>
      <c r="G27" s="725">
        <v>729.0</v>
      </c>
      <c r="H27" s="726">
        <v>4.248010788E9</v>
      </c>
      <c r="I27" s="726">
        <v>4.24801079E8</v>
      </c>
      <c r="J27" s="726">
        <v>8.4960216E7</v>
      </c>
      <c r="K27" s="726">
        <v>4.757772083E9</v>
      </c>
      <c r="L27" s="727"/>
      <c r="M27" s="703"/>
      <c r="N27" s="703"/>
      <c r="O27" s="717" t="s">
        <v>117</v>
      </c>
      <c r="P27" s="704" t="s">
        <v>0</v>
      </c>
      <c r="Q27" s="426"/>
      <c r="R27" s="705"/>
      <c r="S27" s="485"/>
      <c r="T27" s="328"/>
      <c r="U27" s="328"/>
      <c r="V27" s="328"/>
      <c r="W27" s="328"/>
      <c r="X27" s="328"/>
      <c r="Y27" s="328"/>
      <c r="Z27" s="328"/>
      <c r="AA27" s="328"/>
      <c r="AB27" s="328"/>
    </row>
    <row r="28" ht="23.25" hidden="1" customHeight="1">
      <c r="A28" s="426">
        <f t="shared" si="1"/>
        <v>21</v>
      </c>
      <c r="B28" s="699" t="str">
        <f t="shared" si="2"/>
        <v>A1</v>
      </c>
      <c r="C28" s="700" t="str">
        <f t="shared" si="3"/>
        <v>01</v>
      </c>
      <c r="D28" s="700" t="str">
        <f t="shared" si="4"/>
        <v>11</v>
      </c>
      <c r="E28" s="724" t="s">
        <v>2770</v>
      </c>
      <c r="F28" s="724" t="s">
        <v>95</v>
      </c>
      <c r="G28" s="725">
        <v>812.0</v>
      </c>
      <c r="H28" s="726">
        <v>4.64040546E9</v>
      </c>
      <c r="I28" s="726">
        <v>4.64040546E8</v>
      </c>
      <c r="J28" s="726">
        <v>9.2808109E7</v>
      </c>
      <c r="K28" s="726">
        <v>5.197254115E9</v>
      </c>
      <c r="L28" s="727"/>
      <c r="M28" s="703"/>
      <c r="N28" s="703"/>
      <c r="O28" s="717" t="s">
        <v>117</v>
      </c>
      <c r="P28" s="704" t="s">
        <v>0</v>
      </c>
      <c r="Q28" s="426"/>
      <c r="R28" s="705"/>
      <c r="S28" s="485"/>
      <c r="T28" s="328"/>
      <c r="U28" s="328"/>
      <c r="V28" s="328"/>
      <c r="W28" s="328"/>
      <c r="X28" s="328"/>
      <c r="Y28" s="328"/>
      <c r="Z28" s="328"/>
      <c r="AA28" s="328"/>
      <c r="AB28" s="328"/>
    </row>
    <row r="29" ht="23.25" hidden="1" customHeight="1">
      <c r="A29" s="426">
        <f t="shared" si="1"/>
        <v>22</v>
      </c>
      <c r="B29" s="699" t="str">
        <f t="shared" si="2"/>
        <v>A1</v>
      </c>
      <c r="C29" s="700" t="str">
        <f t="shared" si="3"/>
        <v>01</v>
      </c>
      <c r="D29" s="700" t="str">
        <f t="shared" si="4"/>
        <v>22</v>
      </c>
      <c r="E29" s="720" t="s">
        <v>2771</v>
      </c>
      <c r="F29" s="724" t="s">
        <v>95</v>
      </c>
      <c r="G29" s="699" t="s">
        <v>2772</v>
      </c>
      <c r="H29" s="702"/>
      <c r="I29" s="702"/>
      <c r="J29" s="702"/>
      <c r="K29" s="702">
        <v>6.017771129E9</v>
      </c>
      <c r="L29" s="703"/>
      <c r="M29" s="703"/>
      <c r="N29" s="703"/>
      <c r="O29" s="699"/>
      <c r="P29" s="704" t="s">
        <v>0</v>
      </c>
      <c r="Q29" s="426"/>
      <c r="R29" s="705"/>
      <c r="S29" s="723"/>
      <c r="T29" s="328"/>
      <c r="U29" s="328"/>
      <c r="V29" s="328"/>
      <c r="W29" s="328"/>
      <c r="X29" s="328"/>
      <c r="Y29" s="328"/>
      <c r="Z29" s="328"/>
      <c r="AA29" s="328"/>
      <c r="AB29" s="328"/>
    </row>
    <row r="30" hidden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710"/>
      <c r="M30" s="710"/>
      <c r="N30" s="710"/>
      <c r="O30" s="9"/>
      <c r="P30" s="9"/>
      <c r="Q30" s="9"/>
      <c r="R30" s="9"/>
      <c r="S30" s="301"/>
      <c r="T30" s="9"/>
      <c r="U30" s="9"/>
      <c r="V30" s="9"/>
      <c r="W30" s="9"/>
      <c r="X30" s="9"/>
      <c r="Y30" s="9"/>
      <c r="Z30" s="9"/>
      <c r="AA30" s="9"/>
      <c r="AB30" s="9"/>
    </row>
    <row r="31" ht="38.25" hidden="1" customHeight="1">
      <c r="A31" s="429">
        <f>ROW()-7</f>
        <v>24</v>
      </c>
      <c r="B31" s="728" t="str">
        <f>LEFT(E31,2)</f>
        <v>A2</v>
      </c>
      <c r="C31" s="729" t="str">
        <f>MID(E31,3,2)</f>
        <v>01</v>
      </c>
      <c r="D31" s="729" t="s">
        <v>2773</v>
      </c>
      <c r="E31" s="730" t="s">
        <v>2774</v>
      </c>
      <c r="F31" s="731" t="s">
        <v>95</v>
      </c>
      <c r="G31" s="731" t="s">
        <v>2775</v>
      </c>
      <c r="H31" s="732">
        <v>7.079537327E9</v>
      </c>
      <c r="I31" s="732">
        <v>7.07953733E8</v>
      </c>
      <c r="J31" s="732">
        <v>1.41590747E8</v>
      </c>
      <c r="K31" s="732">
        <v>7.929081806E9</v>
      </c>
      <c r="L31" s="733">
        <v>7.601762825E9</v>
      </c>
      <c r="M31" s="733">
        <v>7.757188687E9</v>
      </c>
      <c r="N31" s="733">
        <v>6.840176104E9</v>
      </c>
      <c r="O31" s="734" t="s">
        <v>117</v>
      </c>
      <c r="P31" s="735" t="s">
        <v>0</v>
      </c>
      <c r="Q31" s="429" t="s">
        <v>2776</v>
      </c>
      <c r="R31" s="736">
        <v>2.0E8</v>
      </c>
      <c r="S31" s="737" t="s">
        <v>2777</v>
      </c>
      <c r="T31" s="328"/>
      <c r="U31" s="328"/>
      <c r="V31" s="328"/>
      <c r="W31" s="328"/>
      <c r="X31" s="328"/>
      <c r="Y31" s="328"/>
      <c r="Z31" s="328"/>
      <c r="AA31" s="328"/>
      <c r="AB31" s="328"/>
    </row>
    <row r="32" hidden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57"/>
      <c r="M32" s="157"/>
      <c r="N32" s="157"/>
      <c r="O32" s="9"/>
      <c r="P32" s="9"/>
      <c r="Q32" s="9"/>
      <c r="R32" s="9"/>
      <c r="S32" s="301"/>
      <c r="T32" s="9"/>
      <c r="U32" s="9"/>
      <c r="V32" s="9"/>
      <c r="W32" s="9"/>
      <c r="X32" s="9"/>
      <c r="Y32" s="9"/>
      <c r="Z32" s="9"/>
      <c r="AA32" s="9"/>
      <c r="AB32" s="9"/>
    </row>
    <row r="33" hidden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7"/>
      <c r="M33" s="157"/>
      <c r="N33" s="157"/>
      <c r="O33" s="9"/>
      <c r="P33" s="9"/>
      <c r="Q33" s="9"/>
      <c r="R33" s="9"/>
      <c r="S33" s="301"/>
      <c r="T33" s="9"/>
      <c r="U33" s="9"/>
      <c r="V33" s="9"/>
      <c r="W33" s="9"/>
      <c r="X33" s="9"/>
      <c r="Y33" s="9"/>
      <c r="Z33" s="9"/>
      <c r="AA33" s="9"/>
      <c r="AB33" s="9"/>
    </row>
    <row r="34" ht="36.75" hidden="1" customHeight="1">
      <c r="A34" s="426">
        <f>ROW()-7</f>
        <v>27</v>
      </c>
      <c r="B34" s="699" t="str">
        <f>LEFT(E34,2)</f>
        <v>A1</v>
      </c>
      <c r="C34" s="700" t="str">
        <f>MID(E34,3,2)</f>
        <v>01</v>
      </c>
      <c r="D34" s="700" t="s">
        <v>2778</v>
      </c>
      <c r="E34" s="738" t="s">
        <v>2779</v>
      </c>
      <c r="F34" s="739" t="s">
        <v>95</v>
      </c>
      <c r="G34" s="731" t="s">
        <v>2775</v>
      </c>
      <c r="H34" s="732">
        <v>5.761226937E9</v>
      </c>
      <c r="I34" s="732">
        <v>5.76122694E8</v>
      </c>
      <c r="J34" s="732">
        <v>1.15224539E8</v>
      </c>
      <c r="K34" s="732">
        <v>6.452574169E9</v>
      </c>
      <c r="L34" s="740">
        <v>6.185636695E9</v>
      </c>
      <c r="M34" s="740">
        <v>6.312120052E9</v>
      </c>
      <c r="N34" s="741">
        <v>5.565868237E9</v>
      </c>
      <c r="O34" s="742" t="s">
        <v>117</v>
      </c>
      <c r="P34" s="704" t="s">
        <v>0</v>
      </c>
      <c r="Q34" s="426" t="s">
        <v>2780</v>
      </c>
      <c r="R34" s="718">
        <v>2.0E8</v>
      </c>
      <c r="S34" s="719" t="s">
        <v>2777</v>
      </c>
      <c r="T34" s="328"/>
      <c r="U34" s="328"/>
      <c r="V34" s="328"/>
      <c r="W34" s="328"/>
      <c r="X34" s="328"/>
      <c r="Y34" s="328"/>
      <c r="Z34" s="328"/>
      <c r="AA34" s="328"/>
      <c r="AB34" s="328"/>
    </row>
    <row r="35" hidden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57"/>
      <c r="M35" s="157"/>
      <c r="N35" s="157"/>
      <c r="O35" s="9"/>
      <c r="P35" s="9"/>
      <c r="Q35" s="9"/>
      <c r="R35" s="9"/>
      <c r="S35" s="301"/>
      <c r="T35" s="9"/>
      <c r="U35" s="9"/>
      <c r="V35" s="9"/>
      <c r="W35" s="9"/>
      <c r="X35" s="9"/>
      <c r="Y35" s="9"/>
      <c r="Z35" s="9"/>
      <c r="AA35" s="9"/>
      <c r="AB35" s="9"/>
    </row>
    <row r="36" ht="23.25" hidden="1" customHeight="1">
      <c r="A36" s="426">
        <f t="shared" ref="A36:A42" si="5">ROW()-7</f>
        <v>29</v>
      </c>
      <c r="B36" s="699" t="str">
        <f t="shared" ref="B36:B42" si="6">LEFT(E36,2)</f>
        <v/>
      </c>
      <c r="C36" s="700" t="str">
        <f t="shared" ref="C36:C42" si="7">MID(E36,3,2)</f>
        <v/>
      </c>
      <c r="D36" s="700" t="s">
        <v>2773</v>
      </c>
      <c r="E36" s="701"/>
      <c r="F36" s="713" t="s">
        <v>95</v>
      </c>
      <c r="G36" s="699"/>
      <c r="H36" s="721"/>
      <c r="I36" s="702"/>
      <c r="J36" s="702"/>
      <c r="K36" s="721"/>
      <c r="L36" s="722"/>
      <c r="M36" s="722"/>
      <c r="N36" s="722"/>
      <c r="O36" s="699"/>
      <c r="P36" s="704"/>
      <c r="Q36" s="426"/>
      <c r="R36" s="705"/>
      <c r="S36" s="723"/>
      <c r="T36" s="328"/>
      <c r="U36" s="328"/>
      <c r="V36" s="328"/>
      <c r="W36" s="328"/>
      <c r="X36" s="328"/>
      <c r="Y36" s="328"/>
      <c r="Z36" s="328"/>
      <c r="AA36" s="328"/>
      <c r="AB36" s="328"/>
    </row>
    <row r="37" ht="38.25" hidden="1" customHeight="1">
      <c r="A37" s="426">
        <f t="shared" si="5"/>
        <v>30</v>
      </c>
      <c r="B37" s="699" t="str">
        <f t="shared" si="6"/>
        <v>A2</v>
      </c>
      <c r="C37" s="700" t="str">
        <f t="shared" si="7"/>
        <v>01</v>
      </c>
      <c r="D37" s="700" t="s">
        <v>2781</v>
      </c>
      <c r="E37" s="738" t="s">
        <v>2782</v>
      </c>
      <c r="F37" s="713" t="s">
        <v>95</v>
      </c>
      <c r="G37" s="731" t="s">
        <v>2783</v>
      </c>
      <c r="H37" s="743">
        <v>5.119366519E9</v>
      </c>
      <c r="I37" s="743">
        <v>5.11936652E8</v>
      </c>
      <c r="J37" s="743">
        <v>1.0238733E8</v>
      </c>
      <c r="K37" s="743">
        <v>5.733690501E9</v>
      </c>
      <c r="L37" s="740">
        <v>5.489348757E9</v>
      </c>
      <c r="M37" s="740">
        <v>5.601740559E9</v>
      </c>
      <c r="N37" s="740">
        <v>4.938628931E9</v>
      </c>
      <c r="O37" s="739" t="s">
        <v>117</v>
      </c>
      <c r="P37" s="704" t="s">
        <v>0</v>
      </c>
      <c r="Q37" s="426" t="s">
        <v>2784</v>
      </c>
      <c r="R37" s="718">
        <v>2.0E8</v>
      </c>
      <c r="S37" s="719" t="s">
        <v>2777</v>
      </c>
      <c r="T37" s="328"/>
      <c r="U37" s="328"/>
      <c r="V37" s="328"/>
      <c r="W37" s="328"/>
      <c r="X37" s="328"/>
      <c r="Y37" s="328"/>
      <c r="Z37" s="328"/>
      <c r="AA37" s="328"/>
      <c r="AB37" s="328"/>
    </row>
    <row r="38" ht="26.25" hidden="1" customHeight="1">
      <c r="A38" s="426">
        <f t="shared" si="5"/>
        <v>31</v>
      </c>
      <c r="B38" s="699" t="str">
        <f t="shared" si="6"/>
        <v>A3</v>
      </c>
      <c r="C38" s="700" t="str">
        <f t="shared" si="7"/>
        <v>01</v>
      </c>
      <c r="D38" s="700" t="s">
        <v>2785</v>
      </c>
      <c r="E38" s="712" t="s">
        <v>2786</v>
      </c>
      <c r="F38" s="713" t="s">
        <v>95</v>
      </c>
      <c r="G38" s="713" t="s">
        <v>2775</v>
      </c>
      <c r="H38" s="714">
        <v>5.98637185E9</v>
      </c>
      <c r="I38" s="714">
        <v>5.98637185E8</v>
      </c>
      <c r="J38" s="714">
        <v>1.19727437E8</v>
      </c>
      <c r="K38" s="714">
        <v>6.704736472E9</v>
      </c>
      <c r="L38" s="744">
        <v>6.42783808E9</v>
      </c>
      <c r="M38" s="744">
        <v>6.559264328E9</v>
      </c>
      <c r="N38" s="744">
        <v>5.783849485E9</v>
      </c>
      <c r="O38" s="450" t="s">
        <v>135</v>
      </c>
      <c r="P38" s="704" t="s">
        <v>0</v>
      </c>
      <c r="Q38" s="446">
        <v>45723.0</v>
      </c>
      <c r="R38" s="718">
        <v>2.0E8</v>
      </c>
      <c r="S38" s="719" t="s">
        <v>2787</v>
      </c>
      <c r="T38" s="328"/>
      <c r="U38" s="328"/>
      <c r="V38" s="328"/>
      <c r="W38" s="328"/>
      <c r="X38" s="328"/>
      <c r="Y38" s="328"/>
      <c r="Z38" s="328"/>
      <c r="AA38" s="328"/>
      <c r="AB38" s="328"/>
    </row>
    <row r="39" ht="26.25" hidden="1" customHeight="1">
      <c r="A39" s="426">
        <f t="shared" si="5"/>
        <v>32</v>
      </c>
      <c r="B39" s="699" t="str">
        <f t="shared" si="6"/>
        <v>A3</v>
      </c>
      <c r="C39" s="700" t="str">
        <f t="shared" si="7"/>
        <v>01</v>
      </c>
      <c r="D39" s="700" t="s">
        <v>2543</v>
      </c>
      <c r="E39" s="745" t="s">
        <v>2788</v>
      </c>
      <c r="F39" s="713" t="s">
        <v>95</v>
      </c>
      <c r="G39" s="746" t="s">
        <v>2789</v>
      </c>
      <c r="H39" s="747">
        <v>5.992163817E9</v>
      </c>
      <c r="I39" s="747">
        <v>5.99216382E8</v>
      </c>
      <c r="J39" s="747">
        <v>1.19843276E8</v>
      </c>
      <c r="K39" s="747">
        <v>6.711223475E9</v>
      </c>
      <c r="L39" s="748">
        <v>6.432459955E9</v>
      </c>
      <c r="M39" s="748">
        <v>6.564013357E9</v>
      </c>
      <c r="N39" s="748">
        <v>5.787848284E9</v>
      </c>
      <c r="O39" s="749" t="s">
        <v>135</v>
      </c>
      <c r="P39" s="704" t="s">
        <v>0</v>
      </c>
      <c r="Q39" s="750" t="s">
        <v>2790</v>
      </c>
      <c r="R39" s="718">
        <v>2.0E8</v>
      </c>
      <c r="S39" s="719"/>
      <c r="T39" s="328"/>
      <c r="U39" s="328"/>
      <c r="V39" s="348"/>
      <c r="W39" s="328"/>
      <c r="X39" s="328"/>
      <c r="Y39" s="328"/>
      <c r="Z39" s="328"/>
      <c r="AA39" s="328"/>
      <c r="AB39" s="328"/>
    </row>
    <row r="40" ht="26.25" hidden="1" customHeight="1">
      <c r="A40" s="426">
        <f t="shared" si="5"/>
        <v>33</v>
      </c>
      <c r="B40" s="699" t="str">
        <f t="shared" si="6"/>
        <v>A5</v>
      </c>
      <c r="C40" s="700" t="str">
        <f t="shared" si="7"/>
        <v>01</v>
      </c>
      <c r="D40" s="700" t="s">
        <v>2545</v>
      </c>
      <c r="E40" s="751" t="s">
        <v>2791</v>
      </c>
      <c r="F40" s="713" t="s">
        <v>95</v>
      </c>
      <c r="G40" s="752" t="s">
        <v>2789</v>
      </c>
      <c r="H40" s="753">
        <v>5.710134549E9</v>
      </c>
      <c r="I40" s="753">
        <v>5.71013455E8</v>
      </c>
      <c r="J40" s="753">
        <v>1.14202691E8</v>
      </c>
      <c r="K40" s="753">
        <v>6.395350695E9</v>
      </c>
      <c r="L40" s="754">
        <v>6.126733655E9</v>
      </c>
      <c r="M40" s="754">
        <v>6.252095318E9</v>
      </c>
      <c r="N40" s="754">
        <v>5.5124615E9</v>
      </c>
      <c r="O40" s="755" t="s">
        <v>117</v>
      </c>
      <c r="P40" s="704" t="s">
        <v>0</v>
      </c>
      <c r="Q40" s="750" t="s">
        <v>2792</v>
      </c>
      <c r="R40" s="718">
        <v>2.0E8</v>
      </c>
      <c r="S40" s="719"/>
      <c r="T40" s="328"/>
      <c r="U40" s="328"/>
      <c r="V40" s="348"/>
      <c r="W40" s="328"/>
      <c r="X40" s="328"/>
      <c r="Y40" s="328"/>
      <c r="Z40" s="328"/>
      <c r="AA40" s="328"/>
      <c r="AB40" s="328"/>
    </row>
    <row r="41" ht="41.25" hidden="1" customHeight="1">
      <c r="A41" s="426">
        <f t="shared" si="5"/>
        <v>34</v>
      </c>
      <c r="B41" s="699" t="str">
        <f t="shared" si="6"/>
        <v>A3</v>
      </c>
      <c r="C41" s="700" t="str">
        <f t="shared" si="7"/>
        <v>01</v>
      </c>
      <c r="D41" s="700" t="s">
        <v>2793</v>
      </c>
      <c r="E41" s="712" t="s">
        <v>2794</v>
      </c>
      <c r="F41" s="713" t="s">
        <v>95</v>
      </c>
      <c r="G41" s="713" t="s">
        <v>2783</v>
      </c>
      <c r="H41" s="714">
        <v>5.120849815E9</v>
      </c>
      <c r="I41" s="714">
        <v>5.12084982E8</v>
      </c>
      <c r="J41" s="714">
        <v>1.02416996E8</v>
      </c>
      <c r="K41" s="714">
        <v>5.735351793E9</v>
      </c>
      <c r="L41" s="744">
        <v>5.493546984E9</v>
      </c>
      <c r="M41" s="744">
        <v>5.605971349E9</v>
      </c>
      <c r="N41" s="744">
        <v>4.942667592E9</v>
      </c>
      <c r="O41" s="450" t="s">
        <v>135</v>
      </c>
      <c r="P41" s="704" t="s">
        <v>777</v>
      </c>
      <c r="Q41" s="446">
        <v>45723.0</v>
      </c>
      <c r="R41" s="718">
        <v>2.0E8</v>
      </c>
      <c r="S41" s="719" t="s">
        <v>2795</v>
      </c>
      <c r="T41" s="328"/>
      <c r="U41" s="328"/>
      <c r="V41" s="328"/>
      <c r="W41" s="328"/>
      <c r="X41" s="328"/>
      <c r="Y41" s="328"/>
      <c r="Z41" s="328"/>
      <c r="AA41" s="328"/>
      <c r="AB41" s="328"/>
    </row>
    <row r="42" ht="23.25" hidden="1" customHeight="1">
      <c r="A42" s="426">
        <f t="shared" si="5"/>
        <v>35</v>
      </c>
      <c r="B42" s="699" t="str">
        <f t="shared" si="6"/>
        <v/>
      </c>
      <c r="C42" s="700" t="str">
        <f t="shared" si="7"/>
        <v/>
      </c>
      <c r="D42" s="700" t="s">
        <v>2796</v>
      </c>
      <c r="E42" s="701"/>
      <c r="F42" s="713" t="s">
        <v>95</v>
      </c>
      <c r="G42" s="699"/>
      <c r="H42" s="721"/>
      <c r="I42" s="702"/>
      <c r="J42" s="702"/>
      <c r="K42" s="721"/>
      <c r="L42" s="722"/>
      <c r="M42" s="722"/>
      <c r="N42" s="722"/>
      <c r="O42" s="699"/>
      <c r="P42" s="704"/>
      <c r="Q42" s="426"/>
      <c r="R42" s="705"/>
      <c r="S42" s="723"/>
      <c r="T42" s="328"/>
      <c r="U42" s="328"/>
      <c r="V42" s="328"/>
      <c r="W42" s="328"/>
      <c r="X42" s="328"/>
      <c r="Y42" s="328"/>
      <c r="Z42" s="328"/>
      <c r="AA42" s="328"/>
      <c r="AB42" s="328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301"/>
      <c r="T43" s="9"/>
      <c r="U43" s="9"/>
      <c r="V43" s="9"/>
      <c r="W43" s="9"/>
      <c r="X43" s="9"/>
      <c r="Y43" s="9"/>
      <c r="Z43" s="9"/>
      <c r="AA43" s="9"/>
      <c r="AB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301"/>
      <c r="T44" s="9"/>
      <c r="U44" s="9"/>
      <c r="V44" s="9"/>
      <c r="W44" s="9"/>
      <c r="X44" s="9"/>
      <c r="Y44" s="9"/>
      <c r="Z44" s="9"/>
      <c r="AA44" s="9"/>
      <c r="AB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301"/>
      <c r="T45" s="9"/>
      <c r="U45" s="9"/>
      <c r="V45" s="9"/>
      <c r="W45" s="9"/>
      <c r="X45" s="9"/>
      <c r="Y45" s="9"/>
      <c r="Z45" s="9"/>
      <c r="AA45" s="9"/>
      <c r="AB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301"/>
      <c r="T46" s="9"/>
      <c r="U46" s="9"/>
      <c r="V46" s="9"/>
      <c r="W46" s="9"/>
      <c r="X46" s="9"/>
      <c r="Y46" s="9"/>
      <c r="Z46" s="9"/>
      <c r="AA46" s="9"/>
      <c r="AB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301"/>
      <c r="T47" s="9"/>
      <c r="U47" s="9"/>
      <c r="V47" s="9"/>
      <c r="W47" s="9"/>
      <c r="X47" s="9"/>
      <c r="Y47" s="9"/>
      <c r="Z47" s="9"/>
      <c r="AA47" s="9"/>
      <c r="AB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301"/>
      <c r="T48" s="9"/>
      <c r="U48" s="9"/>
      <c r="V48" s="9"/>
      <c r="W48" s="9"/>
      <c r="X48" s="9"/>
      <c r="Y48" s="9"/>
      <c r="Z48" s="9"/>
      <c r="AA48" s="9"/>
      <c r="AB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301"/>
      <c r="T49" s="9"/>
      <c r="U49" s="9"/>
      <c r="V49" s="9"/>
      <c r="W49" s="9"/>
      <c r="X49" s="9"/>
      <c r="Y49" s="9"/>
      <c r="Z49" s="9"/>
      <c r="AA49" s="9"/>
      <c r="AB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301"/>
      <c r="T50" s="9"/>
      <c r="U50" s="9"/>
      <c r="V50" s="9"/>
      <c r="W50" s="9"/>
      <c r="X50" s="9"/>
      <c r="Y50" s="9"/>
      <c r="Z50" s="9"/>
      <c r="AA50" s="9"/>
      <c r="AB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301"/>
      <c r="T51" s="9"/>
      <c r="U51" s="9"/>
      <c r="V51" s="9"/>
      <c r="W51" s="9"/>
      <c r="X51" s="9"/>
      <c r="Y51" s="9"/>
      <c r="Z51" s="9"/>
      <c r="AA51" s="9"/>
      <c r="AB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301"/>
      <c r="T52" s="9"/>
      <c r="U52" s="9"/>
      <c r="V52" s="9"/>
      <c r="W52" s="9"/>
      <c r="X52" s="9"/>
      <c r="Y52" s="9"/>
      <c r="Z52" s="9"/>
      <c r="AA52" s="9"/>
      <c r="AB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01"/>
      <c r="T53" s="9"/>
      <c r="U53" s="9"/>
      <c r="V53" s="9"/>
      <c r="W53" s="9"/>
      <c r="X53" s="9"/>
      <c r="Y53" s="9"/>
      <c r="Z53" s="9"/>
      <c r="AA53" s="9"/>
      <c r="AB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01"/>
      <c r="T54" s="9"/>
      <c r="U54" s="9"/>
      <c r="V54" s="9"/>
      <c r="W54" s="9"/>
      <c r="X54" s="9"/>
      <c r="Y54" s="9"/>
      <c r="Z54" s="9"/>
      <c r="AA54" s="9"/>
      <c r="AB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01"/>
      <c r="T55" s="9"/>
      <c r="U55" s="9"/>
      <c r="V55" s="9"/>
      <c r="W55" s="9"/>
      <c r="X55" s="9"/>
      <c r="Y55" s="9"/>
      <c r="Z55" s="9"/>
      <c r="AA55" s="9"/>
      <c r="AB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01"/>
      <c r="T56" s="9"/>
      <c r="U56" s="9"/>
      <c r="V56" s="9"/>
      <c r="W56" s="9"/>
      <c r="X56" s="9"/>
      <c r="Y56" s="9"/>
      <c r="Z56" s="9"/>
      <c r="AA56" s="9"/>
      <c r="AB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301"/>
      <c r="T57" s="9"/>
      <c r="U57" s="9"/>
      <c r="V57" s="9"/>
      <c r="W57" s="9"/>
      <c r="X57" s="9"/>
      <c r="Y57" s="9"/>
      <c r="Z57" s="9"/>
      <c r="AA57" s="9"/>
      <c r="AB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301"/>
      <c r="T58" s="9"/>
      <c r="U58" s="9"/>
      <c r="V58" s="9"/>
      <c r="W58" s="9"/>
      <c r="X58" s="9"/>
      <c r="Y58" s="9"/>
      <c r="Z58" s="9"/>
      <c r="AA58" s="9"/>
      <c r="AB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01"/>
      <c r="T59" s="9"/>
      <c r="U59" s="9"/>
      <c r="V59" s="9"/>
      <c r="W59" s="9"/>
      <c r="X59" s="9"/>
      <c r="Y59" s="9"/>
      <c r="Z59" s="9"/>
      <c r="AA59" s="9"/>
      <c r="AB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301"/>
      <c r="T60" s="9"/>
      <c r="U60" s="9"/>
      <c r="V60" s="9"/>
      <c r="W60" s="9"/>
      <c r="X60" s="9"/>
      <c r="Y60" s="9"/>
      <c r="Z60" s="9"/>
      <c r="AA60" s="9"/>
      <c r="AB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301"/>
      <c r="T61" s="9"/>
      <c r="U61" s="9"/>
      <c r="V61" s="9"/>
      <c r="W61" s="9"/>
      <c r="X61" s="9"/>
      <c r="Y61" s="9"/>
      <c r="Z61" s="9"/>
      <c r="AA61" s="9"/>
      <c r="AB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301"/>
      <c r="T62" s="9"/>
      <c r="U62" s="9"/>
      <c r="V62" s="9"/>
      <c r="W62" s="9"/>
      <c r="X62" s="9"/>
      <c r="Y62" s="9"/>
      <c r="Z62" s="9"/>
      <c r="AA62" s="9"/>
      <c r="AB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301"/>
      <c r="T63" s="9"/>
      <c r="U63" s="9"/>
      <c r="V63" s="9"/>
      <c r="W63" s="9"/>
      <c r="X63" s="9"/>
      <c r="Y63" s="9"/>
      <c r="Z63" s="9"/>
      <c r="AA63" s="9"/>
      <c r="AB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01"/>
      <c r="T64" s="9"/>
      <c r="U64" s="9"/>
      <c r="V64" s="9"/>
      <c r="W64" s="9"/>
      <c r="X64" s="9"/>
      <c r="Y64" s="9"/>
      <c r="Z64" s="9"/>
      <c r="AA64" s="9"/>
      <c r="AB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01"/>
      <c r="T65" s="9"/>
      <c r="U65" s="9"/>
      <c r="V65" s="9"/>
      <c r="W65" s="9"/>
      <c r="X65" s="9"/>
      <c r="Y65" s="9"/>
      <c r="Z65" s="9"/>
      <c r="AA65" s="9"/>
      <c r="AB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01"/>
      <c r="T66" s="9"/>
      <c r="U66" s="9"/>
      <c r="V66" s="9"/>
      <c r="W66" s="9"/>
      <c r="X66" s="9"/>
      <c r="Y66" s="9"/>
      <c r="Z66" s="9"/>
      <c r="AA66" s="9"/>
      <c r="AB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301"/>
      <c r="T67" s="9"/>
      <c r="U67" s="9"/>
      <c r="V67" s="9"/>
      <c r="W67" s="9"/>
      <c r="X67" s="9"/>
      <c r="Y67" s="9"/>
      <c r="Z67" s="9"/>
      <c r="AA67" s="9"/>
      <c r="AB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301"/>
      <c r="T68" s="9"/>
      <c r="U68" s="9"/>
      <c r="V68" s="9"/>
      <c r="W68" s="9"/>
      <c r="X68" s="9"/>
      <c r="Y68" s="9"/>
      <c r="Z68" s="9"/>
      <c r="AA68" s="9"/>
      <c r="AB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301"/>
      <c r="T69" s="9"/>
      <c r="U69" s="9"/>
      <c r="V69" s="9"/>
      <c r="W69" s="9"/>
      <c r="X69" s="9"/>
      <c r="Y69" s="9"/>
      <c r="Z69" s="9"/>
      <c r="AA69" s="9"/>
      <c r="AB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301"/>
      <c r="T70" s="9"/>
      <c r="U70" s="9"/>
      <c r="V70" s="9"/>
      <c r="W70" s="9"/>
      <c r="X70" s="9"/>
      <c r="Y70" s="9"/>
      <c r="Z70" s="9"/>
      <c r="AA70" s="9"/>
      <c r="AB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301"/>
      <c r="T71" s="9"/>
      <c r="U71" s="9"/>
      <c r="V71" s="9"/>
      <c r="W71" s="9"/>
      <c r="X71" s="9"/>
      <c r="Y71" s="9"/>
      <c r="Z71" s="9"/>
      <c r="AA71" s="9"/>
      <c r="AB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301"/>
      <c r="T72" s="9"/>
      <c r="U72" s="9"/>
      <c r="V72" s="9"/>
      <c r="W72" s="9"/>
      <c r="X72" s="9"/>
      <c r="Y72" s="9"/>
      <c r="Z72" s="9"/>
      <c r="AA72" s="9"/>
      <c r="AB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301"/>
      <c r="T73" s="9"/>
      <c r="U73" s="9"/>
      <c r="V73" s="9"/>
      <c r="W73" s="9"/>
      <c r="X73" s="9"/>
      <c r="Y73" s="9"/>
      <c r="Z73" s="9"/>
      <c r="AA73" s="9"/>
      <c r="AB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301"/>
      <c r="T74" s="9"/>
      <c r="U74" s="9"/>
      <c r="V74" s="9"/>
      <c r="W74" s="9"/>
      <c r="X74" s="9"/>
      <c r="Y74" s="9"/>
      <c r="Z74" s="9"/>
      <c r="AA74" s="9"/>
      <c r="AB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301"/>
      <c r="T75" s="9"/>
      <c r="U75" s="9"/>
      <c r="V75" s="9"/>
      <c r="W75" s="9"/>
      <c r="X75" s="9"/>
      <c r="Y75" s="9"/>
      <c r="Z75" s="9"/>
      <c r="AA75" s="9"/>
      <c r="AB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301"/>
      <c r="T76" s="9"/>
      <c r="U76" s="9"/>
      <c r="V76" s="9"/>
      <c r="W76" s="9"/>
      <c r="X76" s="9"/>
      <c r="Y76" s="9"/>
      <c r="Z76" s="9"/>
      <c r="AA76" s="9"/>
      <c r="AB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301"/>
      <c r="T77" s="9"/>
      <c r="U77" s="9"/>
      <c r="V77" s="9"/>
      <c r="W77" s="9"/>
      <c r="X77" s="9"/>
      <c r="Y77" s="9"/>
      <c r="Z77" s="9"/>
      <c r="AA77" s="9"/>
      <c r="AB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301"/>
      <c r="T78" s="9"/>
      <c r="U78" s="9"/>
      <c r="V78" s="9"/>
      <c r="W78" s="9"/>
      <c r="X78" s="9"/>
      <c r="Y78" s="9"/>
      <c r="Z78" s="9"/>
      <c r="AA78" s="9"/>
      <c r="AB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301"/>
      <c r="T79" s="9"/>
      <c r="U79" s="9"/>
      <c r="V79" s="9"/>
      <c r="W79" s="9"/>
      <c r="X79" s="9"/>
      <c r="Y79" s="9"/>
      <c r="Z79" s="9"/>
      <c r="AA79" s="9"/>
      <c r="AB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301"/>
      <c r="T80" s="9"/>
      <c r="U80" s="9"/>
      <c r="V80" s="9"/>
      <c r="W80" s="9"/>
      <c r="X80" s="9"/>
      <c r="Y80" s="9"/>
      <c r="Z80" s="9"/>
      <c r="AA80" s="9"/>
      <c r="AB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301"/>
      <c r="T81" s="9"/>
      <c r="U81" s="9"/>
      <c r="V81" s="9"/>
      <c r="W81" s="9"/>
      <c r="X81" s="9"/>
      <c r="Y81" s="9"/>
      <c r="Z81" s="9"/>
      <c r="AA81" s="9"/>
      <c r="AB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01"/>
      <c r="T82" s="9"/>
      <c r="U82" s="9"/>
      <c r="V82" s="9"/>
      <c r="W82" s="9"/>
      <c r="X82" s="9"/>
      <c r="Y82" s="9"/>
      <c r="Z82" s="9"/>
      <c r="AA82" s="9"/>
      <c r="AB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301"/>
      <c r="T83" s="9"/>
      <c r="U83" s="9"/>
      <c r="V83" s="9"/>
      <c r="W83" s="9"/>
      <c r="X83" s="9"/>
      <c r="Y83" s="9"/>
      <c r="Z83" s="9"/>
      <c r="AA83" s="9"/>
      <c r="AB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301"/>
      <c r="T84" s="9"/>
      <c r="U84" s="9"/>
      <c r="V84" s="9"/>
      <c r="W84" s="9"/>
      <c r="X84" s="9"/>
      <c r="Y84" s="9"/>
      <c r="Z84" s="9"/>
      <c r="AA84" s="9"/>
      <c r="AB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301"/>
      <c r="T85" s="9"/>
      <c r="U85" s="9"/>
      <c r="V85" s="9"/>
      <c r="W85" s="9"/>
      <c r="X85" s="9"/>
      <c r="Y85" s="9"/>
      <c r="Z85" s="9"/>
      <c r="AA85" s="9"/>
      <c r="AB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301"/>
      <c r="T86" s="9"/>
      <c r="U86" s="9"/>
      <c r="V86" s="9"/>
      <c r="W86" s="9"/>
      <c r="X86" s="9"/>
      <c r="Y86" s="9"/>
      <c r="Z86" s="9"/>
      <c r="AA86" s="9"/>
      <c r="AB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301"/>
      <c r="T87" s="9"/>
      <c r="U87" s="9"/>
      <c r="V87" s="9"/>
      <c r="W87" s="9"/>
      <c r="X87" s="9"/>
      <c r="Y87" s="9"/>
      <c r="Z87" s="9"/>
      <c r="AA87" s="9"/>
      <c r="AB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301"/>
      <c r="T88" s="9"/>
      <c r="U88" s="9"/>
      <c r="V88" s="9"/>
      <c r="W88" s="9"/>
      <c r="X88" s="9"/>
      <c r="Y88" s="9"/>
      <c r="Z88" s="9"/>
      <c r="AA88" s="9"/>
      <c r="AB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301"/>
      <c r="T89" s="9"/>
      <c r="U89" s="9"/>
      <c r="V89" s="9"/>
      <c r="W89" s="9"/>
      <c r="X89" s="9"/>
      <c r="Y89" s="9"/>
      <c r="Z89" s="9"/>
      <c r="AA89" s="9"/>
      <c r="AB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301"/>
      <c r="T90" s="9"/>
      <c r="U90" s="9"/>
      <c r="V90" s="9"/>
      <c r="W90" s="9"/>
      <c r="X90" s="9"/>
      <c r="Y90" s="9"/>
      <c r="Z90" s="9"/>
      <c r="AA90" s="9"/>
      <c r="AB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301"/>
      <c r="T91" s="9"/>
      <c r="U91" s="9"/>
      <c r="V91" s="9"/>
      <c r="W91" s="9"/>
      <c r="X91" s="9"/>
      <c r="Y91" s="9"/>
      <c r="Z91" s="9"/>
      <c r="AA91" s="9"/>
      <c r="AB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301"/>
      <c r="T92" s="9"/>
      <c r="U92" s="9"/>
      <c r="V92" s="9"/>
      <c r="W92" s="9"/>
      <c r="X92" s="9"/>
      <c r="Y92" s="9"/>
      <c r="Z92" s="9"/>
      <c r="AA92" s="9"/>
      <c r="AB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301"/>
      <c r="T93" s="9"/>
      <c r="U93" s="9"/>
      <c r="V93" s="9"/>
      <c r="W93" s="9"/>
      <c r="X93" s="9"/>
      <c r="Y93" s="9"/>
      <c r="Z93" s="9"/>
      <c r="AA93" s="9"/>
      <c r="AB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301"/>
      <c r="T94" s="9"/>
      <c r="U94" s="9"/>
      <c r="V94" s="9"/>
      <c r="W94" s="9"/>
      <c r="X94" s="9"/>
      <c r="Y94" s="9"/>
      <c r="Z94" s="9"/>
      <c r="AA94" s="9"/>
      <c r="AB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301"/>
      <c r="T95" s="9"/>
      <c r="U95" s="9"/>
      <c r="V95" s="9"/>
      <c r="W95" s="9"/>
      <c r="X95" s="9"/>
      <c r="Y95" s="9"/>
      <c r="Z95" s="9"/>
      <c r="AA95" s="9"/>
      <c r="AB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301"/>
      <c r="T96" s="9"/>
      <c r="U96" s="9"/>
      <c r="V96" s="9"/>
      <c r="W96" s="9"/>
      <c r="X96" s="9"/>
      <c r="Y96" s="9"/>
      <c r="Z96" s="9"/>
      <c r="AA96" s="9"/>
      <c r="AB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301"/>
      <c r="T97" s="9"/>
      <c r="U97" s="9"/>
      <c r="V97" s="9"/>
      <c r="W97" s="9"/>
      <c r="X97" s="9"/>
      <c r="Y97" s="9"/>
      <c r="Z97" s="9"/>
      <c r="AA97" s="9"/>
      <c r="AB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301"/>
      <c r="T98" s="9"/>
      <c r="U98" s="9"/>
      <c r="V98" s="9"/>
      <c r="W98" s="9"/>
      <c r="X98" s="9"/>
      <c r="Y98" s="9"/>
      <c r="Z98" s="9"/>
      <c r="AA98" s="9"/>
      <c r="AB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301"/>
      <c r="T99" s="9"/>
      <c r="U99" s="9"/>
      <c r="V99" s="9"/>
      <c r="W99" s="9"/>
      <c r="X99" s="9"/>
      <c r="Y99" s="9"/>
      <c r="Z99" s="9"/>
      <c r="AA99" s="9"/>
      <c r="AB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301"/>
      <c r="T100" s="9"/>
      <c r="U100" s="9"/>
      <c r="V100" s="9"/>
      <c r="W100" s="9"/>
      <c r="X100" s="9"/>
      <c r="Y100" s="9"/>
      <c r="Z100" s="9"/>
      <c r="AA100" s="9"/>
      <c r="AB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301"/>
      <c r="T101" s="9"/>
      <c r="U101" s="9"/>
      <c r="V101" s="9"/>
      <c r="W101" s="9"/>
      <c r="X101" s="9"/>
      <c r="Y101" s="9"/>
      <c r="Z101" s="9"/>
      <c r="AA101" s="9"/>
      <c r="AB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301"/>
      <c r="T102" s="9"/>
      <c r="U102" s="9"/>
      <c r="V102" s="9"/>
      <c r="W102" s="9"/>
      <c r="X102" s="9"/>
      <c r="Y102" s="9"/>
      <c r="Z102" s="9"/>
      <c r="AA102" s="9"/>
      <c r="AB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301"/>
      <c r="T103" s="9"/>
      <c r="U103" s="9"/>
      <c r="V103" s="9"/>
      <c r="W103" s="9"/>
      <c r="X103" s="9"/>
      <c r="Y103" s="9"/>
      <c r="Z103" s="9"/>
      <c r="AA103" s="9"/>
      <c r="AB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301"/>
      <c r="T104" s="9"/>
      <c r="U104" s="9"/>
      <c r="V104" s="9"/>
      <c r="W104" s="9"/>
      <c r="X104" s="9"/>
      <c r="Y104" s="9"/>
      <c r="Z104" s="9"/>
      <c r="AA104" s="9"/>
      <c r="AB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301"/>
      <c r="T105" s="9"/>
      <c r="U105" s="9"/>
      <c r="V105" s="9"/>
      <c r="W105" s="9"/>
      <c r="X105" s="9"/>
      <c r="Y105" s="9"/>
      <c r="Z105" s="9"/>
      <c r="AA105" s="9"/>
      <c r="AB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301"/>
      <c r="T106" s="9"/>
      <c r="U106" s="9"/>
      <c r="V106" s="9"/>
      <c r="W106" s="9"/>
      <c r="X106" s="9"/>
      <c r="Y106" s="9"/>
      <c r="Z106" s="9"/>
      <c r="AA106" s="9"/>
      <c r="AB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301"/>
      <c r="T107" s="9"/>
      <c r="U107" s="9"/>
      <c r="V107" s="9"/>
      <c r="W107" s="9"/>
      <c r="X107" s="9"/>
      <c r="Y107" s="9"/>
      <c r="Z107" s="9"/>
      <c r="AA107" s="9"/>
      <c r="AB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301"/>
      <c r="T108" s="9"/>
      <c r="U108" s="9"/>
      <c r="V108" s="9"/>
      <c r="W108" s="9"/>
      <c r="X108" s="9"/>
      <c r="Y108" s="9"/>
      <c r="Z108" s="9"/>
      <c r="AA108" s="9"/>
      <c r="AB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301"/>
      <c r="T109" s="9"/>
      <c r="U109" s="9"/>
      <c r="V109" s="9"/>
      <c r="W109" s="9"/>
      <c r="X109" s="9"/>
      <c r="Y109" s="9"/>
      <c r="Z109" s="9"/>
      <c r="AA109" s="9"/>
      <c r="AB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301"/>
      <c r="T110" s="9"/>
      <c r="U110" s="9"/>
      <c r="V110" s="9"/>
      <c r="W110" s="9"/>
      <c r="X110" s="9"/>
      <c r="Y110" s="9"/>
      <c r="Z110" s="9"/>
      <c r="AA110" s="9"/>
      <c r="AB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301"/>
      <c r="T111" s="9"/>
      <c r="U111" s="9"/>
      <c r="V111" s="9"/>
      <c r="W111" s="9"/>
      <c r="X111" s="9"/>
      <c r="Y111" s="9"/>
      <c r="Z111" s="9"/>
      <c r="AA111" s="9"/>
      <c r="AB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301"/>
      <c r="T112" s="9"/>
      <c r="U112" s="9"/>
      <c r="V112" s="9"/>
      <c r="W112" s="9"/>
      <c r="X112" s="9"/>
      <c r="Y112" s="9"/>
      <c r="Z112" s="9"/>
      <c r="AA112" s="9"/>
      <c r="AB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301"/>
      <c r="T113" s="9"/>
      <c r="U113" s="9"/>
      <c r="V113" s="9"/>
      <c r="W113" s="9"/>
      <c r="X113" s="9"/>
      <c r="Y113" s="9"/>
      <c r="Z113" s="9"/>
      <c r="AA113" s="9"/>
      <c r="AB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301"/>
      <c r="T114" s="9"/>
      <c r="U114" s="9"/>
      <c r="V114" s="9"/>
      <c r="W114" s="9"/>
      <c r="X114" s="9"/>
      <c r="Y114" s="9"/>
      <c r="Z114" s="9"/>
      <c r="AA114" s="9"/>
      <c r="AB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301"/>
      <c r="T115" s="9"/>
      <c r="U115" s="9"/>
      <c r="V115" s="9"/>
      <c r="W115" s="9"/>
      <c r="X115" s="9"/>
      <c r="Y115" s="9"/>
      <c r="Z115" s="9"/>
      <c r="AA115" s="9"/>
      <c r="AB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301"/>
      <c r="T116" s="9"/>
      <c r="U116" s="9"/>
      <c r="V116" s="9"/>
      <c r="W116" s="9"/>
      <c r="X116" s="9"/>
      <c r="Y116" s="9"/>
      <c r="Z116" s="9"/>
      <c r="AA116" s="9"/>
      <c r="AB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301"/>
      <c r="T117" s="9"/>
      <c r="U117" s="9"/>
      <c r="V117" s="9"/>
      <c r="W117" s="9"/>
      <c r="X117" s="9"/>
      <c r="Y117" s="9"/>
      <c r="Z117" s="9"/>
      <c r="AA117" s="9"/>
      <c r="AB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301"/>
      <c r="T118" s="9"/>
      <c r="U118" s="9"/>
      <c r="V118" s="9"/>
      <c r="W118" s="9"/>
      <c r="X118" s="9"/>
      <c r="Y118" s="9"/>
      <c r="Z118" s="9"/>
      <c r="AA118" s="9"/>
      <c r="AB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301"/>
      <c r="T119" s="9"/>
      <c r="U119" s="9"/>
      <c r="V119" s="9"/>
      <c r="W119" s="9"/>
      <c r="X119" s="9"/>
      <c r="Y119" s="9"/>
      <c r="Z119" s="9"/>
      <c r="AA119" s="9"/>
      <c r="AB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301"/>
      <c r="T120" s="9"/>
      <c r="U120" s="9"/>
      <c r="V120" s="9"/>
      <c r="W120" s="9"/>
      <c r="X120" s="9"/>
      <c r="Y120" s="9"/>
      <c r="Z120" s="9"/>
      <c r="AA120" s="9"/>
      <c r="AB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301"/>
      <c r="T121" s="9"/>
      <c r="U121" s="9"/>
      <c r="V121" s="9"/>
      <c r="W121" s="9"/>
      <c r="X121" s="9"/>
      <c r="Y121" s="9"/>
      <c r="Z121" s="9"/>
      <c r="AA121" s="9"/>
      <c r="AB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301"/>
      <c r="T122" s="9"/>
      <c r="U122" s="9"/>
      <c r="V122" s="9"/>
      <c r="W122" s="9"/>
      <c r="X122" s="9"/>
      <c r="Y122" s="9"/>
      <c r="Z122" s="9"/>
      <c r="AA122" s="9"/>
      <c r="AB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301"/>
      <c r="T123" s="9"/>
      <c r="U123" s="9"/>
      <c r="V123" s="9"/>
      <c r="W123" s="9"/>
      <c r="X123" s="9"/>
      <c r="Y123" s="9"/>
      <c r="Z123" s="9"/>
      <c r="AA123" s="9"/>
      <c r="AB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301"/>
      <c r="T124" s="9"/>
      <c r="U124" s="9"/>
      <c r="V124" s="9"/>
      <c r="W124" s="9"/>
      <c r="X124" s="9"/>
      <c r="Y124" s="9"/>
      <c r="Z124" s="9"/>
      <c r="AA124" s="9"/>
      <c r="AB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301"/>
      <c r="T125" s="9"/>
      <c r="U125" s="9"/>
      <c r="V125" s="9"/>
      <c r="W125" s="9"/>
      <c r="X125" s="9"/>
      <c r="Y125" s="9"/>
      <c r="Z125" s="9"/>
      <c r="AA125" s="9"/>
      <c r="AB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301"/>
      <c r="T126" s="9"/>
      <c r="U126" s="9"/>
      <c r="V126" s="9"/>
      <c r="W126" s="9"/>
      <c r="X126" s="9"/>
      <c r="Y126" s="9"/>
      <c r="Z126" s="9"/>
      <c r="AA126" s="9"/>
      <c r="AB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301"/>
      <c r="T127" s="9"/>
      <c r="U127" s="9"/>
      <c r="V127" s="9"/>
      <c r="W127" s="9"/>
      <c r="X127" s="9"/>
      <c r="Y127" s="9"/>
      <c r="Z127" s="9"/>
      <c r="AA127" s="9"/>
      <c r="AB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301"/>
      <c r="T128" s="9"/>
      <c r="U128" s="9"/>
      <c r="V128" s="9"/>
      <c r="W128" s="9"/>
      <c r="X128" s="9"/>
      <c r="Y128" s="9"/>
      <c r="Z128" s="9"/>
      <c r="AA128" s="9"/>
      <c r="AB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301"/>
      <c r="T129" s="9"/>
      <c r="U129" s="9"/>
      <c r="V129" s="9"/>
      <c r="W129" s="9"/>
      <c r="X129" s="9"/>
      <c r="Y129" s="9"/>
      <c r="Z129" s="9"/>
      <c r="AA129" s="9"/>
      <c r="AB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301"/>
      <c r="T130" s="9"/>
      <c r="U130" s="9"/>
      <c r="V130" s="9"/>
      <c r="W130" s="9"/>
      <c r="X130" s="9"/>
      <c r="Y130" s="9"/>
      <c r="Z130" s="9"/>
      <c r="AA130" s="9"/>
      <c r="AB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301"/>
      <c r="T131" s="9"/>
      <c r="U131" s="9"/>
      <c r="V131" s="9"/>
      <c r="W131" s="9"/>
      <c r="X131" s="9"/>
      <c r="Y131" s="9"/>
      <c r="Z131" s="9"/>
      <c r="AA131" s="9"/>
      <c r="AB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301"/>
      <c r="T132" s="9"/>
      <c r="U132" s="9"/>
      <c r="V132" s="9"/>
      <c r="W132" s="9"/>
      <c r="X132" s="9"/>
      <c r="Y132" s="9"/>
      <c r="Z132" s="9"/>
      <c r="AA132" s="9"/>
      <c r="AB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301"/>
      <c r="T133" s="9"/>
      <c r="U133" s="9"/>
      <c r="V133" s="9"/>
      <c r="W133" s="9"/>
      <c r="X133" s="9"/>
      <c r="Y133" s="9"/>
      <c r="Z133" s="9"/>
      <c r="AA133" s="9"/>
      <c r="AB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57"/>
      <c r="M134" s="157"/>
      <c r="N134" s="157"/>
      <c r="O134" s="9"/>
      <c r="P134" s="9"/>
      <c r="Q134" s="9"/>
      <c r="R134" s="9"/>
      <c r="S134" s="301"/>
      <c r="T134" s="9"/>
      <c r="U134" s="9"/>
      <c r="V134" s="9"/>
      <c r="W134" s="9"/>
      <c r="X134" s="9"/>
      <c r="Y134" s="9"/>
      <c r="Z134" s="9"/>
      <c r="AA134" s="9"/>
      <c r="AB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57"/>
      <c r="M135" s="157"/>
      <c r="N135" s="157"/>
      <c r="O135" s="9"/>
      <c r="P135" s="9"/>
      <c r="Q135" s="9"/>
      <c r="R135" s="9"/>
      <c r="S135" s="301"/>
      <c r="T135" s="9"/>
      <c r="U135" s="9"/>
      <c r="V135" s="9"/>
      <c r="W135" s="9"/>
      <c r="X135" s="9"/>
      <c r="Y135" s="9"/>
      <c r="Z135" s="9"/>
      <c r="AA135" s="9"/>
      <c r="AB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57"/>
      <c r="M136" s="157"/>
      <c r="N136" s="157"/>
      <c r="O136" s="9"/>
      <c r="P136" s="9"/>
      <c r="Q136" s="9"/>
      <c r="R136" s="9"/>
      <c r="S136" s="301"/>
      <c r="T136" s="9"/>
      <c r="U136" s="9"/>
      <c r="V136" s="9"/>
      <c r="W136" s="9"/>
      <c r="X136" s="9"/>
      <c r="Y136" s="9"/>
      <c r="Z136" s="9"/>
      <c r="AA136" s="9"/>
      <c r="AB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57"/>
      <c r="M137" s="157"/>
      <c r="N137" s="157"/>
      <c r="O137" s="9"/>
      <c r="P137" s="9"/>
      <c r="Q137" s="9"/>
      <c r="R137" s="9"/>
      <c r="S137" s="301"/>
      <c r="T137" s="9"/>
      <c r="U137" s="9"/>
      <c r="V137" s="9"/>
      <c r="W137" s="9"/>
      <c r="X137" s="9"/>
      <c r="Y137" s="9"/>
      <c r="Z137" s="9"/>
      <c r="AA137" s="9"/>
      <c r="AB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57"/>
      <c r="M138" s="157"/>
      <c r="N138" s="157"/>
      <c r="O138" s="9"/>
      <c r="P138" s="9"/>
      <c r="Q138" s="9"/>
      <c r="R138" s="9"/>
      <c r="S138" s="301"/>
      <c r="T138" s="9"/>
      <c r="U138" s="9"/>
      <c r="V138" s="9"/>
      <c r="W138" s="9"/>
      <c r="X138" s="9"/>
      <c r="Y138" s="9"/>
      <c r="Z138" s="9"/>
      <c r="AA138" s="9"/>
      <c r="AB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57"/>
      <c r="M139" s="157"/>
      <c r="N139" s="157"/>
      <c r="O139" s="9"/>
      <c r="P139" s="9"/>
      <c r="Q139" s="9"/>
      <c r="R139" s="9"/>
      <c r="S139" s="301"/>
      <c r="T139" s="9"/>
      <c r="U139" s="9"/>
      <c r="V139" s="9"/>
      <c r="W139" s="9"/>
      <c r="X139" s="9"/>
      <c r="Y139" s="9"/>
      <c r="Z139" s="9"/>
      <c r="AA139" s="9"/>
      <c r="AB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57"/>
      <c r="M140" s="157"/>
      <c r="N140" s="157"/>
      <c r="O140" s="9"/>
      <c r="P140" s="9"/>
      <c r="Q140" s="9"/>
      <c r="R140" s="9"/>
      <c r="S140" s="301"/>
      <c r="T140" s="9"/>
      <c r="U140" s="9"/>
      <c r="V140" s="9"/>
      <c r="W140" s="9"/>
      <c r="X140" s="9"/>
      <c r="Y140" s="9"/>
      <c r="Z140" s="9"/>
      <c r="AA140" s="9"/>
      <c r="AB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57"/>
      <c r="M141" s="157"/>
      <c r="N141" s="157"/>
      <c r="O141" s="9"/>
      <c r="P141" s="9"/>
      <c r="Q141" s="9"/>
      <c r="R141" s="9"/>
      <c r="S141" s="301"/>
      <c r="T141" s="9"/>
      <c r="U141" s="9"/>
      <c r="V141" s="9"/>
      <c r="W141" s="9"/>
      <c r="X141" s="9"/>
      <c r="Y141" s="9"/>
      <c r="Z141" s="9"/>
      <c r="AA141" s="9"/>
      <c r="AB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57"/>
      <c r="M142" s="157"/>
      <c r="N142" s="157"/>
      <c r="O142" s="9"/>
      <c r="P142" s="9"/>
      <c r="Q142" s="9"/>
      <c r="R142" s="9"/>
      <c r="S142" s="301"/>
      <c r="T142" s="9"/>
      <c r="U142" s="9"/>
      <c r="V142" s="9"/>
      <c r="W142" s="9"/>
      <c r="X142" s="9"/>
      <c r="Y142" s="9"/>
      <c r="Z142" s="9"/>
      <c r="AA142" s="9"/>
      <c r="AB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57"/>
      <c r="M143" s="157"/>
      <c r="N143" s="157"/>
      <c r="O143" s="9"/>
      <c r="P143" s="9"/>
      <c r="Q143" s="9"/>
      <c r="R143" s="9"/>
      <c r="S143" s="301"/>
      <c r="T143" s="9"/>
      <c r="U143" s="9"/>
      <c r="V143" s="9"/>
      <c r="W143" s="9"/>
      <c r="X143" s="9"/>
      <c r="Y143" s="9"/>
      <c r="Z143" s="9"/>
      <c r="AA143" s="9"/>
      <c r="AB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57"/>
      <c r="M144" s="157"/>
      <c r="N144" s="157"/>
      <c r="O144" s="9"/>
      <c r="P144" s="9"/>
      <c r="Q144" s="9"/>
      <c r="R144" s="9"/>
      <c r="S144" s="301"/>
      <c r="T144" s="9"/>
      <c r="U144" s="9"/>
      <c r="V144" s="9"/>
      <c r="W144" s="9"/>
      <c r="X144" s="9"/>
      <c r="Y144" s="9"/>
      <c r="Z144" s="9"/>
      <c r="AA144" s="9"/>
      <c r="AB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57"/>
      <c r="M145" s="157"/>
      <c r="N145" s="157"/>
      <c r="O145" s="9"/>
      <c r="P145" s="9"/>
      <c r="Q145" s="9"/>
      <c r="R145" s="9"/>
      <c r="S145" s="301"/>
      <c r="T145" s="9"/>
      <c r="U145" s="9"/>
      <c r="V145" s="9"/>
      <c r="W145" s="9"/>
      <c r="X145" s="9"/>
      <c r="Y145" s="9"/>
      <c r="Z145" s="9"/>
      <c r="AA145" s="9"/>
      <c r="AB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57"/>
      <c r="M146" s="157"/>
      <c r="N146" s="157"/>
      <c r="O146" s="9"/>
      <c r="P146" s="9"/>
      <c r="Q146" s="9"/>
      <c r="R146" s="9"/>
      <c r="S146" s="301"/>
      <c r="T146" s="9"/>
      <c r="U146" s="9"/>
      <c r="V146" s="9"/>
      <c r="W146" s="9"/>
      <c r="X146" s="9"/>
      <c r="Y146" s="9"/>
      <c r="Z146" s="9"/>
      <c r="AA146" s="9"/>
      <c r="AB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57"/>
      <c r="M147" s="157"/>
      <c r="N147" s="157"/>
      <c r="O147" s="9"/>
      <c r="P147" s="9"/>
      <c r="Q147" s="9"/>
      <c r="R147" s="9"/>
      <c r="S147" s="301"/>
      <c r="T147" s="9"/>
      <c r="U147" s="9"/>
      <c r="V147" s="9"/>
      <c r="W147" s="9"/>
      <c r="X147" s="9"/>
      <c r="Y147" s="9"/>
      <c r="Z147" s="9"/>
      <c r="AA147" s="9"/>
      <c r="AB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57"/>
      <c r="M148" s="157"/>
      <c r="N148" s="157"/>
      <c r="O148" s="9"/>
      <c r="P148" s="9"/>
      <c r="Q148" s="9"/>
      <c r="R148" s="9"/>
      <c r="S148" s="301"/>
      <c r="T148" s="9"/>
      <c r="U148" s="9"/>
      <c r="V148" s="9"/>
      <c r="W148" s="9"/>
      <c r="X148" s="9"/>
      <c r="Y148" s="9"/>
      <c r="Z148" s="9"/>
      <c r="AA148" s="9"/>
      <c r="AB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57"/>
      <c r="M149" s="157"/>
      <c r="N149" s="157"/>
      <c r="O149" s="9"/>
      <c r="P149" s="9"/>
      <c r="Q149" s="9"/>
      <c r="R149" s="9"/>
      <c r="S149" s="301"/>
      <c r="T149" s="9"/>
      <c r="U149" s="9"/>
      <c r="V149" s="9"/>
      <c r="W149" s="9"/>
      <c r="X149" s="9"/>
      <c r="Y149" s="9"/>
      <c r="Z149" s="9"/>
      <c r="AA149" s="9"/>
      <c r="AB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57"/>
      <c r="M150" s="157"/>
      <c r="N150" s="157"/>
      <c r="O150" s="9"/>
      <c r="P150" s="9"/>
      <c r="Q150" s="9"/>
      <c r="R150" s="9"/>
      <c r="S150" s="301"/>
      <c r="T150" s="9"/>
      <c r="U150" s="9"/>
      <c r="V150" s="9"/>
      <c r="W150" s="9"/>
      <c r="X150" s="9"/>
      <c r="Y150" s="9"/>
      <c r="Z150" s="9"/>
      <c r="AA150" s="9"/>
      <c r="AB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57"/>
      <c r="M151" s="157"/>
      <c r="N151" s="157"/>
      <c r="O151" s="9"/>
      <c r="P151" s="9"/>
      <c r="Q151" s="9"/>
      <c r="R151" s="9"/>
      <c r="S151" s="301"/>
      <c r="T151" s="9"/>
      <c r="U151" s="9"/>
      <c r="V151" s="9"/>
      <c r="W151" s="9"/>
      <c r="X151" s="9"/>
      <c r="Y151" s="9"/>
      <c r="Z151" s="9"/>
      <c r="AA151" s="9"/>
      <c r="AB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57"/>
      <c r="M152" s="157"/>
      <c r="N152" s="157"/>
      <c r="O152" s="9"/>
      <c r="P152" s="9"/>
      <c r="Q152" s="9"/>
      <c r="R152" s="9"/>
      <c r="S152" s="301"/>
      <c r="T152" s="9"/>
      <c r="U152" s="9"/>
      <c r="V152" s="9"/>
      <c r="W152" s="9"/>
      <c r="X152" s="9"/>
      <c r="Y152" s="9"/>
      <c r="Z152" s="9"/>
      <c r="AA152" s="9"/>
      <c r="AB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57"/>
      <c r="M153" s="157"/>
      <c r="N153" s="157"/>
      <c r="O153" s="9"/>
      <c r="P153" s="9"/>
      <c r="Q153" s="9"/>
      <c r="R153" s="9"/>
      <c r="S153" s="301"/>
      <c r="T153" s="9"/>
      <c r="U153" s="9"/>
      <c r="V153" s="9"/>
      <c r="W153" s="9"/>
      <c r="X153" s="9"/>
      <c r="Y153" s="9"/>
      <c r="Z153" s="9"/>
      <c r="AA153" s="9"/>
      <c r="AB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57"/>
      <c r="M154" s="157"/>
      <c r="N154" s="157"/>
      <c r="O154" s="9"/>
      <c r="P154" s="9"/>
      <c r="Q154" s="9"/>
      <c r="R154" s="9"/>
      <c r="S154" s="301"/>
      <c r="T154" s="9"/>
      <c r="U154" s="9"/>
      <c r="V154" s="9"/>
      <c r="W154" s="9"/>
      <c r="X154" s="9"/>
      <c r="Y154" s="9"/>
      <c r="Z154" s="9"/>
      <c r="AA154" s="9"/>
      <c r="AB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57"/>
      <c r="M155" s="157"/>
      <c r="N155" s="157"/>
      <c r="O155" s="9"/>
      <c r="P155" s="9"/>
      <c r="Q155" s="9"/>
      <c r="R155" s="9"/>
      <c r="S155" s="301"/>
      <c r="T155" s="9"/>
      <c r="U155" s="9"/>
      <c r="V155" s="9"/>
      <c r="W155" s="9"/>
      <c r="X155" s="9"/>
      <c r="Y155" s="9"/>
      <c r="Z155" s="9"/>
      <c r="AA155" s="9"/>
      <c r="AB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57"/>
      <c r="M156" s="157"/>
      <c r="N156" s="157"/>
      <c r="O156" s="9"/>
      <c r="P156" s="9"/>
      <c r="Q156" s="9"/>
      <c r="R156" s="9"/>
      <c r="S156" s="301"/>
      <c r="T156" s="9"/>
      <c r="U156" s="9"/>
      <c r="V156" s="9"/>
      <c r="W156" s="9"/>
      <c r="X156" s="9"/>
      <c r="Y156" s="9"/>
      <c r="Z156" s="9"/>
      <c r="AA156" s="9"/>
      <c r="AB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57"/>
      <c r="M157" s="157"/>
      <c r="N157" s="157"/>
      <c r="O157" s="9"/>
      <c r="P157" s="9"/>
      <c r="Q157" s="9"/>
      <c r="R157" s="9"/>
      <c r="S157" s="301"/>
      <c r="T157" s="9"/>
      <c r="U157" s="9"/>
      <c r="V157" s="9"/>
      <c r="W157" s="9"/>
      <c r="X157" s="9"/>
      <c r="Y157" s="9"/>
      <c r="Z157" s="9"/>
      <c r="AA157" s="9"/>
      <c r="AB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57"/>
      <c r="M158" s="157"/>
      <c r="N158" s="157"/>
      <c r="O158" s="9"/>
      <c r="P158" s="9"/>
      <c r="Q158" s="9"/>
      <c r="R158" s="9"/>
      <c r="S158" s="301"/>
      <c r="T158" s="9"/>
      <c r="U158" s="9"/>
      <c r="V158" s="9"/>
      <c r="W158" s="9"/>
      <c r="X158" s="9"/>
      <c r="Y158" s="9"/>
      <c r="Z158" s="9"/>
      <c r="AA158" s="9"/>
      <c r="AB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57"/>
      <c r="M159" s="157"/>
      <c r="N159" s="157"/>
      <c r="O159" s="9"/>
      <c r="P159" s="9"/>
      <c r="Q159" s="9"/>
      <c r="R159" s="9"/>
      <c r="S159" s="301"/>
      <c r="T159" s="9"/>
      <c r="U159" s="9"/>
      <c r="V159" s="9"/>
      <c r="W159" s="9"/>
      <c r="X159" s="9"/>
      <c r="Y159" s="9"/>
      <c r="Z159" s="9"/>
      <c r="AA159" s="9"/>
      <c r="AB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57"/>
      <c r="M160" s="157"/>
      <c r="N160" s="157"/>
      <c r="O160" s="9"/>
      <c r="P160" s="9"/>
      <c r="Q160" s="9"/>
      <c r="R160" s="9"/>
      <c r="S160" s="301"/>
      <c r="T160" s="9"/>
      <c r="U160" s="9"/>
      <c r="V160" s="9"/>
      <c r="W160" s="9"/>
      <c r="X160" s="9"/>
      <c r="Y160" s="9"/>
      <c r="Z160" s="9"/>
      <c r="AA160" s="9"/>
      <c r="AB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57"/>
      <c r="M161" s="157"/>
      <c r="N161" s="157"/>
      <c r="O161" s="9"/>
      <c r="P161" s="9"/>
      <c r="Q161" s="9"/>
      <c r="R161" s="9"/>
      <c r="S161" s="301"/>
      <c r="T161" s="9"/>
      <c r="U161" s="9"/>
      <c r="V161" s="9"/>
      <c r="W161" s="9"/>
      <c r="X161" s="9"/>
      <c r="Y161" s="9"/>
      <c r="Z161" s="9"/>
      <c r="AA161" s="9"/>
      <c r="AB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57"/>
      <c r="M162" s="157"/>
      <c r="N162" s="157"/>
      <c r="O162" s="9"/>
      <c r="P162" s="9"/>
      <c r="Q162" s="9"/>
      <c r="R162" s="9"/>
      <c r="S162" s="301"/>
      <c r="T162" s="9"/>
      <c r="U162" s="9"/>
      <c r="V162" s="9"/>
      <c r="W162" s="9"/>
      <c r="X162" s="9"/>
      <c r="Y162" s="9"/>
      <c r="Z162" s="9"/>
      <c r="AA162" s="9"/>
      <c r="AB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57"/>
      <c r="M163" s="157"/>
      <c r="N163" s="157"/>
      <c r="O163" s="9"/>
      <c r="P163" s="9"/>
      <c r="Q163" s="9"/>
      <c r="R163" s="9"/>
      <c r="S163" s="301"/>
      <c r="T163" s="9"/>
      <c r="U163" s="9"/>
      <c r="V163" s="9"/>
      <c r="W163" s="9"/>
      <c r="X163" s="9"/>
      <c r="Y163" s="9"/>
      <c r="Z163" s="9"/>
      <c r="AA163" s="9"/>
      <c r="AB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57"/>
      <c r="M164" s="157"/>
      <c r="N164" s="157"/>
      <c r="O164" s="9"/>
      <c r="P164" s="9"/>
      <c r="Q164" s="9"/>
      <c r="R164" s="9"/>
      <c r="S164" s="301"/>
      <c r="T164" s="9"/>
      <c r="U164" s="9"/>
      <c r="V164" s="9"/>
      <c r="W164" s="9"/>
      <c r="X164" s="9"/>
      <c r="Y164" s="9"/>
      <c r="Z164" s="9"/>
      <c r="AA164" s="9"/>
      <c r="AB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57"/>
      <c r="M165" s="157"/>
      <c r="N165" s="157"/>
      <c r="O165" s="9"/>
      <c r="P165" s="9"/>
      <c r="Q165" s="9"/>
      <c r="R165" s="9"/>
      <c r="S165" s="301"/>
      <c r="T165" s="9"/>
      <c r="U165" s="9"/>
      <c r="V165" s="9"/>
      <c r="W165" s="9"/>
      <c r="X165" s="9"/>
      <c r="Y165" s="9"/>
      <c r="Z165" s="9"/>
      <c r="AA165" s="9"/>
      <c r="AB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57"/>
      <c r="M166" s="157"/>
      <c r="N166" s="157"/>
      <c r="O166" s="9"/>
      <c r="P166" s="9"/>
      <c r="Q166" s="9"/>
      <c r="R166" s="9"/>
      <c r="S166" s="301"/>
      <c r="T166" s="9"/>
      <c r="U166" s="9"/>
      <c r="V166" s="9"/>
      <c r="W166" s="9"/>
      <c r="X166" s="9"/>
      <c r="Y166" s="9"/>
      <c r="Z166" s="9"/>
      <c r="AA166" s="9"/>
      <c r="AB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57"/>
      <c r="M167" s="157"/>
      <c r="N167" s="157"/>
      <c r="O167" s="9"/>
      <c r="P167" s="9"/>
      <c r="Q167" s="9"/>
      <c r="R167" s="9"/>
      <c r="S167" s="301"/>
      <c r="T167" s="9"/>
      <c r="U167" s="9"/>
      <c r="V167" s="9"/>
      <c r="W167" s="9"/>
      <c r="X167" s="9"/>
      <c r="Y167" s="9"/>
      <c r="Z167" s="9"/>
      <c r="AA167" s="9"/>
      <c r="AB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57"/>
      <c r="M168" s="157"/>
      <c r="N168" s="157"/>
      <c r="O168" s="9"/>
      <c r="P168" s="9"/>
      <c r="Q168" s="9"/>
      <c r="R168" s="9"/>
      <c r="S168" s="301"/>
      <c r="T168" s="9"/>
      <c r="U168" s="9"/>
      <c r="V168" s="9"/>
      <c r="W168" s="9"/>
      <c r="X168" s="9"/>
      <c r="Y168" s="9"/>
      <c r="Z168" s="9"/>
      <c r="AA168" s="9"/>
      <c r="AB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57"/>
      <c r="M169" s="157"/>
      <c r="N169" s="157"/>
      <c r="O169" s="9"/>
      <c r="P169" s="9"/>
      <c r="Q169" s="9"/>
      <c r="R169" s="9"/>
      <c r="S169" s="301"/>
      <c r="T169" s="9"/>
      <c r="U169" s="9"/>
      <c r="V169" s="9"/>
      <c r="W169" s="9"/>
      <c r="X169" s="9"/>
      <c r="Y169" s="9"/>
      <c r="Z169" s="9"/>
      <c r="AA169" s="9"/>
      <c r="AB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57"/>
      <c r="M170" s="157"/>
      <c r="N170" s="157"/>
      <c r="O170" s="9"/>
      <c r="P170" s="9"/>
      <c r="Q170" s="9"/>
      <c r="R170" s="9"/>
      <c r="S170" s="301"/>
      <c r="T170" s="9"/>
      <c r="U170" s="9"/>
      <c r="V170" s="9"/>
      <c r="W170" s="9"/>
      <c r="X170" s="9"/>
      <c r="Y170" s="9"/>
      <c r="Z170" s="9"/>
      <c r="AA170" s="9"/>
      <c r="AB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57"/>
      <c r="M171" s="157"/>
      <c r="N171" s="157"/>
      <c r="O171" s="9"/>
      <c r="P171" s="9"/>
      <c r="Q171" s="9"/>
      <c r="R171" s="9"/>
      <c r="S171" s="301"/>
      <c r="T171" s="9"/>
      <c r="U171" s="9"/>
      <c r="V171" s="9"/>
      <c r="W171" s="9"/>
      <c r="X171" s="9"/>
      <c r="Y171" s="9"/>
      <c r="Z171" s="9"/>
      <c r="AA171" s="9"/>
      <c r="AB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57"/>
      <c r="M172" s="157"/>
      <c r="N172" s="157"/>
      <c r="O172" s="9"/>
      <c r="P172" s="9"/>
      <c r="Q172" s="9"/>
      <c r="R172" s="9"/>
      <c r="S172" s="301"/>
      <c r="T172" s="9"/>
      <c r="U172" s="9"/>
      <c r="V172" s="9"/>
      <c r="W172" s="9"/>
      <c r="X172" s="9"/>
      <c r="Y172" s="9"/>
      <c r="Z172" s="9"/>
      <c r="AA172" s="9"/>
      <c r="AB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57"/>
      <c r="M173" s="157"/>
      <c r="N173" s="157"/>
      <c r="O173" s="9"/>
      <c r="P173" s="9"/>
      <c r="Q173" s="9"/>
      <c r="R173" s="9"/>
      <c r="S173" s="301"/>
      <c r="T173" s="9"/>
      <c r="U173" s="9"/>
      <c r="V173" s="9"/>
      <c r="W173" s="9"/>
      <c r="X173" s="9"/>
      <c r="Y173" s="9"/>
      <c r="Z173" s="9"/>
      <c r="AA173" s="9"/>
      <c r="AB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57"/>
      <c r="M174" s="157"/>
      <c r="N174" s="157"/>
      <c r="O174" s="9"/>
      <c r="P174" s="9"/>
      <c r="Q174" s="9"/>
      <c r="R174" s="9"/>
      <c r="S174" s="301"/>
      <c r="T174" s="9"/>
      <c r="U174" s="9"/>
      <c r="V174" s="9"/>
      <c r="W174" s="9"/>
      <c r="X174" s="9"/>
      <c r="Y174" s="9"/>
      <c r="Z174" s="9"/>
      <c r="AA174" s="9"/>
      <c r="AB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57"/>
      <c r="M175" s="157"/>
      <c r="N175" s="157"/>
      <c r="O175" s="9"/>
      <c r="P175" s="9"/>
      <c r="Q175" s="9"/>
      <c r="R175" s="9"/>
      <c r="S175" s="301"/>
      <c r="T175" s="9"/>
      <c r="U175" s="9"/>
      <c r="V175" s="9"/>
      <c r="W175" s="9"/>
      <c r="X175" s="9"/>
      <c r="Y175" s="9"/>
      <c r="Z175" s="9"/>
      <c r="AA175" s="9"/>
      <c r="AB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57"/>
      <c r="M176" s="157"/>
      <c r="N176" s="157"/>
      <c r="O176" s="9"/>
      <c r="P176" s="9"/>
      <c r="Q176" s="9"/>
      <c r="R176" s="9"/>
      <c r="S176" s="301"/>
      <c r="T176" s="9"/>
      <c r="U176" s="9"/>
      <c r="V176" s="9"/>
      <c r="W176" s="9"/>
      <c r="X176" s="9"/>
      <c r="Y176" s="9"/>
      <c r="Z176" s="9"/>
      <c r="AA176" s="9"/>
      <c r="AB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57"/>
      <c r="M177" s="157"/>
      <c r="N177" s="157"/>
      <c r="O177" s="9"/>
      <c r="P177" s="9"/>
      <c r="Q177" s="9"/>
      <c r="R177" s="9"/>
      <c r="S177" s="301"/>
      <c r="T177" s="9"/>
      <c r="U177" s="9"/>
      <c r="V177" s="9"/>
      <c r="W177" s="9"/>
      <c r="X177" s="9"/>
      <c r="Y177" s="9"/>
      <c r="Z177" s="9"/>
      <c r="AA177" s="9"/>
      <c r="AB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57"/>
      <c r="M178" s="157"/>
      <c r="N178" s="157"/>
      <c r="O178" s="9"/>
      <c r="P178" s="9"/>
      <c r="Q178" s="9"/>
      <c r="R178" s="9"/>
      <c r="S178" s="301"/>
      <c r="T178" s="9"/>
      <c r="U178" s="9"/>
      <c r="V178" s="9"/>
      <c r="W178" s="9"/>
      <c r="X178" s="9"/>
      <c r="Y178" s="9"/>
      <c r="Z178" s="9"/>
      <c r="AA178" s="9"/>
      <c r="AB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57"/>
      <c r="M179" s="157"/>
      <c r="N179" s="157"/>
      <c r="O179" s="9"/>
      <c r="P179" s="9"/>
      <c r="Q179" s="9"/>
      <c r="R179" s="9"/>
      <c r="S179" s="301"/>
      <c r="T179" s="9"/>
      <c r="U179" s="9"/>
      <c r="V179" s="9"/>
      <c r="W179" s="9"/>
      <c r="X179" s="9"/>
      <c r="Y179" s="9"/>
      <c r="Z179" s="9"/>
      <c r="AA179" s="9"/>
      <c r="AB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57"/>
      <c r="M180" s="157"/>
      <c r="N180" s="157"/>
      <c r="O180" s="9"/>
      <c r="P180" s="9"/>
      <c r="Q180" s="9"/>
      <c r="R180" s="9"/>
      <c r="S180" s="301"/>
      <c r="T180" s="9"/>
      <c r="U180" s="9"/>
      <c r="V180" s="9"/>
      <c r="W180" s="9"/>
      <c r="X180" s="9"/>
      <c r="Y180" s="9"/>
      <c r="Z180" s="9"/>
      <c r="AA180" s="9"/>
      <c r="AB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57"/>
      <c r="M181" s="157"/>
      <c r="N181" s="157"/>
      <c r="O181" s="9"/>
      <c r="P181" s="9"/>
      <c r="Q181" s="9"/>
      <c r="R181" s="9"/>
      <c r="S181" s="301"/>
      <c r="T181" s="9"/>
      <c r="U181" s="9"/>
      <c r="V181" s="9"/>
      <c r="W181" s="9"/>
      <c r="X181" s="9"/>
      <c r="Y181" s="9"/>
      <c r="Z181" s="9"/>
      <c r="AA181" s="9"/>
      <c r="AB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57"/>
      <c r="M182" s="157"/>
      <c r="N182" s="157"/>
      <c r="O182" s="9"/>
      <c r="P182" s="9"/>
      <c r="Q182" s="9"/>
      <c r="R182" s="9"/>
      <c r="S182" s="301"/>
      <c r="T182" s="9"/>
      <c r="U182" s="9"/>
      <c r="V182" s="9"/>
      <c r="W182" s="9"/>
      <c r="X182" s="9"/>
      <c r="Y182" s="9"/>
      <c r="Z182" s="9"/>
      <c r="AA182" s="9"/>
      <c r="AB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57"/>
      <c r="M183" s="157"/>
      <c r="N183" s="157"/>
      <c r="O183" s="9"/>
      <c r="P183" s="9"/>
      <c r="Q183" s="9"/>
      <c r="R183" s="9"/>
      <c r="S183" s="301"/>
      <c r="T183" s="9"/>
      <c r="U183" s="9"/>
      <c r="V183" s="9"/>
      <c r="W183" s="9"/>
      <c r="X183" s="9"/>
      <c r="Y183" s="9"/>
      <c r="Z183" s="9"/>
      <c r="AA183" s="9"/>
      <c r="AB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57"/>
      <c r="M184" s="157"/>
      <c r="N184" s="157"/>
      <c r="O184" s="9"/>
      <c r="P184" s="9"/>
      <c r="Q184" s="9"/>
      <c r="R184" s="9"/>
      <c r="S184" s="301"/>
      <c r="T184" s="9"/>
      <c r="U184" s="9"/>
      <c r="V184" s="9"/>
      <c r="W184" s="9"/>
      <c r="X184" s="9"/>
      <c r="Y184" s="9"/>
      <c r="Z184" s="9"/>
      <c r="AA184" s="9"/>
      <c r="AB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57"/>
      <c r="M185" s="157"/>
      <c r="N185" s="157"/>
      <c r="O185" s="9"/>
      <c r="P185" s="9"/>
      <c r="Q185" s="9"/>
      <c r="R185" s="9"/>
      <c r="S185" s="301"/>
      <c r="T185" s="9"/>
      <c r="U185" s="9"/>
      <c r="V185" s="9"/>
      <c r="W185" s="9"/>
      <c r="X185" s="9"/>
      <c r="Y185" s="9"/>
      <c r="Z185" s="9"/>
      <c r="AA185" s="9"/>
      <c r="AB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57"/>
      <c r="M186" s="157"/>
      <c r="N186" s="157"/>
      <c r="O186" s="9"/>
      <c r="P186" s="9"/>
      <c r="Q186" s="9"/>
      <c r="R186" s="9"/>
      <c r="S186" s="301"/>
      <c r="T186" s="9"/>
      <c r="U186" s="9"/>
      <c r="V186" s="9"/>
      <c r="W186" s="9"/>
      <c r="X186" s="9"/>
      <c r="Y186" s="9"/>
      <c r="Z186" s="9"/>
      <c r="AA186" s="9"/>
      <c r="AB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57"/>
      <c r="M187" s="157"/>
      <c r="N187" s="157"/>
      <c r="O187" s="9"/>
      <c r="P187" s="9"/>
      <c r="Q187" s="9"/>
      <c r="R187" s="9"/>
      <c r="S187" s="301"/>
      <c r="T187" s="9"/>
      <c r="U187" s="9"/>
      <c r="V187" s="9"/>
      <c r="W187" s="9"/>
      <c r="X187" s="9"/>
      <c r="Y187" s="9"/>
      <c r="Z187" s="9"/>
      <c r="AA187" s="9"/>
      <c r="AB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57"/>
      <c r="M188" s="157"/>
      <c r="N188" s="157"/>
      <c r="O188" s="9"/>
      <c r="P188" s="9"/>
      <c r="Q188" s="9"/>
      <c r="R188" s="9"/>
      <c r="S188" s="301"/>
      <c r="T188" s="9"/>
      <c r="U188" s="9"/>
      <c r="V188" s="9"/>
      <c r="W188" s="9"/>
      <c r="X188" s="9"/>
      <c r="Y188" s="9"/>
      <c r="Z188" s="9"/>
      <c r="AA188" s="9"/>
      <c r="AB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57"/>
      <c r="M189" s="157"/>
      <c r="N189" s="157"/>
      <c r="O189" s="9"/>
      <c r="P189" s="9"/>
      <c r="Q189" s="9"/>
      <c r="R189" s="9"/>
      <c r="S189" s="301"/>
      <c r="T189" s="9"/>
      <c r="U189" s="9"/>
      <c r="V189" s="9"/>
      <c r="W189" s="9"/>
      <c r="X189" s="9"/>
      <c r="Y189" s="9"/>
      <c r="Z189" s="9"/>
      <c r="AA189" s="9"/>
      <c r="AB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57"/>
      <c r="M190" s="157"/>
      <c r="N190" s="157"/>
      <c r="O190" s="9"/>
      <c r="P190" s="9"/>
      <c r="Q190" s="9"/>
      <c r="R190" s="9"/>
      <c r="S190" s="301"/>
      <c r="T190" s="9"/>
      <c r="U190" s="9"/>
      <c r="V190" s="9"/>
      <c r="W190" s="9"/>
      <c r="X190" s="9"/>
      <c r="Y190" s="9"/>
      <c r="Z190" s="9"/>
      <c r="AA190" s="9"/>
      <c r="AB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57"/>
      <c r="M191" s="157"/>
      <c r="N191" s="157"/>
      <c r="O191" s="9"/>
      <c r="P191" s="9"/>
      <c r="Q191" s="9"/>
      <c r="R191" s="9"/>
      <c r="S191" s="301"/>
      <c r="T191" s="9"/>
      <c r="U191" s="9"/>
      <c r="V191" s="9"/>
      <c r="W191" s="9"/>
      <c r="X191" s="9"/>
      <c r="Y191" s="9"/>
      <c r="Z191" s="9"/>
      <c r="AA191" s="9"/>
      <c r="AB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57"/>
      <c r="M192" s="157"/>
      <c r="N192" s="157"/>
      <c r="O192" s="9"/>
      <c r="P192" s="9"/>
      <c r="Q192" s="9"/>
      <c r="R192" s="9"/>
      <c r="S192" s="301"/>
      <c r="T192" s="9"/>
      <c r="U192" s="9"/>
      <c r="V192" s="9"/>
      <c r="W192" s="9"/>
      <c r="X192" s="9"/>
      <c r="Y192" s="9"/>
      <c r="Z192" s="9"/>
      <c r="AA192" s="9"/>
      <c r="AB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57"/>
      <c r="M193" s="157"/>
      <c r="N193" s="157"/>
      <c r="O193" s="9"/>
      <c r="P193" s="9"/>
      <c r="Q193" s="9"/>
      <c r="R193" s="9"/>
      <c r="S193" s="301"/>
      <c r="T193" s="9"/>
      <c r="U193" s="9"/>
      <c r="V193" s="9"/>
      <c r="W193" s="9"/>
      <c r="X193" s="9"/>
      <c r="Y193" s="9"/>
      <c r="Z193" s="9"/>
      <c r="AA193" s="9"/>
      <c r="AB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57"/>
      <c r="M194" s="157"/>
      <c r="N194" s="157"/>
      <c r="O194" s="9"/>
      <c r="P194" s="9"/>
      <c r="Q194" s="9"/>
      <c r="R194" s="9"/>
      <c r="S194" s="301"/>
      <c r="T194" s="9"/>
      <c r="U194" s="9"/>
      <c r="V194" s="9"/>
      <c r="W194" s="9"/>
      <c r="X194" s="9"/>
      <c r="Y194" s="9"/>
      <c r="Z194" s="9"/>
      <c r="AA194" s="9"/>
      <c r="AB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57"/>
      <c r="M195" s="157"/>
      <c r="N195" s="157"/>
      <c r="O195" s="9"/>
      <c r="P195" s="9"/>
      <c r="Q195" s="9"/>
      <c r="R195" s="9"/>
      <c r="S195" s="301"/>
      <c r="T195" s="9"/>
      <c r="U195" s="9"/>
      <c r="V195" s="9"/>
      <c r="W195" s="9"/>
      <c r="X195" s="9"/>
      <c r="Y195" s="9"/>
      <c r="Z195" s="9"/>
      <c r="AA195" s="9"/>
      <c r="AB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57"/>
      <c r="M196" s="157"/>
      <c r="N196" s="157"/>
      <c r="O196" s="9"/>
      <c r="P196" s="9"/>
      <c r="Q196" s="9"/>
      <c r="R196" s="9"/>
      <c r="S196" s="301"/>
      <c r="T196" s="9"/>
      <c r="U196" s="9"/>
      <c r="V196" s="9"/>
      <c r="W196" s="9"/>
      <c r="X196" s="9"/>
      <c r="Y196" s="9"/>
      <c r="Z196" s="9"/>
      <c r="AA196" s="9"/>
      <c r="AB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57"/>
      <c r="M197" s="157"/>
      <c r="N197" s="157"/>
      <c r="O197" s="9"/>
      <c r="P197" s="9"/>
      <c r="Q197" s="9"/>
      <c r="R197" s="9"/>
      <c r="S197" s="301"/>
      <c r="T197" s="9"/>
      <c r="U197" s="9"/>
      <c r="V197" s="9"/>
      <c r="W197" s="9"/>
      <c r="X197" s="9"/>
      <c r="Y197" s="9"/>
      <c r="Z197" s="9"/>
      <c r="AA197" s="9"/>
      <c r="AB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57"/>
      <c r="M198" s="157"/>
      <c r="N198" s="157"/>
      <c r="O198" s="9"/>
      <c r="P198" s="9"/>
      <c r="Q198" s="9"/>
      <c r="R198" s="9"/>
      <c r="S198" s="301"/>
      <c r="T198" s="9"/>
      <c r="U198" s="9"/>
      <c r="V198" s="9"/>
      <c r="W198" s="9"/>
      <c r="X198" s="9"/>
      <c r="Y198" s="9"/>
      <c r="Z198" s="9"/>
      <c r="AA198" s="9"/>
      <c r="AB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57"/>
      <c r="M199" s="157"/>
      <c r="N199" s="157"/>
      <c r="O199" s="9"/>
      <c r="P199" s="9"/>
      <c r="Q199" s="9"/>
      <c r="R199" s="9"/>
      <c r="S199" s="301"/>
      <c r="T199" s="9"/>
      <c r="U199" s="9"/>
      <c r="V199" s="9"/>
      <c r="W199" s="9"/>
      <c r="X199" s="9"/>
      <c r="Y199" s="9"/>
      <c r="Z199" s="9"/>
      <c r="AA199" s="9"/>
      <c r="AB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57"/>
      <c r="M200" s="157"/>
      <c r="N200" s="157"/>
      <c r="O200" s="9"/>
      <c r="P200" s="9"/>
      <c r="Q200" s="9"/>
      <c r="R200" s="9"/>
      <c r="S200" s="301"/>
      <c r="T200" s="9"/>
      <c r="U200" s="9"/>
      <c r="V200" s="9"/>
      <c r="W200" s="9"/>
      <c r="X200" s="9"/>
      <c r="Y200" s="9"/>
      <c r="Z200" s="9"/>
      <c r="AA200" s="9"/>
      <c r="AB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57"/>
      <c r="M201" s="157"/>
      <c r="N201" s="157"/>
      <c r="O201" s="9"/>
      <c r="P201" s="9"/>
      <c r="Q201" s="9"/>
      <c r="R201" s="9"/>
      <c r="S201" s="301"/>
      <c r="T201" s="9"/>
      <c r="U201" s="9"/>
      <c r="V201" s="9"/>
      <c r="W201" s="9"/>
      <c r="X201" s="9"/>
      <c r="Y201" s="9"/>
      <c r="Z201" s="9"/>
      <c r="AA201" s="9"/>
      <c r="AB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57"/>
      <c r="M202" s="157"/>
      <c r="N202" s="157"/>
      <c r="O202" s="9"/>
      <c r="P202" s="9"/>
      <c r="Q202" s="9"/>
      <c r="R202" s="9"/>
      <c r="S202" s="301"/>
      <c r="T202" s="9"/>
      <c r="U202" s="9"/>
      <c r="V202" s="9"/>
      <c r="W202" s="9"/>
      <c r="X202" s="9"/>
      <c r="Y202" s="9"/>
      <c r="Z202" s="9"/>
      <c r="AA202" s="9"/>
      <c r="AB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57"/>
      <c r="M203" s="157"/>
      <c r="N203" s="157"/>
      <c r="O203" s="9"/>
      <c r="P203" s="9"/>
      <c r="Q203" s="9"/>
      <c r="R203" s="9"/>
      <c r="S203" s="301"/>
      <c r="T203" s="9"/>
      <c r="U203" s="9"/>
      <c r="V203" s="9"/>
      <c r="W203" s="9"/>
      <c r="X203" s="9"/>
      <c r="Y203" s="9"/>
      <c r="Z203" s="9"/>
      <c r="AA203" s="9"/>
      <c r="AB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57"/>
      <c r="M204" s="157"/>
      <c r="N204" s="157"/>
      <c r="O204" s="9"/>
      <c r="P204" s="9"/>
      <c r="Q204" s="9"/>
      <c r="R204" s="9"/>
      <c r="S204" s="301"/>
      <c r="T204" s="9"/>
      <c r="U204" s="9"/>
      <c r="V204" s="9"/>
      <c r="W204" s="9"/>
      <c r="X204" s="9"/>
      <c r="Y204" s="9"/>
      <c r="Z204" s="9"/>
      <c r="AA204" s="9"/>
      <c r="AB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157"/>
      <c r="M205" s="157"/>
      <c r="N205" s="157"/>
      <c r="O205" s="9"/>
      <c r="P205" s="9"/>
      <c r="Q205" s="9"/>
      <c r="R205" s="9"/>
      <c r="S205" s="301"/>
      <c r="T205" s="9"/>
      <c r="U205" s="9"/>
      <c r="V205" s="9"/>
      <c r="W205" s="9"/>
      <c r="X205" s="9"/>
      <c r="Y205" s="9"/>
      <c r="Z205" s="9"/>
      <c r="AA205" s="9"/>
      <c r="AB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57"/>
      <c r="M206" s="157"/>
      <c r="N206" s="157"/>
      <c r="O206" s="9"/>
      <c r="P206" s="9"/>
      <c r="Q206" s="9"/>
      <c r="R206" s="9"/>
      <c r="S206" s="301"/>
      <c r="T206" s="9"/>
      <c r="U206" s="9"/>
      <c r="V206" s="9"/>
      <c r="W206" s="9"/>
      <c r="X206" s="9"/>
      <c r="Y206" s="9"/>
      <c r="Z206" s="9"/>
      <c r="AA206" s="9"/>
      <c r="AB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57"/>
      <c r="M207" s="157"/>
      <c r="N207" s="157"/>
      <c r="O207" s="9"/>
      <c r="P207" s="9"/>
      <c r="Q207" s="9"/>
      <c r="R207" s="9"/>
      <c r="S207" s="301"/>
      <c r="T207" s="9"/>
      <c r="U207" s="9"/>
      <c r="V207" s="9"/>
      <c r="W207" s="9"/>
      <c r="X207" s="9"/>
      <c r="Y207" s="9"/>
      <c r="Z207" s="9"/>
      <c r="AA207" s="9"/>
      <c r="AB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57"/>
      <c r="M208" s="157"/>
      <c r="N208" s="157"/>
      <c r="O208" s="9"/>
      <c r="P208" s="9"/>
      <c r="Q208" s="9"/>
      <c r="R208" s="9"/>
      <c r="S208" s="301"/>
      <c r="T208" s="9"/>
      <c r="U208" s="9"/>
      <c r="V208" s="9"/>
      <c r="W208" s="9"/>
      <c r="X208" s="9"/>
      <c r="Y208" s="9"/>
      <c r="Z208" s="9"/>
      <c r="AA208" s="9"/>
      <c r="AB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57"/>
      <c r="M209" s="157"/>
      <c r="N209" s="157"/>
      <c r="O209" s="9"/>
      <c r="P209" s="9"/>
      <c r="Q209" s="9"/>
      <c r="R209" s="9"/>
      <c r="S209" s="301"/>
      <c r="T209" s="9"/>
      <c r="U209" s="9"/>
      <c r="V209" s="9"/>
      <c r="W209" s="9"/>
      <c r="X209" s="9"/>
      <c r="Y209" s="9"/>
      <c r="Z209" s="9"/>
      <c r="AA209" s="9"/>
      <c r="AB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57"/>
      <c r="M210" s="157"/>
      <c r="N210" s="157"/>
      <c r="O210" s="9"/>
      <c r="P210" s="9"/>
      <c r="Q210" s="9"/>
      <c r="R210" s="9"/>
      <c r="S210" s="301"/>
      <c r="T210" s="9"/>
      <c r="U210" s="9"/>
      <c r="V210" s="9"/>
      <c r="W210" s="9"/>
      <c r="X210" s="9"/>
      <c r="Y210" s="9"/>
      <c r="Z210" s="9"/>
      <c r="AA210" s="9"/>
      <c r="AB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57"/>
      <c r="M211" s="157"/>
      <c r="N211" s="157"/>
      <c r="O211" s="9"/>
      <c r="P211" s="9"/>
      <c r="Q211" s="9"/>
      <c r="R211" s="9"/>
      <c r="S211" s="301"/>
      <c r="T211" s="9"/>
      <c r="U211" s="9"/>
      <c r="V211" s="9"/>
      <c r="W211" s="9"/>
      <c r="X211" s="9"/>
      <c r="Y211" s="9"/>
      <c r="Z211" s="9"/>
      <c r="AA211" s="9"/>
      <c r="AB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57"/>
      <c r="M212" s="157"/>
      <c r="N212" s="157"/>
      <c r="O212" s="9"/>
      <c r="P212" s="9"/>
      <c r="Q212" s="9"/>
      <c r="R212" s="9"/>
      <c r="S212" s="301"/>
      <c r="T212" s="9"/>
      <c r="U212" s="9"/>
      <c r="V212" s="9"/>
      <c r="W212" s="9"/>
      <c r="X212" s="9"/>
      <c r="Y212" s="9"/>
      <c r="Z212" s="9"/>
      <c r="AA212" s="9"/>
      <c r="AB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57"/>
      <c r="M213" s="157"/>
      <c r="N213" s="157"/>
      <c r="O213" s="9"/>
      <c r="P213" s="9"/>
      <c r="Q213" s="9"/>
      <c r="R213" s="9"/>
      <c r="S213" s="301"/>
      <c r="T213" s="9"/>
      <c r="U213" s="9"/>
      <c r="V213" s="9"/>
      <c r="W213" s="9"/>
      <c r="X213" s="9"/>
      <c r="Y213" s="9"/>
      <c r="Z213" s="9"/>
      <c r="AA213" s="9"/>
      <c r="AB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57"/>
      <c r="M214" s="157"/>
      <c r="N214" s="157"/>
      <c r="O214" s="9"/>
      <c r="P214" s="9"/>
      <c r="Q214" s="9"/>
      <c r="R214" s="9"/>
      <c r="S214" s="301"/>
      <c r="T214" s="9"/>
      <c r="U214" s="9"/>
      <c r="V214" s="9"/>
      <c r="W214" s="9"/>
      <c r="X214" s="9"/>
      <c r="Y214" s="9"/>
      <c r="Z214" s="9"/>
      <c r="AA214" s="9"/>
      <c r="AB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57"/>
      <c r="M215" s="157"/>
      <c r="N215" s="157"/>
      <c r="O215" s="9"/>
      <c r="P215" s="9"/>
      <c r="Q215" s="9"/>
      <c r="R215" s="9"/>
      <c r="S215" s="301"/>
      <c r="T215" s="9"/>
      <c r="U215" s="9"/>
      <c r="V215" s="9"/>
      <c r="W215" s="9"/>
      <c r="X215" s="9"/>
      <c r="Y215" s="9"/>
      <c r="Z215" s="9"/>
      <c r="AA215" s="9"/>
      <c r="AB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57"/>
      <c r="M216" s="157"/>
      <c r="N216" s="157"/>
      <c r="O216" s="9"/>
      <c r="P216" s="9"/>
      <c r="Q216" s="9"/>
      <c r="R216" s="9"/>
      <c r="S216" s="301"/>
      <c r="T216" s="9"/>
      <c r="U216" s="9"/>
      <c r="V216" s="9"/>
      <c r="W216" s="9"/>
      <c r="X216" s="9"/>
      <c r="Y216" s="9"/>
      <c r="Z216" s="9"/>
      <c r="AA216" s="9"/>
      <c r="AB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57"/>
      <c r="M217" s="157"/>
      <c r="N217" s="157"/>
      <c r="O217" s="9"/>
      <c r="P217" s="9"/>
      <c r="Q217" s="9"/>
      <c r="R217" s="9"/>
      <c r="S217" s="301"/>
      <c r="T217" s="9"/>
      <c r="U217" s="9"/>
      <c r="V217" s="9"/>
      <c r="W217" s="9"/>
      <c r="X217" s="9"/>
      <c r="Y217" s="9"/>
      <c r="Z217" s="9"/>
      <c r="AA217" s="9"/>
      <c r="AB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57"/>
      <c r="M218" s="157"/>
      <c r="N218" s="157"/>
      <c r="O218" s="9"/>
      <c r="P218" s="9"/>
      <c r="Q218" s="9"/>
      <c r="R218" s="9"/>
      <c r="S218" s="301"/>
      <c r="T218" s="9"/>
      <c r="U218" s="9"/>
      <c r="V218" s="9"/>
      <c r="W218" s="9"/>
      <c r="X218" s="9"/>
      <c r="Y218" s="9"/>
      <c r="Z218" s="9"/>
      <c r="AA218" s="9"/>
      <c r="AB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57"/>
      <c r="M219" s="157"/>
      <c r="N219" s="157"/>
      <c r="O219" s="9"/>
      <c r="P219" s="9"/>
      <c r="Q219" s="9"/>
      <c r="R219" s="9"/>
      <c r="S219" s="301"/>
      <c r="T219" s="9"/>
      <c r="U219" s="9"/>
      <c r="V219" s="9"/>
      <c r="W219" s="9"/>
      <c r="X219" s="9"/>
      <c r="Y219" s="9"/>
      <c r="Z219" s="9"/>
      <c r="AA219" s="9"/>
      <c r="AB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57"/>
      <c r="M220" s="157"/>
      <c r="N220" s="157"/>
      <c r="O220" s="9"/>
      <c r="P220" s="9"/>
      <c r="Q220" s="9"/>
      <c r="R220" s="9"/>
      <c r="S220" s="301"/>
      <c r="T220" s="9"/>
      <c r="U220" s="9"/>
      <c r="V220" s="9"/>
      <c r="W220" s="9"/>
      <c r="X220" s="9"/>
      <c r="Y220" s="9"/>
      <c r="Z220" s="9"/>
      <c r="AA220" s="9"/>
      <c r="AB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57"/>
      <c r="M221" s="157"/>
      <c r="N221" s="157"/>
      <c r="O221" s="9"/>
      <c r="P221" s="9"/>
      <c r="Q221" s="9"/>
      <c r="R221" s="9"/>
      <c r="S221" s="301"/>
      <c r="T221" s="9"/>
      <c r="U221" s="9"/>
      <c r="V221" s="9"/>
      <c r="W221" s="9"/>
      <c r="X221" s="9"/>
      <c r="Y221" s="9"/>
      <c r="Z221" s="9"/>
      <c r="AA221" s="9"/>
      <c r="AB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57"/>
      <c r="M222" s="157"/>
      <c r="N222" s="157"/>
      <c r="O222" s="9"/>
      <c r="P222" s="9"/>
      <c r="Q222" s="9"/>
      <c r="R222" s="9"/>
      <c r="S222" s="301"/>
      <c r="T222" s="9"/>
      <c r="U222" s="9"/>
      <c r="V222" s="9"/>
      <c r="W222" s="9"/>
      <c r="X222" s="9"/>
      <c r="Y222" s="9"/>
      <c r="Z222" s="9"/>
      <c r="AA222" s="9"/>
      <c r="AB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57"/>
      <c r="M223" s="157"/>
      <c r="N223" s="157"/>
      <c r="O223" s="9"/>
      <c r="P223" s="9"/>
      <c r="Q223" s="9"/>
      <c r="R223" s="9"/>
      <c r="S223" s="301"/>
      <c r="T223" s="9"/>
      <c r="U223" s="9"/>
      <c r="V223" s="9"/>
      <c r="W223" s="9"/>
      <c r="X223" s="9"/>
      <c r="Y223" s="9"/>
      <c r="Z223" s="9"/>
      <c r="AA223" s="9"/>
      <c r="AB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57"/>
      <c r="M224" s="157"/>
      <c r="N224" s="157"/>
      <c r="O224" s="9"/>
      <c r="P224" s="9"/>
      <c r="Q224" s="9"/>
      <c r="R224" s="9"/>
      <c r="S224" s="301"/>
      <c r="T224" s="9"/>
      <c r="U224" s="9"/>
      <c r="V224" s="9"/>
      <c r="W224" s="9"/>
      <c r="X224" s="9"/>
      <c r="Y224" s="9"/>
      <c r="Z224" s="9"/>
      <c r="AA224" s="9"/>
      <c r="AB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57"/>
      <c r="M225" s="157"/>
      <c r="N225" s="157"/>
      <c r="O225" s="9"/>
      <c r="P225" s="9"/>
      <c r="Q225" s="9"/>
      <c r="R225" s="9"/>
      <c r="S225" s="301"/>
      <c r="T225" s="9"/>
      <c r="U225" s="9"/>
      <c r="V225" s="9"/>
      <c r="W225" s="9"/>
      <c r="X225" s="9"/>
      <c r="Y225" s="9"/>
      <c r="Z225" s="9"/>
      <c r="AA225" s="9"/>
      <c r="AB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57"/>
      <c r="M226" s="157"/>
      <c r="N226" s="157"/>
      <c r="O226" s="9"/>
      <c r="P226" s="9"/>
      <c r="Q226" s="9"/>
      <c r="R226" s="9"/>
      <c r="S226" s="301"/>
      <c r="T226" s="9"/>
      <c r="U226" s="9"/>
      <c r="V226" s="9"/>
      <c r="W226" s="9"/>
      <c r="X226" s="9"/>
      <c r="Y226" s="9"/>
      <c r="Z226" s="9"/>
      <c r="AA226" s="9"/>
      <c r="AB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57"/>
      <c r="M227" s="157"/>
      <c r="N227" s="157"/>
      <c r="O227" s="9"/>
      <c r="P227" s="9"/>
      <c r="Q227" s="9"/>
      <c r="R227" s="9"/>
      <c r="S227" s="301"/>
      <c r="T227" s="9"/>
      <c r="U227" s="9"/>
      <c r="V227" s="9"/>
      <c r="W227" s="9"/>
      <c r="X227" s="9"/>
      <c r="Y227" s="9"/>
      <c r="Z227" s="9"/>
      <c r="AA227" s="9"/>
      <c r="AB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57"/>
      <c r="M228" s="157"/>
      <c r="N228" s="157"/>
      <c r="O228" s="9"/>
      <c r="P228" s="9"/>
      <c r="Q228" s="9"/>
      <c r="R228" s="9"/>
      <c r="S228" s="301"/>
      <c r="T228" s="9"/>
      <c r="U228" s="9"/>
      <c r="V228" s="9"/>
      <c r="W228" s="9"/>
      <c r="X228" s="9"/>
      <c r="Y228" s="9"/>
      <c r="Z228" s="9"/>
      <c r="AA228" s="9"/>
      <c r="AB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57"/>
      <c r="M229" s="157"/>
      <c r="N229" s="157"/>
      <c r="O229" s="9"/>
      <c r="P229" s="9"/>
      <c r="Q229" s="9"/>
      <c r="R229" s="9"/>
      <c r="S229" s="301"/>
      <c r="T229" s="9"/>
      <c r="U229" s="9"/>
      <c r="V229" s="9"/>
      <c r="W229" s="9"/>
      <c r="X229" s="9"/>
      <c r="Y229" s="9"/>
      <c r="Z229" s="9"/>
      <c r="AA229" s="9"/>
      <c r="AB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57"/>
      <c r="M230" s="157"/>
      <c r="N230" s="157"/>
      <c r="O230" s="9"/>
      <c r="P230" s="9"/>
      <c r="Q230" s="9"/>
      <c r="R230" s="9"/>
      <c r="S230" s="301"/>
      <c r="T230" s="9"/>
      <c r="U230" s="9"/>
      <c r="V230" s="9"/>
      <c r="W230" s="9"/>
      <c r="X230" s="9"/>
      <c r="Y230" s="9"/>
      <c r="Z230" s="9"/>
      <c r="AA230" s="9"/>
      <c r="AB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57"/>
      <c r="M231" s="157"/>
      <c r="N231" s="157"/>
      <c r="O231" s="9"/>
      <c r="P231" s="9"/>
      <c r="Q231" s="9"/>
      <c r="R231" s="9"/>
      <c r="S231" s="301"/>
      <c r="T231" s="9"/>
      <c r="U231" s="9"/>
      <c r="V231" s="9"/>
      <c r="W231" s="9"/>
      <c r="X231" s="9"/>
      <c r="Y231" s="9"/>
      <c r="Z231" s="9"/>
      <c r="AA231" s="9"/>
      <c r="AB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57"/>
      <c r="M232" s="157"/>
      <c r="N232" s="157"/>
      <c r="O232" s="9"/>
      <c r="P232" s="9"/>
      <c r="Q232" s="9"/>
      <c r="R232" s="9"/>
      <c r="S232" s="301"/>
      <c r="T232" s="9"/>
      <c r="U232" s="9"/>
      <c r="V232" s="9"/>
      <c r="W232" s="9"/>
      <c r="X232" s="9"/>
      <c r="Y232" s="9"/>
      <c r="Z232" s="9"/>
      <c r="AA232" s="9"/>
      <c r="AB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57"/>
      <c r="M233" s="157"/>
      <c r="N233" s="157"/>
      <c r="O233" s="9"/>
      <c r="P233" s="9"/>
      <c r="Q233" s="9"/>
      <c r="R233" s="9"/>
      <c r="S233" s="301"/>
      <c r="T233" s="9"/>
      <c r="U233" s="9"/>
      <c r="V233" s="9"/>
      <c r="W233" s="9"/>
      <c r="X233" s="9"/>
      <c r="Y233" s="9"/>
      <c r="Z233" s="9"/>
      <c r="AA233" s="9"/>
      <c r="AB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57"/>
      <c r="M234" s="157"/>
      <c r="N234" s="157"/>
      <c r="O234" s="9"/>
      <c r="P234" s="9"/>
      <c r="Q234" s="9"/>
      <c r="R234" s="9"/>
      <c r="S234" s="301"/>
      <c r="T234" s="9"/>
      <c r="U234" s="9"/>
      <c r="V234" s="9"/>
      <c r="W234" s="9"/>
      <c r="X234" s="9"/>
      <c r="Y234" s="9"/>
      <c r="Z234" s="9"/>
      <c r="AA234" s="9"/>
      <c r="AB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57"/>
      <c r="M235" s="157"/>
      <c r="N235" s="157"/>
      <c r="O235" s="9"/>
      <c r="P235" s="9"/>
      <c r="Q235" s="9"/>
      <c r="R235" s="9"/>
      <c r="S235" s="301"/>
      <c r="T235" s="9"/>
      <c r="U235" s="9"/>
      <c r="V235" s="9"/>
      <c r="W235" s="9"/>
      <c r="X235" s="9"/>
      <c r="Y235" s="9"/>
      <c r="Z235" s="9"/>
      <c r="AA235" s="9"/>
      <c r="AB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57"/>
      <c r="M236" s="157"/>
      <c r="N236" s="157"/>
      <c r="O236" s="9"/>
      <c r="P236" s="9"/>
      <c r="Q236" s="9"/>
      <c r="R236" s="9"/>
      <c r="S236" s="301"/>
      <c r="T236" s="9"/>
      <c r="U236" s="9"/>
      <c r="V236" s="9"/>
      <c r="W236" s="9"/>
      <c r="X236" s="9"/>
      <c r="Y236" s="9"/>
      <c r="Z236" s="9"/>
      <c r="AA236" s="9"/>
      <c r="AB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57"/>
      <c r="M237" s="157"/>
      <c r="N237" s="157"/>
      <c r="O237" s="9"/>
      <c r="P237" s="9"/>
      <c r="Q237" s="9"/>
      <c r="R237" s="9"/>
      <c r="S237" s="301"/>
      <c r="T237" s="9"/>
      <c r="U237" s="9"/>
      <c r="V237" s="9"/>
      <c r="W237" s="9"/>
      <c r="X237" s="9"/>
      <c r="Y237" s="9"/>
      <c r="Z237" s="9"/>
      <c r="AA237" s="9"/>
      <c r="AB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57"/>
      <c r="M238" s="157"/>
      <c r="N238" s="157"/>
      <c r="O238" s="9"/>
      <c r="P238" s="9"/>
      <c r="Q238" s="9"/>
      <c r="R238" s="9"/>
      <c r="S238" s="301"/>
      <c r="T238" s="9"/>
      <c r="U238" s="9"/>
      <c r="V238" s="9"/>
      <c r="W238" s="9"/>
      <c r="X238" s="9"/>
      <c r="Y238" s="9"/>
      <c r="Z238" s="9"/>
      <c r="AA238" s="9"/>
      <c r="AB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57"/>
      <c r="M239" s="157"/>
      <c r="N239" s="157"/>
      <c r="O239" s="9"/>
      <c r="P239" s="9"/>
      <c r="Q239" s="9"/>
      <c r="R239" s="9"/>
      <c r="S239" s="301"/>
      <c r="T239" s="9"/>
      <c r="U239" s="9"/>
      <c r="V239" s="9"/>
      <c r="W239" s="9"/>
      <c r="X239" s="9"/>
      <c r="Y239" s="9"/>
      <c r="Z239" s="9"/>
      <c r="AA239" s="9"/>
      <c r="AB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57"/>
      <c r="M240" s="157"/>
      <c r="N240" s="157"/>
      <c r="O240" s="9"/>
      <c r="P240" s="9"/>
      <c r="Q240" s="9"/>
      <c r="R240" s="9"/>
      <c r="S240" s="301"/>
      <c r="T240" s="9"/>
      <c r="U240" s="9"/>
      <c r="V240" s="9"/>
      <c r="W240" s="9"/>
      <c r="X240" s="9"/>
      <c r="Y240" s="9"/>
      <c r="Z240" s="9"/>
      <c r="AA240" s="9"/>
      <c r="AB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57"/>
      <c r="M241" s="157"/>
      <c r="N241" s="157"/>
      <c r="O241" s="9"/>
      <c r="P241" s="9"/>
      <c r="Q241" s="9"/>
      <c r="R241" s="9"/>
      <c r="S241" s="301"/>
      <c r="T241" s="9"/>
      <c r="U241" s="9"/>
      <c r="V241" s="9"/>
      <c r="W241" s="9"/>
      <c r="X241" s="9"/>
      <c r="Y241" s="9"/>
      <c r="Z241" s="9"/>
      <c r="AA241" s="9"/>
      <c r="AB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57"/>
      <c r="M242" s="157"/>
      <c r="N242" s="157"/>
      <c r="O242" s="9"/>
      <c r="P242" s="9"/>
      <c r="Q242" s="9"/>
      <c r="R242" s="9"/>
      <c r="S242" s="301"/>
      <c r="T242" s="9"/>
      <c r="U242" s="9"/>
      <c r="V242" s="9"/>
      <c r="W242" s="9"/>
      <c r="X242" s="9"/>
      <c r="Y242" s="9"/>
      <c r="Z242" s="9"/>
      <c r="AA242" s="9"/>
      <c r="AB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57"/>
      <c r="M243" s="157"/>
      <c r="N243" s="157"/>
      <c r="O243" s="9"/>
      <c r="P243" s="9"/>
      <c r="Q243" s="9"/>
      <c r="R243" s="9"/>
      <c r="S243" s="301"/>
      <c r="T243" s="9"/>
      <c r="U243" s="9"/>
      <c r="V243" s="9"/>
      <c r="W243" s="9"/>
      <c r="X243" s="9"/>
      <c r="Y243" s="9"/>
      <c r="Z243" s="9"/>
      <c r="AA243" s="9"/>
      <c r="AB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157"/>
      <c r="M244" s="157"/>
      <c r="N244" s="157"/>
      <c r="O244" s="9"/>
      <c r="P244" s="9"/>
      <c r="Q244" s="9"/>
      <c r="R244" s="9"/>
      <c r="S244" s="301"/>
      <c r="T244" s="9"/>
      <c r="U244" s="9"/>
      <c r="V244" s="9"/>
      <c r="W244" s="9"/>
      <c r="X244" s="9"/>
      <c r="Y244" s="9"/>
      <c r="Z244" s="9"/>
      <c r="AA244" s="9"/>
      <c r="AB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157"/>
      <c r="M245" s="157"/>
      <c r="N245" s="157"/>
      <c r="O245" s="9"/>
      <c r="P245" s="9"/>
      <c r="Q245" s="9"/>
      <c r="R245" s="9"/>
      <c r="S245" s="301"/>
      <c r="T245" s="9"/>
      <c r="U245" s="9"/>
      <c r="V245" s="9"/>
      <c r="W245" s="9"/>
      <c r="X245" s="9"/>
      <c r="Y245" s="9"/>
      <c r="Z245" s="9"/>
      <c r="AA245" s="9"/>
      <c r="AB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57"/>
      <c r="M246" s="157"/>
      <c r="N246" s="157"/>
      <c r="O246" s="9"/>
      <c r="P246" s="9"/>
      <c r="Q246" s="9"/>
      <c r="R246" s="9"/>
      <c r="S246" s="301"/>
      <c r="T246" s="9"/>
      <c r="U246" s="9"/>
      <c r="V246" s="9"/>
      <c r="W246" s="9"/>
      <c r="X246" s="9"/>
      <c r="Y246" s="9"/>
      <c r="Z246" s="9"/>
      <c r="AA246" s="9"/>
      <c r="AB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57"/>
      <c r="M247" s="157"/>
      <c r="N247" s="157"/>
      <c r="O247" s="9"/>
      <c r="P247" s="9"/>
      <c r="Q247" s="9"/>
      <c r="R247" s="9"/>
      <c r="S247" s="301"/>
      <c r="T247" s="9"/>
      <c r="U247" s="9"/>
      <c r="V247" s="9"/>
      <c r="W247" s="9"/>
      <c r="X247" s="9"/>
      <c r="Y247" s="9"/>
      <c r="Z247" s="9"/>
      <c r="AA247" s="9"/>
      <c r="AB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57"/>
      <c r="M248" s="157"/>
      <c r="N248" s="157"/>
      <c r="O248" s="9"/>
      <c r="P248" s="9"/>
      <c r="Q248" s="9"/>
      <c r="R248" s="9"/>
      <c r="S248" s="301"/>
      <c r="T248" s="9"/>
      <c r="U248" s="9"/>
      <c r="V248" s="9"/>
      <c r="W248" s="9"/>
      <c r="X248" s="9"/>
      <c r="Y248" s="9"/>
      <c r="Z248" s="9"/>
      <c r="AA248" s="9"/>
      <c r="AB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57"/>
      <c r="M249" s="157"/>
      <c r="N249" s="157"/>
      <c r="O249" s="9"/>
      <c r="P249" s="9"/>
      <c r="Q249" s="9"/>
      <c r="R249" s="9"/>
      <c r="S249" s="301"/>
      <c r="T249" s="9"/>
      <c r="U249" s="9"/>
      <c r="V249" s="9"/>
      <c r="W249" s="9"/>
      <c r="X249" s="9"/>
      <c r="Y249" s="9"/>
      <c r="Z249" s="9"/>
      <c r="AA249" s="9"/>
      <c r="AB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57"/>
      <c r="M250" s="157"/>
      <c r="N250" s="157"/>
      <c r="O250" s="9"/>
      <c r="P250" s="9"/>
      <c r="Q250" s="9"/>
      <c r="R250" s="9"/>
      <c r="S250" s="301"/>
      <c r="T250" s="9"/>
      <c r="U250" s="9"/>
      <c r="V250" s="9"/>
      <c r="W250" s="9"/>
      <c r="X250" s="9"/>
      <c r="Y250" s="9"/>
      <c r="Z250" s="9"/>
      <c r="AA250" s="9"/>
      <c r="AB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57"/>
      <c r="M251" s="157"/>
      <c r="N251" s="157"/>
      <c r="O251" s="9"/>
      <c r="P251" s="9"/>
      <c r="Q251" s="9"/>
      <c r="R251" s="9"/>
      <c r="S251" s="301"/>
      <c r="T251" s="9"/>
      <c r="U251" s="9"/>
      <c r="V251" s="9"/>
      <c r="W251" s="9"/>
      <c r="X251" s="9"/>
      <c r="Y251" s="9"/>
      <c r="Z251" s="9"/>
      <c r="AA251" s="9"/>
      <c r="AB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57"/>
      <c r="M252" s="157"/>
      <c r="N252" s="157"/>
      <c r="O252" s="9"/>
      <c r="P252" s="9"/>
      <c r="Q252" s="9"/>
      <c r="R252" s="9"/>
      <c r="S252" s="301"/>
      <c r="T252" s="9"/>
      <c r="U252" s="9"/>
      <c r="V252" s="9"/>
      <c r="W252" s="9"/>
      <c r="X252" s="9"/>
      <c r="Y252" s="9"/>
      <c r="Z252" s="9"/>
      <c r="AA252" s="9"/>
      <c r="AB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57"/>
      <c r="M253" s="157"/>
      <c r="N253" s="157"/>
      <c r="O253" s="9"/>
      <c r="P253" s="9"/>
      <c r="Q253" s="9"/>
      <c r="R253" s="9"/>
      <c r="S253" s="301"/>
      <c r="T253" s="9"/>
      <c r="U253" s="9"/>
      <c r="V253" s="9"/>
      <c r="W253" s="9"/>
      <c r="X253" s="9"/>
      <c r="Y253" s="9"/>
      <c r="Z253" s="9"/>
      <c r="AA253" s="9"/>
      <c r="AB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157"/>
      <c r="M254" s="157"/>
      <c r="N254" s="157"/>
      <c r="O254" s="9"/>
      <c r="P254" s="9"/>
      <c r="Q254" s="9"/>
      <c r="R254" s="9"/>
      <c r="S254" s="301"/>
      <c r="T254" s="9"/>
      <c r="U254" s="9"/>
      <c r="V254" s="9"/>
      <c r="W254" s="9"/>
      <c r="X254" s="9"/>
      <c r="Y254" s="9"/>
      <c r="Z254" s="9"/>
      <c r="AA254" s="9"/>
      <c r="AB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57"/>
      <c r="M255" s="157"/>
      <c r="N255" s="157"/>
      <c r="O255" s="9"/>
      <c r="P255" s="9"/>
      <c r="Q255" s="9"/>
      <c r="R255" s="9"/>
      <c r="S255" s="301"/>
      <c r="T255" s="9"/>
      <c r="U255" s="9"/>
      <c r="V255" s="9"/>
      <c r="W255" s="9"/>
      <c r="X255" s="9"/>
      <c r="Y255" s="9"/>
      <c r="Z255" s="9"/>
      <c r="AA255" s="9"/>
      <c r="AB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57"/>
      <c r="M256" s="157"/>
      <c r="N256" s="157"/>
      <c r="O256" s="9"/>
      <c r="P256" s="9"/>
      <c r="Q256" s="9"/>
      <c r="R256" s="9"/>
      <c r="S256" s="301"/>
      <c r="T256" s="9"/>
      <c r="U256" s="9"/>
      <c r="V256" s="9"/>
      <c r="W256" s="9"/>
      <c r="X256" s="9"/>
      <c r="Y256" s="9"/>
      <c r="Z256" s="9"/>
      <c r="AA256" s="9"/>
      <c r="AB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57"/>
      <c r="M257" s="157"/>
      <c r="N257" s="157"/>
      <c r="O257" s="9"/>
      <c r="P257" s="9"/>
      <c r="Q257" s="9"/>
      <c r="R257" s="9"/>
      <c r="S257" s="301"/>
      <c r="T257" s="9"/>
      <c r="U257" s="9"/>
      <c r="V257" s="9"/>
      <c r="W257" s="9"/>
      <c r="X257" s="9"/>
      <c r="Y257" s="9"/>
      <c r="Z257" s="9"/>
      <c r="AA257" s="9"/>
      <c r="AB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57"/>
      <c r="M258" s="157"/>
      <c r="N258" s="157"/>
      <c r="O258" s="9"/>
      <c r="P258" s="9"/>
      <c r="Q258" s="9"/>
      <c r="R258" s="9"/>
      <c r="S258" s="301"/>
      <c r="T258" s="9"/>
      <c r="U258" s="9"/>
      <c r="V258" s="9"/>
      <c r="W258" s="9"/>
      <c r="X258" s="9"/>
      <c r="Y258" s="9"/>
      <c r="Z258" s="9"/>
      <c r="AA258" s="9"/>
      <c r="AB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57"/>
      <c r="M259" s="157"/>
      <c r="N259" s="157"/>
      <c r="O259" s="9"/>
      <c r="P259" s="9"/>
      <c r="Q259" s="9"/>
      <c r="R259" s="9"/>
      <c r="S259" s="301"/>
      <c r="T259" s="9"/>
      <c r="U259" s="9"/>
      <c r="V259" s="9"/>
      <c r="W259" s="9"/>
      <c r="X259" s="9"/>
      <c r="Y259" s="9"/>
      <c r="Z259" s="9"/>
      <c r="AA259" s="9"/>
      <c r="AB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57"/>
      <c r="M260" s="157"/>
      <c r="N260" s="157"/>
      <c r="O260" s="9"/>
      <c r="P260" s="9"/>
      <c r="Q260" s="9"/>
      <c r="R260" s="9"/>
      <c r="S260" s="301"/>
      <c r="T260" s="9"/>
      <c r="U260" s="9"/>
      <c r="V260" s="9"/>
      <c r="W260" s="9"/>
      <c r="X260" s="9"/>
      <c r="Y260" s="9"/>
      <c r="Z260" s="9"/>
      <c r="AA260" s="9"/>
      <c r="AB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157"/>
      <c r="M261" s="157"/>
      <c r="N261" s="157"/>
      <c r="O261" s="9"/>
      <c r="P261" s="9"/>
      <c r="Q261" s="9"/>
      <c r="R261" s="9"/>
      <c r="S261" s="301"/>
      <c r="T261" s="9"/>
      <c r="U261" s="9"/>
      <c r="V261" s="9"/>
      <c r="W261" s="9"/>
      <c r="X261" s="9"/>
      <c r="Y261" s="9"/>
      <c r="Z261" s="9"/>
      <c r="AA261" s="9"/>
      <c r="AB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57"/>
      <c r="M262" s="157"/>
      <c r="N262" s="157"/>
      <c r="O262" s="9"/>
      <c r="P262" s="9"/>
      <c r="Q262" s="9"/>
      <c r="R262" s="9"/>
      <c r="S262" s="301"/>
      <c r="T262" s="9"/>
      <c r="U262" s="9"/>
      <c r="V262" s="9"/>
      <c r="W262" s="9"/>
      <c r="X262" s="9"/>
      <c r="Y262" s="9"/>
      <c r="Z262" s="9"/>
      <c r="AA262" s="9"/>
      <c r="AB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57"/>
      <c r="M263" s="157"/>
      <c r="N263" s="157"/>
      <c r="O263" s="9"/>
      <c r="P263" s="9"/>
      <c r="Q263" s="9"/>
      <c r="R263" s="9"/>
      <c r="S263" s="301"/>
      <c r="T263" s="9"/>
      <c r="U263" s="9"/>
      <c r="V263" s="9"/>
      <c r="W263" s="9"/>
      <c r="X263" s="9"/>
      <c r="Y263" s="9"/>
      <c r="Z263" s="9"/>
      <c r="AA263" s="9"/>
      <c r="AB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57"/>
      <c r="M264" s="157"/>
      <c r="N264" s="157"/>
      <c r="O264" s="9"/>
      <c r="P264" s="9"/>
      <c r="Q264" s="9"/>
      <c r="R264" s="9"/>
      <c r="S264" s="301"/>
      <c r="T264" s="9"/>
      <c r="U264" s="9"/>
      <c r="V264" s="9"/>
      <c r="W264" s="9"/>
      <c r="X264" s="9"/>
      <c r="Y264" s="9"/>
      <c r="Z264" s="9"/>
      <c r="AA264" s="9"/>
      <c r="AB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57"/>
      <c r="M265" s="157"/>
      <c r="N265" s="157"/>
      <c r="O265" s="9"/>
      <c r="P265" s="9"/>
      <c r="Q265" s="9"/>
      <c r="R265" s="9"/>
      <c r="S265" s="301"/>
      <c r="T265" s="9"/>
      <c r="U265" s="9"/>
      <c r="V265" s="9"/>
      <c r="W265" s="9"/>
      <c r="X265" s="9"/>
      <c r="Y265" s="9"/>
      <c r="Z265" s="9"/>
      <c r="AA265" s="9"/>
      <c r="AB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57"/>
      <c r="M266" s="157"/>
      <c r="N266" s="157"/>
      <c r="O266" s="9"/>
      <c r="P266" s="9"/>
      <c r="Q266" s="9"/>
      <c r="R266" s="9"/>
      <c r="S266" s="301"/>
      <c r="T266" s="9"/>
      <c r="U266" s="9"/>
      <c r="V266" s="9"/>
      <c r="W266" s="9"/>
      <c r="X266" s="9"/>
      <c r="Y266" s="9"/>
      <c r="Z266" s="9"/>
      <c r="AA266" s="9"/>
      <c r="AB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57"/>
      <c r="M267" s="157"/>
      <c r="N267" s="157"/>
      <c r="O267" s="9"/>
      <c r="P267" s="9"/>
      <c r="Q267" s="9"/>
      <c r="R267" s="9"/>
      <c r="S267" s="301"/>
      <c r="T267" s="9"/>
      <c r="U267" s="9"/>
      <c r="V267" s="9"/>
      <c r="W267" s="9"/>
      <c r="X267" s="9"/>
      <c r="Y267" s="9"/>
      <c r="Z267" s="9"/>
      <c r="AA267" s="9"/>
      <c r="AB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57"/>
      <c r="M268" s="157"/>
      <c r="N268" s="157"/>
      <c r="O268" s="9"/>
      <c r="P268" s="9"/>
      <c r="Q268" s="9"/>
      <c r="R268" s="9"/>
      <c r="S268" s="301"/>
      <c r="T268" s="9"/>
      <c r="U268" s="9"/>
      <c r="V268" s="9"/>
      <c r="W268" s="9"/>
      <c r="X268" s="9"/>
      <c r="Y268" s="9"/>
      <c r="Z268" s="9"/>
      <c r="AA268" s="9"/>
      <c r="AB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57"/>
      <c r="M269" s="157"/>
      <c r="N269" s="157"/>
      <c r="O269" s="9"/>
      <c r="P269" s="9"/>
      <c r="Q269" s="9"/>
      <c r="R269" s="9"/>
      <c r="S269" s="301"/>
      <c r="T269" s="9"/>
      <c r="U269" s="9"/>
      <c r="V269" s="9"/>
      <c r="W269" s="9"/>
      <c r="X269" s="9"/>
      <c r="Y269" s="9"/>
      <c r="Z269" s="9"/>
      <c r="AA269" s="9"/>
      <c r="AB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57"/>
      <c r="M270" s="157"/>
      <c r="N270" s="157"/>
      <c r="O270" s="9"/>
      <c r="P270" s="9"/>
      <c r="Q270" s="9"/>
      <c r="R270" s="9"/>
      <c r="S270" s="301"/>
      <c r="T270" s="9"/>
      <c r="U270" s="9"/>
      <c r="V270" s="9"/>
      <c r="W270" s="9"/>
      <c r="X270" s="9"/>
      <c r="Y270" s="9"/>
      <c r="Z270" s="9"/>
      <c r="AA270" s="9"/>
      <c r="AB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57"/>
      <c r="M271" s="157"/>
      <c r="N271" s="157"/>
      <c r="O271" s="9"/>
      <c r="P271" s="9"/>
      <c r="Q271" s="9"/>
      <c r="R271" s="9"/>
      <c r="S271" s="301"/>
      <c r="T271" s="9"/>
      <c r="U271" s="9"/>
      <c r="V271" s="9"/>
      <c r="W271" s="9"/>
      <c r="X271" s="9"/>
      <c r="Y271" s="9"/>
      <c r="Z271" s="9"/>
      <c r="AA271" s="9"/>
      <c r="AB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57"/>
      <c r="M272" s="157"/>
      <c r="N272" s="157"/>
      <c r="O272" s="9"/>
      <c r="P272" s="9"/>
      <c r="Q272" s="9"/>
      <c r="R272" s="9"/>
      <c r="S272" s="301"/>
      <c r="T272" s="9"/>
      <c r="U272" s="9"/>
      <c r="V272" s="9"/>
      <c r="W272" s="9"/>
      <c r="X272" s="9"/>
      <c r="Y272" s="9"/>
      <c r="Z272" s="9"/>
      <c r="AA272" s="9"/>
      <c r="AB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57"/>
      <c r="M273" s="157"/>
      <c r="N273" s="157"/>
      <c r="O273" s="9"/>
      <c r="P273" s="9"/>
      <c r="Q273" s="9"/>
      <c r="R273" s="9"/>
      <c r="S273" s="301"/>
      <c r="T273" s="9"/>
      <c r="U273" s="9"/>
      <c r="V273" s="9"/>
      <c r="W273" s="9"/>
      <c r="X273" s="9"/>
      <c r="Y273" s="9"/>
      <c r="Z273" s="9"/>
      <c r="AA273" s="9"/>
      <c r="AB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57"/>
      <c r="M274" s="157"/>
      <c r="N274" s="157"/>
      <c r="O274" s="9"/>
      <c r="P274" s="9"/>
      <c r="Q274" s="9"/>
      <c r="R274" s="9"/>
      <c r="S274" s="301"/>
      <c r="T274" s="9"/>
      <c r="U274" s="9"/>
      <c r="V274" s="9"/>
      <c r="W274" s="9"/>
      <c r="X274" s="9"/>
      <c r="Y274" s="9"/>
      <c r="Z274" s="9"/>
      <c r="AA274" s="9"/>
      <c r="AB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57"/>
      <c r="M275" s="157"/>
      <c r="N275" s="157"/>
      <c r="O275" s="9"/>
      <c r="P275" s="9"/>
      <c r="Q275" s="9"/>
      <c r="R275" s="9"/>
      <c r="S275" s="301"/>
      <c r="T275" s="9"/>
      <c r="U275" s="9"/>
      <c r="V275" s="9"/>
      <c r="W275" s="9"/>
      <c r="X275" s="9"/>
      <c r="Y275" s="9"/>
      <c r="Z275" s="9"/>
      <c r="AA275" s="9"/>
      <c r="AB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57"/>
      <c r="M276" s="157"/>
      <c r="N276" s="157"/>
      <c r="O276" s="9"/>
      <c r="P276" s="9"/>
      <c r="Q276" s="9"/>
      <c r="R276" s="9"/>
      <c r="S276" s="301"/>
      <c r="T276" s="9"/>
      <c r="U276" s="9"/>
      <c r="V276" s="9"/>
      <c r="W276" s="9"/>
      <c r="X276" s="9"/>
      <c r="Y276" s="9"/>
      <c r="Z276" s="9"/>
      <c r="AA276" s="9"/>
      <c r="AB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57"/>
      <c r="M277" s="157"/>
      <c r="N277" s="157"/>
      <c r="O277" s="9"/>
      <c r="P277" s="9"/>
      <c r="Q277" s="9"/>
      <c r="R277" s="9"/>
      <c r="S277" s="301"/>
      <c r="T277" s="9"/>
      <c r="U277" s="9"/>
      <c r="V277" s="9"/>
      <c r="W277" s="9"/>
      <c r="X277" s="9"/>
      <c r="Y277" s="9"/>
      <c r="Z277" s="9"/>
      <c r="AA277" s="9"/>
      <c r="AB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57"/>
      <c r="M278" s="157"/>
      <c r="N278" s="157"/>
      <c r="O278" s="9"/>
      <c r="P278" s="9"/>
      <c r="Q278" s="9"/>
      <c r="R278" s="9"/>
      <c r="S278" s="301"/>
      <c r="T278" s="9"/>
      <c r="U278" s="9"/>
      <c r="V278" s="9"/>
      <c r="W278" s="9"/>
      <c r="X278" s="9"/>
      <c r="Y278" s="9"/>
      <c r="Z278" s="9"/>
      <c r="AA278" s="9"/>
      <c r="AB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57"/>
      <c r="M279" s="157"/>
      <c r="N279" s="157"/>
      <c r="O279" s="9"/>
      <c r="P279" s="9"/>
      <c r="Q279" s="9"/>
      <c r="R279" s="9"/>
      <c r="S279" s="301"/>
      <c r="T279" s="9"/>
      <c r="U279" s="9"/>
      <c r="V279" s="9"/>
      <c r="W279" s="9"/>
      <c r="X279" s="9"/>
      <c r="Y279" s="9"/>
      <c r="Z279" s="9"/>
      <c r="AA279" s="9"/>
      <c r="AB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57"/>
      <c r="M280" s="157"/>
      <c r="N280" s="157"/>
      <c r="O280" s="9"/>
      <c r="P280" s="9"/>
      <c r="Q280" s="9"/>
      <c r="R280" s="9"/>
      <c r="S280" s="301"/>
      <c r="T280" s="9"/>
      <c r="U280" s="9"/>
      <c r="V280" s="9"/>
      <c r="W280" s="9"/>
      <c r="X280" s="9"/>
      <c r="Y280" s="9"/>
      <c r="Z280" s="9"/>
      <c r="AA280" s="9"/>
      <c r="AB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57"/>
      <c r="M281" s="157"/>
      <c r="N281" s="157"/>
      <c r="O281" s="9"/>
      <c r="P281" s="9"/>
      <c r="Q281" s="9"/>
      <c r="R281" s="9"/>
      <c r="S281" s="301"/>
      <c r="T281" s="9"/>
      <c r="U281" s="9"/>
      <c r="V281" s="9"/>
      <c r="W281" s="9"/>
      <c r="X281" s="9"/>
      <c r="Y281" s="9"/>
      <c r="Z281" s="9"/>
      <c r="AA281" s="9"/>
      <c r="AB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57"/>
      <c r="M282" s="157"/>
      <c r="N282" s="157"/>
      <c r="O282" s="9"/>
      <c r="P282" s="9"/>
      <c r="Q282" s="9"/>
      <c r="R282" s="9"/>
      <c r="S282" s="301"/>
      <c r="T282" s="9"/>
      <c r="U282" s="9"/>
      <c r="V282" s="9"/>
      <c r="W282" s="9"/>
      <c r="X282" s="9"/>
      <c r="Y282" s="9"/>
      <c r="Z282" s="9"/>
      <c r="AA282" s="9"/>
      <c r="AB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57"/>
      <c r="M283" s="157"/>
      <c r="N283" s="157"/>
      <c r="O283" s="9"/>
      <c r="P283" s="9"/>
      <c r="Q283" s="9"/>
      <c r="R283" s="9"/>
      <c r="S283" s="301"/>
      <c r="T283" s="9"/>
      <c r="U283" s="9"/>
      <c r="V283" s="9"/>
      <c r="W283" s="9"/>
      <c r="X283" s="9"/>
      <c r="Y283" s="9"/>
      <c r="Z283" s="9"/>
      <c r="AA283" s="9"/>
      <c r="AB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157"/>
      <c r="M284" s="157"/>
      <c r="N284" s="157"/>
      <c r="O284" s="9"/>
      <c r="P284" s="9"/>
      <c r="Q284" s="9"/>
      <c r="R284" s="9"/>
      <c r="S284" s="301"/>
      <c r="T284" s="9"/>
      <c r="U284" s="9"/>
      <c r="V284" s="9"/>
      <c r="W284" s="9"/>
      <c r="X284" s="9"/>
      <c r="Y284" s="9"/>
      <c r="Z284" s="9"/>
      <c r="AA284" s="9"/>
      <c r="AB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57"/>
      <c r="M285" s="157"/>
      <c r="N285" s="157"/>
      <c r="O285" s="9"/>
      <c r="P285" s="9"/>
      <c r="Q285" s="9"/>
      <c r="R285" s="9"/>
      <c r="S285" s="301"/>
      <c r="T285" s="9"/>
      <c r="U285" s="9"/>
      <c r="V285" s="9"/>
      <c r="W285" s="9"/>
      <c r="X285" s="9"/>
      <c r="Y285" s="9"/>
      <c r="Z285" s="9"/>
      <c r="AA285" s="9"/>
      <c r="AB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57"/>
      <c r="M286" s="157"/>
      <c r="N286" s="157"/>
      <c r="O286" s="9"/>
      <c r="P286" s="9"/>
      <c r="Q286" s="9"/>
      <c r="R286" s="9"/>
      <c r="S286" s="301"/>
      <c r="T286" s="9"/>
      <c r="U286" s="9"/>
      <c r="V286" s="9"/>
      <c r="W286" s="9"/>
      <c r="X286" s="9"/>
      <c r="Y286" s="9"/>
      <c r="Z286" s="9"/>
      <c r="AA286" s="9"/>
      <c r="AB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57"/>
      <c r="M287" s="157"/>
      <c r="N287" s="157"/>
      <c r="O287" s="9"/>
      <c r="P287" s="9"/>
      <c r="Q287" s="9"/>
      <c r="R287" s="9"/>
      <c r="S287" s="301"/>
      <c r="T287" s="9"/>
      <c r="U287" s="9"/>
      <c r="V287" s="9"/>
      <c r="W287" s="9"/>
      <c r="X287" s="9"/>
      <c r="Y287" s="9"/>
      <c r="Z287" s="9"/>
      <c r="AA287" s="9"/>
      <c r="AB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157"/>
      <c r="M288" s="157"/>
      <c r="N288" s="157"/>
      <c r="O288" s="9"/>
      <c r="P288" s="9"/>
      <c r="Q288" s="9"/>
      <c r="R288" s="9"/>
      <c r="S288" s="301"/>
      <c r="T288" s="9"/>
      <c r="U288" s="9"/>
      <c r="V288" s="9"/>
      <c r="W288" s="9"/>
      <c r="X288" s="9"/>
      <c r="Y288" s="9"/>
      <c r="Z288" s="9"/>
      <c r="AA288" s="9"/>
      <c r="AB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157"/>
      <c r="M289" s="157"/>
      <c r="N289" s="157"/>
      <c r="O289" s="9"/>
      <c r="P289" s="9"/>
      <c r="Q289" s="9"/>
      <c r="R289" s="9"/>
      <c r="S289" s="301"/>
      <c r="T289" s="9"/>
      <c r="U289" s="9"/>
      <c r="V289" s="9"/>
      <c r="W289" s="9"/>
      <c r="X289" s="9"/>
      <c r="Y289" s="9"/>
      <c r="Z289" s="9"/>
      <c r="AA289" s="9"/>
      <c r="AB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157"/>
      <c r="M290" s="157"/>
      <c r="N290" s="157"/>
      <c r="O290" s="9"/>
      <c r="P290" s="9"/>
      <c r="Q290" s="9"/>
      <c r="R290" s="9"/>
      <c r="S290" s="301"/>
      <c r="T290" s="9"/>
      <c r="U290" s="9"/>
      <c r="V290" s="9"/>
      <c r="W290" s="9"/>
      <c r="X290" s="9"/>
      <c r="Y290" s="9"/>
      <c r="Z290" s="9"/>
      <c r="AA290" s="9"/>
      <c r="AB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157"/>
      <c r="M291" s="157"/>
      <c r="N291" s="157"/>
      <c r="O291" s="9"/>
      <c r="P291" s="9"/>
      <c r="Q291" s="9"/>
      <c r="R291" s="9"/>
      <c r="S291" s="301"/>
      <c r="T291" s="9"/>
      <c r="U291" s="9"/>
      <c r="V291" s="9"/>
      <c r="W291" s="9"/>
      <c r="X291" s="9"/>
      <c r="Y291" s="9"/>
      <c r="Z291" s="9"/>
      <c r="AA291" s="9"/>
      <c r="AB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157"/>
      <c r="M292" s="157"/>
      <c r="N292" s="157"/>
      <c r="O292" s="9"/>
      <c r="P292" s="9"/>
      <c r="Q292" s="9"/>
      <c r="R292" s="9"/>
      <c r="S292" s="301"/>
      <c r="T292" s="9"/>
      <c r="U292" s="9"/>
      <c r="V292" s="9"/>
      <c r="W292" s="9"/>
      <c r="X292" s="9"/>
      <c r="Y292" s="9"/>
      <c r="Z292" s="9"/>
      <c r="AA292" s="9"/>
      <c r="AB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157"/>
      <c r="M293" s="157"/>
      <c r="N293" s="157"/>
      <c r="O293" s="9"/>
      <c r="P293" s="9"/>
      <c r="Q293" s="9"/>
      <c r="R293" s="9"/>
      <c r="S293" s="301"/>
      <c r="T293" s="9"/>
      <c r="U293" s="9"/>
      <c r="V293" s="9"/>
      <c r="W293" s="9"/>
      <c r="X293" s="9"/>
      <c r="Y293" s="9"/>
      <c r="Z293" s="9"/>
      <c r="AA293" s="9"/>
      <c r="AB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157"/>
      <c r="M294" s="157"/>
      <c r="N294" s="157"/>
      <c r="O294" s="9"/>
      <c r="P294" s="9"/>
      <c r="Q294" s="9"/>
      <c r="R294" s="9"/>
      <c r="S294" s="301"/>
      <c r="T294" s="9"/>
      <c r="U294" s="9"/>
      <c r="V294" s="9"/>
      <c r="W294" s="9"/>
      <c r="X294" s="9"/>
      <c r="Y294" s="9"/>
      <c r="Z294" s="9"/>
      <c r="AA294" s="9"/>
      <c r="AB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157"/>
      <c r="M295" s="157"/>
      <c r="N295" s="157"/>
      <c r="O295" s="9"/>
      <c r="P295" s="9"/>
      <c r="Q295" s="9"/>
      <c r="R295" s="9"/>
      <c r="S295" s="301"/>
      <c r="T295" s="9"/>
      <c r="U295" s="9"/>
      <c r="V295" s="9"/>
      <c r="W295" s="9"/>
      <c r="X295" s="9"/>
      <c r="Y295" s="9"/>
      <c r="Z295" s="9"/>
      <c r="AA295" s="9"/>
      <c r="AB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157"/>
      <c r="M296" s="157"/>
      <c r="N296" s="157"/>
      <c r="O296" s="9"/>
      <c r="P296" s="9"/>
      <c r="Q296" s="9"/>
      <c r="R296" s="9"/>
      <c r="S296" s="301"/>
      <c r="T296" s="9"/>
      <c r="U296" s="9"/>
      <c r="V296" s="9"/>
      <c r="W296" s="9"/>
      <c r="X296" s="9"/>
      <c r="Y296" s="9"/>
      <c r="Z296" s="9"/>
      <c r="AA296" s="9"/>
      <c r="AB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157"/>
      <c r="M297" s="157"/>
      <c r="N297" s="157"/>
      <c r="O297" s="9"/>
      <c r="P297" s="9"/>
      <c r="Q297" s="9"/>
      <c r="R297" s="9"/>
      <c r="S297" s="301"/>
      <c r="T297" s="9"/>
      <c r="U297" s="9"/>
      <c r="V297" s="9"/>
      <c r="W297" s="9"/>
      <c r="X297" s="9"/>
      <c r="Y297" s="9"/>
      <c r="Z297" s="9"/>
      <c r="AA297" s="9"/>
      <c r="AB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157"/>
      <c r="M298" s="157"/>
      <c r="N298" s="157"/>
      <c r="O298" s="9"/>
      <c r="P298" s="9"/>
      <c r="Q298" s="9"/>
      <c r="R298" s="9"/>
      <c r="S298" s="301"/>
      <c r="T298" s="9"/>
      <c r="U298" s="9"/>
      <c r="V298" s="9"/>
      <c r="W298" s="9"/>
      <c r="X298" s="9"/>
      <c r="Y298" s="9"/>
      <c r="Z298" s="9"/>
      <c r="AA298" s="9"/>
      <c r="AB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157"/>
      <c r="M299" s="157"/>
      <c r="N299" s="157"/>
      <c r="O299" s="9"/>
      <c r="P299" s="9"/>
      <c r="Q299" s="9"/>
      <c r="R299" s="9"/>
      <c r="S299" s="301"/>
      <c r="T299" s="9"/>
      <c r="U299" s="9"/>
      <c r="V299" s="9"/>
      <c r="W299" s="9"/>
      <c r="X299" s="9"/>
      <c r="Y299" s="9"/>
      <c r="Z299" s="9"/>
      <c r="AA299" s="9"/>
      <c r="AB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157"/>
      <c r="M300" s="157"/>
      <c r="N300" s="157"/>
      <c r="O300" s="9"/>
      <c r="P300" s="9"/>
      <c r="Q300" s="9"/>
      <c r="R300" s="9"/>
      <c r="S300" s="301"/>
      <c r="T300" s="9"/>
      <c r="U300" s="9"/>
      <c r="V300" s="9"/>
      <c r="W300" s="9"/>
      <c r="X300" s="9"/>
      <c r="Y300" s="9"/>
      <c r="Z300" s="9"/>
      <c r="AA300" s="9"/>
      <c r="AB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157"/>
      <c r="M301" s="157"/>
      <c r="N301" s="157"/>
      <c r="O301" s="9"/>
      <c r="P301" s="9"/>
      <c r="Q301" s="9"/>
      <c r="R301" s="9"/>
      <c r="S301" s="301"/>
      <c r="T301" s="9"/>
      <c r="U301" s="9"/>
      <c r="V301" s="9"/>
      <c r="W301" s="9"/>
      <c r="X301" s="9"/>
      <c r="Y301" s="9"/>
      <c r="Z301" s="9"/>
      <c r="AA301" s="9"/>
      <c r="AB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157"/>
      <c r="M302" s="157"/>
      <c r="N302" s="157"/>
      <c r="O302" s="9"/>
      <c r="P302" s="9"/>
      <c r="Q302" s="9"/>
      <c r="R302" s="9"/>
      <c r="S302" s="301"/>
      <c r="T302" s="9"/>
      <c r="U302" s="9"/>
      <c r="V302" s="9"/>
      <c r="W302" s="9"/>
      <c r="X302" s="9"/>
      <c r="Y302" s="9"/>
      <c r="Z302" s="9"/>
      <c r="AA302" s="9"/>
      <c r="AB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157"/>
      <c r="M303" s="157"/>
      <c r="N303" s="157"/>
      <c r="O303" s="9"/>
      <c r="P303" s="9"/>
      <c r="Q303" s="9"/>
      <c r="R303" s="9"/>
      <c r="S303" s="301"/>
      <c r="T303" s="9"/>
      <c r="U303" s="9"/>
      <c r="V303" s="9"/>
      <c r="W303" s="9"/>
      <c r="X303" s="9"/>
      <c r="Y303" s="9"/>
      <c r="Z303" s="9"/>
      <c r="AA303" s="9"/>
      <c r="AB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157"/>
      <c r="M304" s="157"/>
      <c r="N304" s="157"/>
      <c r="O304" s="9"/>
      <c r="P304" s="9"/>
      <c r="Q304" s="9"/>
      <c r="R304" s="9"/>
      <c r="S304" s="301"/>
      <c r="T304" s="9"/>
      <c r="U304" s="9"/>
      <c r="V304" s="9"/>
      <c r="W304" s="9"/>
      <c r="X304" s="9"/>
      <c r="Y304" s="9"/>
      <c r="Z304" s="9"/>
      <c r="AA304" s="9"/>
      <c r="AB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157"/>
      <c r="M305" s="157"/>
      <c r="N305" s="157"/>
      <c r="O305" s="9"/>
      <c r="P305" s="9"/>
      <c r="Q305" s="9"/>
      <c r="R305" s="9"/>
      <c r="S305" s="301"/>
      <c r="T305" s="9"/>
      <c r="U305" s="9"/>
      <c r="V305" s="9"/>
      <c r="W305" s="9"/>
      <c r="X305" s="9"/>
      <c r="Y305" s="9"/>
      <c r="Z305" s="9"/>
      <c r="AA305" s="9"/>
      <c r="AB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157"/>
      <c r="M306" s="157"/>
      <c r="N306" s="157"/>
      <c r="O306" s="9"/>
      <c r="P306" s="9"/>
      <c r="Q306" s="9"/>
      <c r="R306" s="9"/>
      <c r="S306" s="301"/>
      <c r="T306" s="9"/>
      <c r="U306" s="9"/>
      <c r="V306" s="9"/>
      <c r="W306" s="9"/>
      <c r="X306" s="9"/>
      <c r="Y306" s="9"/>
      <c r="Z306" s="9"/>
      <c r="AA306" s="9"/>
      <c r="AB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157"/>
      <c r="M307" s="157"/>
      <c r="N307" s="157"/>
      <c r="O307" s="9"/>
      <c r="P307" s="9"/>
      <c r="Q307" s="9"/>
      <c r="R307" s="9"/>
      <c r="S307" s="301"/>
      <c r="T307" s="9"/>
      <c r="U307" s="9"/>
      <c r="V307" s="9"/>
      <c r="W307" s="9"/>
      <c r="X307" s="9"/>
      <c r="Y307" s="9"/>
      <c r="Z307" s="9"/>
      <c r="AA307" s="9"/>
      <c r="AB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157"/>
      <c r="M308" s="157"/>
      <c r="N308" s="157"/>
      <c r="O308" s="9"/>
      <c r="P308" s="9"/>
      <c r="Q308" s="9"/>
      <c r="R308" s="9"/>
      <c r="S308" s="301"/>
      <c r="T308" s="9"/>
      <c r="U308" s="9"/>
      <c r="V308" s="9"/>
      <c r="W308" s="9"/>
      <c r="X308" s="9"/>
      <c r="Y308" s="9"/>
      <c r="Z308" s="9"/>
      <c r="AA308" s="9"/>
      <c r="AB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157"/>
      <c r="M309" s="157"/>
      <c r="N309" s="157"/>
      <c r="O309" s="9"/>
      <c r="P309" s="9"/>
      <c r="Q309" s="9"/>
      <c r="R309" s="9"/>
      <c r="S309" s="301"/>
      <c r="T309" s="9"/>
      <c r="U309" s="9"/>
      <c r="V309" s="9"/>
      <c r="W309" s="9"/>
      <c r="X309" s="9"/>
      <c r="Y309" s="9"/>
      <c r="Z309" s="9"/>
      <c r="AA309" s="9"/>
      <c r="AB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157"/>
      <c r="M310" s="157"/>
      <c r="N310" s="157"/>
      <c r="O310" s="9"/>
      <c r="P310" s="9"/>
      <c r="Q310" s="9"/>
      <c r="R310" s="9"/>
      <c r="S310" s="301"/>
      <c r="T310" s="9"/>
      <c r="U310" s="9"/>
      <c r="V310" s="9"/>
      <c r="W310" s="9"/>
      <c r="X310" s="9"/>
      <c r="Y310" s="9"/>
      <c r="Z310" s="9"/>
      <c r="AA310" s="9"/>
      <c r="AB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157"/>
      <c r="M311" s="157"/>
      <c r="N311" s="157"/>
      <c r="O311" s="9"/>
      <c r="P311" s="9"/>
      <c r="Q311" s="9"/>
      <c r="R311" s="9"/>
      <c r="S311" s="301"/>
      <c r="T311" s="9"/>
      <c r="U311" s="9"/>
      <c r="V311" s="9"/>
      <c r="W311" s="9"/>
      <c r="X311" s="9"/>
      <c r="Y311" s="9"/>
      <c r="Z311" s="9"/>
      <c r="AA311" s="9"/>
      <c r="AB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157"/>
      <c r="M312" s="157"/>
      <c r="N312" s="157"/>
      <c r="O312" s="9"/>
      <c r="P312" s="9"/>
      <c r="Q312" s="9"/>
      <c r="R312" s="9"/>
      <c r="S312" s="301"/>
      <c r="T312" s="9"/>
      <c r="U312" s="9"/>
      <c r="V312" s="9"/>
      <c r="W312" s="9"/>
      <c r="X312" s="9"/>
      <c r="Y312" s="9"/>
      <c r="Z312" s="9"/>
      <c r="AA312" s="9"/>
      <c r="AB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157"/>
      <c r="M313" s="157"/>
      <c r="N313" s="157"/>
      <c r="O313" s="9"/>
      <c r="P313" s="9"/>
      <c r="Q313" s="9"/>
      <c r="R313" s="9"/>
      <c r="S313" s="301"/>
      <c r="T313" s="9"/>
      <c r="U313" s="9"/>
      <c r="V313" s="9"/>
      <c r="W313" s="9"/>
      <c r="X313" s="9"/>
      <c r="Y313" s="9"/>
      <c r="Z313" s="9"/>
      <c r="AA313" s="9"/>
      <c r="AB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157"/>
      <c r="M314" s="157"/>
      <c r="N314" s="157"/>
      <c r="O314" s="9"/>
      <c r="P314" s="9"/>
      <c r="Q314" s="9"/>
      <c r="R314" s="9"/>
      <c r="S314" s="301"/>
      <c r="T314" s="9"/>
      <c r="U314" s="9"/>
      <c r="V314" s="9"/>
      <c r="W314" s="9"/>
      <c r="X314" s="9"/>
      <c r="Y314" s="9"/>
      <c r="Z314" s="9"/>
      <c r="AA314" s="9"/>
      <c r="AB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157"/>
      <c r="M315" s="157"/>
      <c r="N315" s="157"/>
      <c r="O315" s="9"/>
      <c r="P315" s="9"/>
      <c r="Q315" s="9"/>
      <c r="R315" s="9"/>
      <c r="S315" s="301"/>
      <c r="T315" s="9"/>
      <c r="U315" s="9"/>
      <c r="V315" s="9"/>
      <c r="W315" s="9"/>
      <c r="X315" s="9"/>
      <c r="Y315" s="9"/>
      <c r="Z315" s="9"/>
      <c r="AA315" s="9"/>
      <c r="AB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157"/>
      <c r="M316" s="157"/>
      <c r="N316" s="157"/>
      <c r="O316" s="9"/>
      <c r="P316" s="9"/>
      <c r="Q316" s="9"/>
      <c r="R316" s="9"/>
      <c r="S316" s="301"/>
      <c r="T316" s="9"/>
      <c r="U316" s="9"/>
      <c r="V316" s="9"/>
      <c r="W316" s="9"/>
      <c r="X316" s="9"/>
      <c r="Y316" s="9"/>
      <c r="Z316" s="9"/>
      <c r="AA316" s="9"/>
      <c r="AB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157"/>
      <c r="M317" s="157"/>
      <c r="N317" s="157"/>
      <c r="O317" s="9"/>
      <c r="P317" s="9"/>
      <c r="Q317" s="9"/>
      <c r="R317" s="9"/>
      <c r="S317" s="301"/>
      <c r="T317" s="9"/>
      <c r="U317" s="9"/>
      <c r="V317" s="9"/>
      <c r="W317" s="9"/>
      <c r="X317" s="9"/>
      <c r="Y317" s="9"/>
      <c r="Z317" s="9"/>
      <c r="AA317" s="9"/>
      <c r="AB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157"/>
      <c r="M318" s="157"/>
      <c r="N318" s="157"/>
      <c r="O318" s="9"/>
      <c r="P318" s="9"/>
      <c r="Q318" s="9"/>
      <c r="R318" s="9"/>
      <c r="S318" s="301"/>
      <c r="T318" s="9"/>
      <c r="U318" s="9"/>
      <c r="V318" s="9"/>
      <c r="W318" s="9"/>
      <c r="X318" s="9"/>
      <c r="Y318" s="9"/>
      <c r="Z318" s="9"/>
      <c r="AA318" s="9"/>
      <c r="AB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157"/>
      <c r="M319" s="157"/>
      <c r="N319" s="157"/>
      <c r="O319" s="9"/>
      <c r="P319" s="9"/>
      <c r="Q319" s="9"/>
      <c r="R319" s="9"/>
      <c r="S319" s="301"/>
      <c r="T319" s="9"/>
      <c r="U319" s="9"/>
      <c r="V319" s="9"/>
      <c r="W319" s="9"/>
      <c r="X319" s="9"/>
      <c r="Y319" s="9"/>
      <c r="Z319" s="9"/>
      <c r="AA319" s="9"/>
      <c r="AB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157"/>
      <c r="M320" s="157"/>
      <c r="N320" s="157"/>
      <c r="O320" s="9"/>
      <c r="P320" s="9"/>
      <c r="Q320" s="9"/>
      <c r="R320" s="9"/>
      <c r="S320" s="301"/>
      <c r="T320" s="9"/>
      <c r="U320" s="9"/>
      <c r="V320" s="9"/>
      <c r="W320" s="9"/>
      <c r="X320" s="9"/>
      <c r="Y320" s="9"/>
      <c r="Z320" s="9"/>
      <c r="AA320" s="9"/>
      <c r="AB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157"/>
      <c r="M321" s="157"/>
      <c r="N321" s="157"/>
      <c r="O321" s="9"/>
      <c r="P321" s="9"/>
      <c r="Q321" s="9"/>
      <c r="R321" s="9"/>
      <c r="S321" s="301"/>
      <c r="T321" s="9"/>
      <c r="U321" s="9"/>
      <c r="V321" s="9"/>
      <c r="W321" s="9"/>
      <c r="X321" s="9"/>
      <c r="Y321" s="9"/>
      <c r="Z321" s="9"/>
      <c r="AA321" s="9"/>
      <c r="AB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157"/>
      <c r="M322" s="157"/>
      <c r="N322" s="157"/>
      <c r="O322" s="9"/>
      <c r="P322" s="9"/>
      <c r="Q322" s="9"/>
      <c r="R322" s="9"/>
      <c r="S322" s="301"/>
      <c r="T322" s="9"/>
      <c r="U322" s="9"/>
      <c r="V322" s="9"/>
      <c r="W322" s="9"/>
      <c r="X322" s="9"/>
      <c r="Y322" s="9"/>
      <c r="Z322" s="9"/>
      <c r="AA322" s="9"/>
      <c r="AB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157"/>
      <c r="M323" s="157"/>
      <c r="N323" s="157"/>
      <c r="O323" s="9"/>
      <c r="P323" s="9"/>
      <c r="Q323" s="9"/>
      <c r="R323" s="9"/>
      <c r="S323" s="301"/>
      <c r="T323" s="9"/>
      <c r="U323" s="9"/>
      <c r="V323" s="9"/>
      <c r="W323" s="9"/>
      <c r="X323" s="9"/>
      <c r="Y323" s="9"/>
      <c r="Z323" s="9"/>
      <c r="AA323" s="9"/>
      <c r="AB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157"/>
      <c r="M324" s="157"/>
      <c r="N324" s="157"/>
      <c r="O324" s="9"/>
      <c r="P324" s="9"/>
      <c r="Q324" s="9"/>
      <c r="R324" s="9"/>
      <c r="S324" s="301"/>
      <c r="T324" s="9"/>
      <c r="U324" s="9"/>
      <c r="V324" s="9"/>
      <c r="W324" s="9"/>
      <c r="X324" s="9"/>
      <c r="Y324" s="9"/>
      <c r="Z324" s="9"/>
      <c r="AA324" s="9"/>
      <c r="AB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157"/>
      <c r="M325" s="157"/>
      <c r="N325" s="157"/>
      <c r="O325" s="9"/>
      <c r="P325" s="9"/>
      <c r="Q325" s="9"/>
      <c r="R325" s="9"/>
      <c r="S325" s="301"/>
      <c r="T325" s="9"/>
      <c r="U325" s="9"/>
      <c r="V325" s="9"/>
      <c r="W325" s="9"/>
      <c r="X325" s="9"/>
      <c r="Y325" s="9"/>
      <c r="Z325" s="9"/>
      <c r="AA325" s="9"/>
      <c r="AB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157"/>
      <c r="M326" s="157"/>
      <c r="N326" s="157"/>
      <c r="O326" s="9"/>
      <c r="P326" s="9"/>
      <c r="Q326" s="9"/>
      <c r="R326" s="9"/>
      <c r="S326" s="301"/>
      <c r="T326" s="9"/>
      <c r="U326" s="9"/>
      <c r="V326" s="9"/>
      <c r="W326" s="9"/>
      <c r="X326" s="9"/>
      <c r="Y326" s="9"/>
      <c r="Z326" s="9"/>
      <c r="AA326" s="9"/>
      <c r="AB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157"/>
      <c r="M327" s="157"/>
      <c r="N327" s="157"/>
      <c r="O327" s="9"/>
      <c r="P327" s="9"/>
      <c r="Q327" s="9"/>
      <c r="R327" s="9"/>
      <c r="S327" s="301"/>
      <c r="T327" s="9"/>
      <c r="U327" s="9"/>
      <c r="V327" s="9"/>
      <c r="W327" s="9"/>
      <c r="X327" s="9"/>
      <c r="Y327" s="9"/>
      <c r="Z327" s="9"/>
      <c r="AA327" s="9"/>
      <c r="AB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157"/>
      <c r="M328" s="157"/>
      <c r="N328" s="157"/>
      <c r="O328" s="9"/>
      <c r="P328" s="9"/>
      <c r="Q328" s="9"/>
      <c r="R328" s="9"/>
      <c r="S328" s="301"/>
      <c r="T328" s="9"/>
      <c r="U328" s="9"/>
      <c r="V328" s="9"/>
      <c r="W328" s="9"/>
      <c r="X328" s="9"/>
      <c r="Y328" s="9"/>
      <c r="Z328" s="9"/>
      <c r="AA328" s="9"/>
      <c r="AB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157"/>
      <c r="M329" s="157"/>
      <c r="N329" s="157"/>
      <c r="O329" s="9"/>
      <c r="P329" s="9"/>
      <c r="Q329" s="9"/>
      <c r="R329" s="9"/>
      <c r="S329" s="301"/>
      <c r="T329" s="9"/>
      <c r="U329" s="9"/>
      <c r="V329" s="9"/>
      <c r="W329" s="9"/>
      <c r="X329" s="9"/>
      <c r="Y329" s="9"/>
      <c r="Z329" s="9"/>
      <c r="AA329" s="9"/>
      <c r="AB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157"/>
      <c r="M330" s="157"/>
      <c r="N330" s="157"/>
      <c r="O330" s="9"/>
      <c r="P330" s="9"/>
      <c r="Q330" s="9"/>
      <c r="R330" s="9"/>
      <c r="S330" s="301"/>
      <c r="T330" s="9"/>
      <c r="U330" s="9"/>
      <c r="V330" s="9"/>
      <c r="W330" s="9"/>
      <c r="X330" s="9"/>
      <c r="Y330" s="9"/>
      <c r="Z330" s="9"/>
      <c r="AA330" s="9"/>
      <c r="AB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157"/>
      <c r="M331" s="157"/>
      <c r="N331" s="157"/>
      <c r="O331" s="9"/>
      <c r="P331" s="9"/>
      <c r="Q331" s="9"/>
      <c r="R331" s="9"/>
      <c r="S331" s="301"/>
      <c r="T331" s="9"/>
      <c r="U331" s="9"/>
      <c r="V331" s="9"/>
      <c r="W331" s="9"/>
      <c r="X331" s="9"/>
      <c r="Y331" s="9"/>
      <c r="Z331" s="9"/>
      <c r="AA331" s="9"/>
      <c r="AB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157"/>
      <c r="M332" s="157"/>
      <c r="N332" s="157"/>
      <c r="O332" s="9"/>
      <c r="P332" s="9"/>
      <c r="Q332" s="9"/>
      <c r="R332" s="9"/>
      <c r="S332" s="301"/>
      <c r="T332" s="9"/>
      <c r="U332" s="9"/>
      <c r="V332" s="9"/>
      <c r="W332" s="9"/>
      <c r="X332" s="9"/>
      <c r="Y332" s="9"/>
      <c r="Z332" s="9"/>
      <c r="AA332" s="9"/>
      <c r="AB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157"/>
      <c r="M333" s="157"/>
      <c r="N333" s="157"/>
      <c r="O333" s="9"/>
      <c r="P333" s="9"/>
      <c r="Q333" s="9"/>
      <c r="R333" s="9"/>
      <c r="S333" s="301"/>
      <c r="T333" s="9"/>
      <c r="U333" s="9"/>
      <c r="V333" s="9"/>
      <c r="W333" s="9"/>
      <c r="X333" s="9"/>
      <c r="Y333" s="9"/>
      <c r="Z333" s="9"/>
      <c r="AA333" s="9"/>
      <c r="AB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157"/>
      <c r="M334" s="157"/>
      <c r="N334" s="157"/>
      <c r="O334" s="9"/>
      <c r="P334" s="9"/>
      <c r="Q334" s="9"/>
      <c r="R334" s="9"/>
      <c r="S334" s="301"/>
      <c r="T334" s="9"/>
      <c r="U334" s="9"/>
      <c r="V334" s="9"/>
      <c r="W334" s="9"/>
      <c r="X334" s="9"/>
      <c r="Y334" s="9"/>
      <c r="Z334" s="9"/>
      <c r="AA334" s="9"/>
      <c r="AB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157"/>
      <c r="M335" s="157"/>
      <c r="N335" s="157"/>
      <c r="O335" s="9"/>
      <c r="P335" s="9"/>
      <c r="Q335" s="9"/>
      <c r="R335" s="9"/>
      <c r="S335" s="301"/>
      <c r="T335" s="9"/>
      <c r="U335" s="9"/>
      <c r="V335" s="9"/>
      <c r="W335" s="9"/>
      <c r="X335" s="9"/>
      <c r="Y335" s="9"/>
      <c r="Z335" s="9"/>
      <c r="AA335" s="9"/>
      <c r="AB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157"/>
      <c r="M336" s="157"/>
      <c r="N336" s="157"/>
      <c r="O336" s="9"/>
      <c r="P336" s="9"/>
      <c r="Q336" s="9"/>
      <c r="R336" s="9"/>
      <c r="S336" s="301"/>
      <c r="T336" s="9"/>
      <c r="U336" s="9"/>
      <c r="V336" s="9"/>
      <c r="W336" s="9"/>
      <c r="X336" s="9"/>
      <c r="Y336" s="9"/>
      <c r="Z336" s="9"/>
      <c r="AA336" s="9"/>
      <c r="AB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157"/>
      <c r="M337" s="157"/>
      <c r="N337" s="157"/>
      <c r="O337" s="9"/>
      <c r="P337" s="9"/>
      <c r="Q337" s="9"/>
      <c r="R337" s="9"/>
      <c r="S337" s="301"/>
      <c r="T337" s="9"/>
      <c r="U337" s="9"/>
      <c r="V337" s="9"/>
      <c r="W337" s="9"/>
      <c r="X337" s="9"/>
      <c r="Y337" s="9"/>
      <c r="Z337" s="9"/>
      <c r="AA337" s="9"/>
      <c r="AB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157"/>
      <c r="M338" s="157"/>
      <c r="N338" s="157"/>
      <c r="O338" s="9"/>
      <c r="P338" s="9"/>
      <c r="Q338" s="9"/>
      <c r="R338" s="9"/>
      <c r="S338" s="301"/>
      <c r="T338" s="9"/>
      <c r="U338" s="9"/>
      <c r="V338" s="9"/>
      <c r="W338" s="9"/>
      <c r="X338" s="9"/>
      <c r="Y338" s="9"/>
      <c r="Z338" s="9"/>
      <c r="AA338" s="9"/>
      <c r="AB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157"/>
      <c r="M339" s="157"/>
      <c r="N339" s="157"/>
      <c r="O339" s="9"/>
      <c r="P339" s="9"/>
      <c r="Q339" s="9"/>
      <c r="R339" s="9"/>
      <c r="S339" s="301"/>
      <c r="T339" s="9"/>
      <c r="U339" s="9"/>
      <c r="V339" s="9"/>
      <c r="W339" s="9"/>
      <c r="X339" s="9"/>
      <c r="Y339" s="9"/>
      <c r="Z339" s="9"/>
      <c r="AA339" s="9"/>
      <c r="AB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157"/>
      <c r="M340" s="157"/>
      <c r="N340" s="157"/>
      <c r="O340" s="9"/>
      <c r="P340" s="9"/>
      <c r="Q340" s="9"/>
      <c r="R340" s="9"/>
      <c r="S340" s="301"/>
      <c r="T340" s="9"/>
      <c r="U340" s="9"/>
      <c r="V340" s="9"/>
      <c r="W340" s="9"/>
      <c r="X340" s="9"/>
      <c r="Y340" s="9"/>
      <c r="Z340" s="9"/>
      <c r="AA340" s="9"/>
      <c r="AB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157"/>
      <c r="M341" s="157"/>
      <c r="N341" s="157"/>
      <c r="O341" s="9"/>
      <c r="P341" s="9"/>
      <c r="Q341" s="9"/>
      <c r="R341" s="9"/>
      <c r="S341" s="301"/>
      <c r="T341" s="9"/>
      <c r="U341" s="9"/>
      <c r="V341" s="9"/>
      <c r="W341" s="9"/>
      <c r="X341" s="9"/>
      <c r="Y341" s="9"/>
      <c r="Z341" s="9"/>
      <c r="AA341" s="9"/>
      <c r="AB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157"/>
      <c r="M342" s="157"/>
      <c r="N342" s="157"/>
      <c r="O342" s="9"/>
      <c r="P342" s="9"/>
      <c r="Q342" s="9"/>
      <c r="R342" s="9"/>
      <c r="S342" s="301"/>
      <c r="T342" s="9"/>
      <c r="U342" s="9"/>
      <c r="V342" s="9"/>
      <c r="W342" s="9"/>
      <c r="X342" s="9"/>
      <c r="Y342" s="9"/>
      <c r="Z342" s="9"/>
      <c r="AA342" s="9"/>
      <c r="AB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157"/>
      <c r="M343" s="157"/>
      <c r="N343" s="157"/>
      <c r="O343" s="9"/>
      <c r="P343" s="9"/>
      <c r="Q343" s="9"/>
      <c r="R343" s="9"/>
      <c r="S343" s="301"/>
      <c r="T343" s="9"/>
      <c r="U343" s="9"/>
      <c r="V343" s="9"/>
      <c r="W343" s="9"/>
      <c r="X343" s="9"/>
      <c r="Y343" s="9"/>
      <c r="Z343" s="9"/>
      <c r="AA343" s="9"/>
      <c r="AB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157"/>
      <c r="M344" s="157"/>
      <c r="N344" s="157"/>
      <c r="O344" s="9"/>
      <c r="P344" s="9"/>
      <c r="Q344" s="9"/>
      <c r="R344" s="9"/>
      <c r="S344" s="301"/>
      <c r="T344" s="9"/>
      <c r="U344" s="9"/>
      <c r="V344" s="9"/>
      <c r="W344" s="9"/>
      <c r="X344" s="9"/>
      <c r="Y344" s="9"/>
      <c r="Z344" s="9"/>
      <c r="AA344" s="9"/>
      <c r="AB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157"/>
      <c r="M345" s="157"/>
      <c r="N345" s="157"/>
      <c r="O345" s="9"/>
      <c r="P345" s="9"/>
      <c r="Q345" s="9"/>
      <c r="R345" s="9"/>
      <c r="S345" s="301"/>
      <c r="T345" s="9"/>
      <c r="U345" s="9"/>
      <c r="V345" s="9"/>
      <c r="W345" s="9"/>
      <c r="X345" s="9"/>
      <c r="Y345" s="9"/>
      <c r="Z345" s="9"/>
      <c r="AA345" s="9"/>
      <c r="AB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157"/>
      <c r="M346" s="157"/>
      <c r="N346" s="157"/>
      <c r="O346" s="9"/>
      <c r="P346" s="9"/>
      <c r="Q346" s="9"/>
      <c r="R346" s="9"/>
      <c r="S346" s="301"/>
      <c r="T346" s="9"/>
      <c r="U346" s="9"/>
      <c r="V346" s="9"/>
      <c r="W346" s="9"/>
      <c r="X346" s="9"/>
      <c r="Y346" s="9"/>
      <c r="Z346" s="9"/>
      <c r="AA346" s="9"/>
      <c r="AB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157"/>
      <c r="M347" s="157"/>
      <c r="N347" s="157"/>
      <c r="O347" s="9"/>
      <c r="P347" s="9"/>
      <c r="Q347" s="9"/>
      <c r="R347" s="9"/>
      <c r="S347" s="301"/>
      <c r="T347" s="9"/>
      <c r="U347" s="9"/>
      <c r="V347" s="9"/>
      <c r="W347" s="9"/>
      <c r="X347" s="9"/>
      <c r="Y347" s="9"/>
      <c r="Z347" s="9"/>
      <c r="AA347" s="9"/>
      <c r="AB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157"/>
      <c r="M348" s="157"/>
      <c r="N348" s="157"/>
      <c r="O348" s="9"/>
      <c r="P348" s="9"/>
      <c r="Q348" s="9"/>
      <c r="R348" s="9"/>
      <c r="S348" s="301"/>
      <c r="T348" s="9"/>
      <c r="U348" s="9"/>
      <c r="V348" s="9"/>
      <c r="W348" s="9"/>
      <c r="X348" s="9"/>
      <c r="Y348" s="9"/>
      <c r="Z348" s="9"/>
      <c r="AA348" s="9"/>
      <c r="AB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157"/>
      <c r="M349" s="157"/>
      <c r="N349" s="157"/>
      <c r="O349" s="9"/>
      <c r="P349" s="9"/>
      <c r="Q349" s="9"/>
      <c r="R349" s="9"/>
      <c r="S349" s="301"/>
      <c r="T349" s="9"/>
      <c r="U349" s="9"/>
      <c r="V349" s="9"/>
      <c r="W349" s="9"/>
      <c r="X349" s="9"/>
      <c r="Y349" s="9"/>
      <c r="Z349" s="9"/>
      <c r="AA349" s="9"/>
      <c r="AB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157"/>
      <c r="M350" s="157"/>
      <c r="N350" s="157"/>
      <c r="O350" s="9"/>
      <c r="P350" s="9"/>
      <c r="Q350" s="9"/>
      <c r="R350" s="9"/>
      <c r="S350" s="301"/>
      <c r="T350" s="9"/>
      <c r="U350" s="9"/>
      <c r="V350" s="9"/>
      <c r="W350" s="9"/>
      <c r="X350" s="9"/>
      <c r="Y350" s="9"/>
      <c r="Z350" s="9"/>
      <c r="AA350" s="9"/>
      <c r="AB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157"/>
      <c r="M351" s="157"/>
      <c r="N351" s="157"/>
      <c r="O351" s="9"/>
      <c r="P351" s="9"/>
      <c r="Q351" s="9"/>
      <c r="R351" s="9"/>
      <c r="S351" s="301"/>
      <c r="T351" s="9"/>
      <c r="U351" s="9"/>
      <c r="V351" s="9"/>
      <c r="W351" s="9"/>
      <c r="X351" s="9"/>
      <c r="Y351" s="9"/>
      <c r="Z351" s="9"/>
      <c r="AA351" s="9"/>
      <c r="AB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157"/>
      <c r="M352" s="157"/>
      <c r="N352" s="157"/>
      <c r="O352" s="9"/>
      <c r="P352" s="9"/>
      <c r="Q352" s="9"/>
      <c r="R352" s="9"/>
      <c r="S352" s="301"/>
      <c r="T352" s="9"/>
      <c r="U352" s="9"/>
      <c r="V352" s="9"/>
      <c r="W352" s="9"/>
      <c r="X352" s="9"/>
      <c r="Y352" s="9"/>
      <c r="Z352" s="9"/>
      <c r="AA352" s="9"/>
      <c r="AB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157"/>
      <c r="M353" s="157"/>
      <c r="N353" s="157"/>
      <c r="O353" s="9"/>
      <c r="P353" s="9"/>
      <c r="Q353" s="9"/>
      <c r="R353" s="9"/>
      <c r="S353" s="301"/>
      <c r="T353" s="9"/>
      <c r="U353" s="9"/>
      <c r="V353" s="9"/>
      <c r="W353" s="9"/>
      <c r="X353" s="9"/>
      <c r="Y353" s="9"/>
      <c r="Z353" s="9"/>
      <c r="AA353" s="9"/>
      <c r="AB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157"/>
      <c r="M354" s="157"/>
      <c r="N354" s="157"/>
      <c r="O354" s="9"/>
      <c r="P354" s="9"/>
      <c r="Q354" s="9"/>
      <c r="R354" s="9"/>
      <c r="S354" s="301"/>
      <c r="T354" s="9"/>
      <c r="U354" s="9"/>
      <c r="V354" s="9"/>
      <c r="W354" s="9"/>
      <c r="X354" s="9"/>
      <c r="Y354" s="9"/>
      <c r="Z354" s="9"/>
      <c r="AA354" s="9"/>
      <c r="AB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157"/>
      <c r="M355" s="157"/>
      <c r="N355" s="157"/>
      <c r="O355" s="9"/>
      <c r="P355" s="9"/>
      <c r="Q355" s="9"/>
      <c r="R355" s="9"/>
      <c r="S355" s="301"/>
      <c r="T355" s="9"/>
      <c r="U355" s="9"/>
      <c r="V355" s="9"/>
      <c r="W355" s="9"/>
      <c r="X355" s="9"/>
      <c r="Y355" s="9"/>
      <c r="Z355" s="9"/>
      <c r="AA355" s="9"/>
      <c r="AB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157"/>
      <c r="M356" s="157"/>
      <c r="N356" s="157"/>
      <c r="O356" s="9"/>
      <c r="P356" s="9"/>
      <c r="Q356" s="9"/>
      <c r="R356" s="9"/>
      <c r="S356" s="301"/>
      <c r="T356" s="9"/>
      <c r="U356" s="9"/>
      <c r="V356" s="9"/>
      <c r="W356" s="9"/>
      <c r="X356" s="9"/>
      <c r="Y356" s="9"/>
      <c r="Z356" s="9"/>
      <c r="AA356" s="9"/>
      <c r="AB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157"/>
      <c r="M357" s="157"/>
      <c r="N357" s="157"/>
      <c r="O357" s="9"/>
      <c r="P357" s="9"/>
      <c r="Q357" s="9"/>
      <c r="R357" s="9"/>
      <c r="S357" s="301"/>
      <c r="T357" s="9"/>
      <c r="U357" s="9"/>
      <c r="V357" s="9"/>
      <c r="W357" s="9"/>
      <c r="X357" s="9"/>
      <c r="Y357" s="9"/>
      <c r="Z357" s="9"/>
      <c r="AA357" s="9"/>
      <c r="AB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157"/>
      <c r="M358" s="157"/>
      <c r="N358" s="157"/>
      <c r="O358" s="9"/>
      <c r="P358" s="9"/>
      <c r="Q358" s="9"/>
      <c r="R358" s="9"/>
      <c r="S358" s="301"/>
      <c r="T358" s="9"/>
      <c r="U358" s="9"/>
      <c r="V358" s="9"/>
      <c r="W358" s="9"/>
      <c r="X358" s="9"/>
      <c r="Y358" s="9"/>
      <c r="Z358" s="9"/>
      <c r="AA358" s="9"/>
      <c r="AB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157"/>
      <c r="M359" s="157"/>
      <c r="N359" s="157"/>
      <c r="O359" s="9"/>
      <c r="P359" s="9"/>
      <c r="Q359" s="9"/>
      <c r="R359" s="9"/>
      <c r="S359" s="301"/>
      <c r="T359" s="9"/>
      <c r="U359" s="9"/>
      <c r="V359" s="9"/>
      <c r="W359" s="9"/>
      <c r="X359" s="9"/>
      <c r="Y359" s="9"/>
      <c r="Z359" s="9"/>
      <c r="AA359" s="9"/>
      <c r="AB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157"/>
      <c r="M360" s="157"/>
      <c r="N360" s="157"/>
      <c r="O360" s="9"/>
      <c r="P360" s="9"/>
      <c r="Q360" s="9"/>
      <c r="R360" s="9"/>
      <c r="S360" s="301"/>
      <c r="T360" s="9"/>
      <c r="U360" s="9"/>
      <c r="V360" s="9"/>
      <c r="W360" s="9"/>
      <c r="X360" s="9"/>
      <c r="Y360" s="9"/>
      <c r="Z360" s="9"/>
      <c r="AA360" s="9"/>
      <c r="AB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157"/>
      <c r="M361" s="157"/>
      <c r="N361" s="157"/>
      <c r="O361" s="9"/>
      <c r="P361" s="9"/>
      <c r="Q361" s="9"/>
      <c r="R361" s="9"/>
      <c r="S361" s="301"/>
      <c r="T361" s="9"/>
      <c r="U361" s="9"/>
      <c r="V361" s="9"/>
      <c r="W361" s="9"/>
      <c r="X361" s="9"/>
      <c r="Y361" s="9"/>
      <c r="Z361" s="9"/>
      <c r="AA361" s="9"/>
      <c r="AB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157"/>
      <c r="M362" s="157"/>
      <c r="N362" s="157"/>
      <c r="O362" s="9"/>
      <c r="P362" s="9"/>
      <c r="Q362" s="9"/>
      <c r="R362" s="9"/>
      <c r="S362" s="301"/>
      <c r="T362" s="9"/>
      <c r="U362" s="9"/>
      <c r="V362" s="9"/>
      <c r="W362" s="9"/>
      <c r="X362" s="9"/>
      <c r="Y362" s="9"/>
      <c r="Z362" s="9"/>
      <c r="AA362" s="9"/>
      <c r="AB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157"/>
      <c r="M363" s="157"/>
      <c r="N363" s="157"/>
      <c r="O363" s="9"/>
      <c r="P363" s="9"/>
      <c r="Q363" s="9"/>
      <c r="R363" s="9"/>
      <c r="S363" s="301"/>
      <c r="T363" s="9"/>
      <c r="U363" s="9"/>
      <c r="V363" s="9"/>
      <c r="W363" s="9"/>
      <c r="X363" s="9"/>
      <c r="Y363" s="9"/>
      <c r="Z363" s="9"/>
      <c r="AA363" s="9"/>
      <c r="AB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157"/>
      <c r="M364" s="157"/>
      <c r="N364" s="157"/>
      <c r="O364" s="9"/>
      <c r="P364" s="9"/>
      <c r="Q364" s="9"/>
      <c r="R364" s="9"/>
      <c r="S364" s="301"/>
      <c r="T364" s="9"/>
      <c r="U364" s="9"/>
      <c r="V364" s="9"/>
      <c r="W364" s="9"/>
      <c r="X364" s="9"/>
      <c r="Y364" s="9"/>
      <c r="Z364" s="9"/>
      <c r="AA364" s="9"/>
      <c r="AB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157"/>
      <c r="M365" s="157"/>
      <c r="N365" s="157"/>
      <c r="O365" s="9"/>
      <c r="P365" s="9"/>
      <c r="Q365" s="9"/>
      <c r="R365" s="9"/>
      <c r="S365" s="301"/>
      <c r="T365" s="9"/>
      <c r="U365" s="9"/>
      <c r="V365" s="9"/>
      <c r="W365" s="9"/>
      <c r="X365" s="9"/>
      <c r="Y365" s="9"/>
      <c r="Z365" s="9"/>
      <c r="AA365" s="9"/>
      <c r="AB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157"/>
      <c r="M366" s="157"/>
      <c r="N366" s="157"/>
      <c r="O366" s="9"/>
      <c r="P366" s="9"/>
      <c r="Q366" s="9"/>
      <c r="R366" s="9"/>
      <c r="S366" s="301"/>
      <c r="T366" s="9"/>
      <c r="U366" s="9"/>
      <c r="V366" s="9"/>
      <c r="W366" s="9"/>
      <c r="X366" s="9"/>
      <c r="Y366" s="9"/>
      <c r="Z366" s="9"/>
      <c r="AA366" s="9"/>
      <c r="AB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157"/>
      <c r="M367" s="157"/>
      <c r="N367" s="157"/>
      <c r="O367" s="9"/>
      <c r="P367" s="9"/>
      <c r="Q367" s="9"/>
      <c r="R367" s="9"/>
      <c r="S367" s="301"/>
      <c r="T367" s="9"/>
      <c r="U367" s="9"/>
      <c r="V367" s="9"/>
      <c r="W367" s="9"/>
      <c r="X367" s="9"/>
      <c r="Y367" s="9"/>
      <c r="Z367" s="9"/>
      <c r="AA367" s="9"/>
      <c r="AB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157"/>
      <c r="M368" s="157"/>
      <c r="N368" s="157"/>
      <c r="O368" s="9"/>
      <c r="P368" s="9"/>
      <c r="Q368" s="9"/>
      <c r="R368" s="9"/>
      <c r="S368" s="301"/>
      <c r="T368" s="9"/>
      <c r="U368" s="9"/>
      <c r="V368" s="9"/>
      <c r="W368" s="9"/>
      <c r="X368" s="9"/>
      <c r="Y368" s="9"/>
      <c r="Z368" s="9"/>
      <c r="AA368" s="9"/>
      <c r="AB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157"/>
      <c r="M369" s="157"/>
      <c r="N369" s="157"/>
      <c r="O369" s="9"/>
      <c r="P369" s="9"/>
      <c r="Q369" s="9"/>
      <c r="R369" s="9"/>
      <c r="S369" s="301"/>
      <c r="T369" s="9"/>
      <c r="U369" s="9"/>
      <c r="V369" s="9"/>
      <c r="W369" s="9"/>
      <c r="X369" s="9"/>
      <c r="Y369" s="9"/>
      <c r="Z369" s="9"/>
      <c r="AA369" s="9"/>
      <c r="AB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157"/>
      <c r="M370" s="157"/>
      <c r="N370" s="157"/>
      <c r="O370" s="9"/>
      <c r="P370" s="9"/>
      <c r="Q370" s="9"/>
      <c r="R370" s="9"/>
      <c r="S370" s="301"/>
      <c r="T370" s="9"/>
      <c r="U370" s="9"/>
      <c r="V370" s="9"/>
      <c r="W370" s="9"/>
      <c r="X370" s="9"/>
      <c r="Y370" s="9"/>
      <c r="Z370" s="9"/>
      <c r="AA370" s="9"/>
      <c r="AB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157"/>
      <c r="M371" s="157"/>
      <c r="N371" s="157"/>
      <c r="O371" s="9"/>
      <c r="P371" s="9"/>
      <c r="Q371" s="9"/>
      <c r="R371" s="9"/>
      <c r="S371" s="301"/>
      <c r="T371" s="9"/>
      <c r="U371" s="9"/>
      <c r="V371" s="9"/>
      <c r="W371" s="9"/>
      <c r="X371" s="9"/>
      <c r="Y371" s="9"/>
      <c r="Z371" s="9"/>
      <c r="AA371" s="9"/>
      <c r="AB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157"/>
      <c r="M372" s="157"/>
      <c r="N372" s="157"/>
      <c r="O372" s="9"/>
      <c r="P372" s="9"/>
      <c r="Q372" s="9"/>
      <c r="R372" s="9"/>
      <c r="S372" s="301"/>
      <c r="T372" s="9"/>
      <c r="U372" s="9"/>
      <c r="V372" s="9"/>
      <c r="W372" s="9"/>
      <c r="X372" s="9"/>
      <c r="Y372" s="9"/>
      <c r="Z372" s="9"/>
      <c r="AA372" s="9"/>
      <c r="AB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157"/>
      <c r="M373" s="157"/>
      <c r="N373" s="157"/>
      <c r="O373" s="9"/>
      <c r="P373" s="9"/>
      <c r="Q373" s="9"/>
      <c r="R373" s="9"/>
      <c r="S373" s="301"/>
      <c r="T373" s="9"/>
      <c r="U373" s="9"/>
      <c r="V373" s="9"/>
      <c r="W373" s="9"/>
      <c r="X373" s="9"/>
      <c r="Y373" s="9"/>
      <c r="Z373" s="9"/>
      <c r="AA373" s="9"/>
      <c r="AB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157"/>
      <c r="M374" s="157"/>
      <c r="N374" s="157"/>
      <c r="O374" s="9"/>
      <c r="P374" s="9"/>
      <c r="Q374" s="9"/>
      <c r="R374" s="9"/>
      <c r="S374" s="301"/>
      <c r="T374" s="9"/>
      <c r="U374" s="9"/>
      <c r="V374" s="9"/>
      <c r="W374" s="9"/>
      <c r="X374" s="9"/>
      <c r="Y374" s="9"/>
      <c r="Z374" s="9"/>
      <c r="AA374" s="9"/>
      <c r="AB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157"/>
      <c r="M375" s="157"/>
      <c r="N375" s="157"/>
      <c r="O375" s="9"/>
      <c r="P375" s="9"/>
      <c r="Q375" s="9"/>
      <c r="R375" s="9"/>
      <c r="S375" s="301"/>
      <c r="T375" s="9"/>
      <c r="U375" s="9"/>
      <c r="V375" s="9"/>
      <c r="W375" s="9"/>
      <c r="X375" s="9"/>
      <c r="Y375" s="9"/>
      <c r="Z375" s="9"/>
      <c r="AA375" s="9"/>
      <c r="AB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157"/>
      <c r="M376" s="157"/>
      <c r="N376" s="157"/>
      <c r="O376" s="9"/>
      <c r="P376" s="9"/>
      <c r="Q376" s="9"/>
      <c r="R376" s="9"/>
      <c r="S376" s="301"/>
      <c r="T376" s="9"/>
      <c r="U376" s="9"/>
      <c r="V376" s="9"/>
      <c r="W376" s="9"/>
      <c r="X376" s="9"/>
      <c r="Y376" s="9"/>
      <c r="Z376" s="9"/>
      <c r="AA376" s="9"/>
      <c r="AB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157"/>
      <c r="M377" s="157"/>
      <c r="N377" s="157"/>
      <c r="O377" s="9"/>
      <c r="P377" s="9"/>
      <c r="Q377" s="9"/>
      <c r="R377" s="9"/>
      <c r="S377" s="301"/>
      <c r="T377" s="9"/>
      <c r="U377" s="9"/>
      <c r="V377" s="9"/>
      <c r="W377" s="9"/>
      <c r="X377" s="9"/>
      <c r="Y377" s="9"/>
      <c r="Z377" s="9"/>
      <c r="AA377" s="9"/>
      <c r="AB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157"/>
      <c r="M378" s="157"/>
      <c r="N378" s="157"/>
      <c r="O378" s="9"/>
      <c r="P378" s="9"/>
      <c r="Q378" s="9"/>
      <c r="R378" s="9"/>
      <c r="S378" s="301"/>
      <c r="T378" s="9"/>
      <c r="U378" s="9"/>
      <c r="V378" s="9"/>
      <c r="W378" s="9"/>
      <c r="X378" s="9"/>
      <c r="Y378" s="9"/>
      <c r="Z378" s="9"/>
      <c r="AA378" s="9"/>
      <c r="AB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157"/>
      <c r="M379" s="157"/>
      <c r="N379" s="157"/>
      <c r="O379" s="9"/>
      <c r="P379" s="9"/>
      <c r="Q379" s="9"/>
      <c r="R379" s="9"/>
      <c r="S379" s="301"/>
      <c r="T379" s="9"/>
      <c r="U379" s="9"/>
      <c r="V379" s="9"/>
      <c r="W379" s="9"/>
      <c r="X379" s="9"/>
      <c r="Y379" s="9"/>
      <c r="Z379" s="9"/>
      <c r="AA379" s="9"/>
      <c r="AB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157"/>
      <c r="M380" s="157"/>
      <c r="N380" s="157"/>
      <c r="O380" s="9"/>
      <c r="P380" s="9"/>
      <c r="Q380" s="9"/>
      <c r="R380" s="9"/>
      <c r="S380" s="301"/>
      <c r="T380" s="9"/>
      <c r="U380" s="9"/>
      <c r="V380" s="9"/>
      <c r="W380" s="9"/>
      <c r="X380" s="9"/>
      <c r="Y380" s="9"/>
      <c r="Z380" s="9"/>
      <c r="AA380" s="9"/>
      <c r="AB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157"/>
      <c r="M381" s="157"/>
      <c r="N381" s="157"/>
      <c r="O381" s="9"/>
      <c r="P381" s="9"/>
      <c r="Q381" s="9"/>
      <c r="R381" s="9"/>
      <c r="S381" s="301"/>
      <c r="T381" s="9"/>
      <c r="U381" s="9"/>
      <c r="V381" s="9"/>
      <c r="W381" s="9"/>
      <c r="X381" s="9"/>
      <c r="Y381" s="9"/>
      <c r="Z381" s="9"/>
      <c r="AA381" s="9"/>
      <c r="AB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157"/>
      <c r="M382" s="157"/>
      <c r="N382" s="157"/>
      <c r="O382" s="9"/>
      <c r="P382" s="9"/>
      <c r="Q382" s="9"/>
      <c r="R382" s="9"/>
      <c r="S382" s="301"/>
      <c r="T382" s="9"/>
      <c r="U382" s="9"/>
      <c r="V382" s="9"/>
      <c r="W382" s="9"/>
      <c r="X382" s="9"/>
      <c r="Y382" s="9"/>
      <c r="Z382" s="9"/>
      <c r="AA382" s="9"/>
      <c r="AB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157"/>
      <c r="M383" s="157"/>
      <c r="N383" s="157"/>
      <c r="O383" s="9"/>
      <c r="P383" s="9"/>
      <c r="Q383" s="9"/>
      <c r="R383" s="9"/>
      <c r="S383" s="301"/>
      <c r="T383" s="9"/>
      <c r="U383" s="9"/>
      <c r="V383" s="9"/>
      <c r="W383" s="9"/>
      <c r="X383" s="9"/>
      <c r="Y383" s="9"/>
      <c r="Z383" s="9"/>
      <c r="AA383" s="9"/>
      <c r="AB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157"/>
      <c r="M384" s="157"/>
      <c r="N384" s="157"/>
      <c r="O384" s="9"/>
      <c r="P384" s="9"/>
      <c r="Q384" s="9"/>
      <c r="R384" s="9"/>
      <c r="S384" s="301"/>
      <c r="T384" s="9"/>
      <c r="U384" s="9"/>
      <c r="V384" s="9"/>
      <c r="W384" s="9"/>
      <c r="X384" s="9"/>
      <c r="Y384" s="9"/>
      <c r="Z384" s="9"/>
      <c r="AA384" s="9"/>
      <c r="AB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157"/>
      <c r="M385" s="157"/>
      <c r="N385" s="157"/>
      <c r="O385" s="9"/>
      <c r="P385" s="9"/>
      <c r="Q385" s="9"/>
      <c r="R385" s="9"/>
      <c r="S385" s="301"/>
      <c r="T385" s="9"/>
      <c r="U385" s="9"/>
      <c r="V385" s="9"/>
      <c r="W385" s="9"/>
      <c r="X385" s="9"/>
      <c r="Y385" s="9"/>
      <c r="Z385" s="9"/>
      <c r="AA385" s="9"/>
      <c r="AB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157"/>
      <c r="M386" s="157"/>
      <c r="N386" s="157"/>
      <c r="O386" s="9"/>
      <c r="P386" s="9"/>
      <c r="Q386" s="9"/>
      <c r="R386" s="9"/>
      <c r="S386" s="301"/>
      <c r="T386" s="9"/>
      <c r="U386" s="9"/>
      <c r="V386" s="9"/>
      <c r="W386" s="9"/>
      <c r="X386" s="9"/>
      <c r="Y386" s="9"/>
      <c r="Z386" s="9"/>
      <c r="AA386" s="9"/>
      <c r="AB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157"/>
      <c r="M387" s="157"/>
      <c r="N387" s="157"/>
      <c r="O387" s="9"/>
      <c r="P387" s="9"/>
      <c r="Q387" s="9"/>
      <c r="R387" s="9"/>
      <c r="S387" s="301"/>
      <c r="T387" s="9"/>
      <c r="U387" s="9"/>
      <c r="V387" s="9"/>
      <c r="W387" s="9"/>
      <c r="X387" s="9"/>
      <c r="Y387" s="9"/>
      <c r="Z387" s="9"/>
      <c r="AA387" s="9"/>
      <c r="AB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157"/>
      <c r="M388" s="157"/>
      <c r="N388" s="157"/>
      <c r="O388" s="9"/>
      <c r="P388" s="9"/>
      <c r="Q388" s="9"/>
      <c r="R388" s="9"/>
      <c r="S388" s="301"/>
      <c r="T388" s="9"/>
      <c r="U388" s="9"/>
      <c r="V388" s="9"/>
      <c r="W388" s="9"/>
      <c r="X388" s="9"/>
      <c r="Y388" s="9"/>
      <c r="Z388" s="9"/>
      <c r="AA388" s="9"/>
      <c r="AB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157"/>
      <c r="M389" s="157"/>
      <c r="N389" s="157"/>
      <c r="O389" s="9"/>
      <c r="P389" s="9"/>
      <c r="Q389" s="9"/>
      <c r="R389" s="9"/>
      <c r="S389" s="301"/>
      <c r="T389" s="9"/>
      <c r="U389" s="9"/>
      <c r="V389" s="9"/>
      <c r="W389" s="9"/>
      <c r="X389" s="9"/>
      <c r="Y389" s="9"/>
      <c r="Z389" s="9"/>
      <c r="AA389" s="9"/>
      <c r="AB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157"/>
      <c r="M390" s="157"/>
      <c r="N390" s="157"/>
      <c r="O390" s="9"/>
      <c r="P390" s="9"/>
      <c r="Q390" s="9"/>
      <c r="R390" s="9"/>
      <c r="S390" s="301"/>
      <c r="T390" s="9"/>
      <c r="U390" s="9"/>
      <c r="V390" s="9"/>
      <c r="W390" s="9"/>
      <c r="X390" s="9"/>
      <c r="Y390" s="9"/>
      <c r="Z390" s="9"/>
      <c r="AA390" s="9"/>
      <c r="AB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157"/>
      <c r="M391" s="157"/>
      <c r="N391" s="157"/>
      <c r="O391" s="9"/>
      <c r="P391" s="9"/>
      <c r="Q391" s="9"/>
      <c r="R391" s="9"/>
      <c r="S391" s="301"/>
      <c r="T391" s="9"/>
      <c r="U391" s="9"/>
      <c r="V391" s="9"/>
      <c r="W391" s="9"/>
      <c r="X391" s="9"/>
      <c r="Y391" s="9"/>
      <c r="Z391" s="9"/>
      <c r="AA391" s="9"/>
      <c r="AB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157"/>
      <c r="M392" s="157"/>
      <c r="N392" s="157"/>
      <c r="O392" s="9"/>
      <c r="P392" s="9"/>
      <c r="Q392" s="9"/>
      <c r="R392" s="9"/>
      <c r="S392" s="301"/>
      <c r="T392" s="9"/>
      <c r="U392" s="9"/>
      <c r="V392" s="9"/>
      <c r="W392" s="9"/>
      <c r="X392" s="9"/>
      <c r="Y392" s="9"/>
      <c r="Z392" s="9"/>
      <c r="AA392" s="9"/>
      <c r="AB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157"/>
      <c r="M393" s="157"/>
      <c r="N393" s="157"/>
      <c r="O393" s="9"/>
      <c r="P393" s="9"/>
      <c r="Q393" s="9"/>
      <c r="R393" s="9"/>
      <c r="S393" s="301"/>
      <c r="T393" s="9"/>
      <c r="U393" s="9"/>
      <c r="V393" s="9"/>
      <c r="W393" s="9"/>
      <c r="X393" s="9"/>
      <c r="Y393" s="9"/>
      <c r="Z393" s="9"/>
      <c r="AA393" s="9"/>
      <c r="AB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157"/>
      <c r="M394" s="157"/>
      <c r="N394" s="157"/>
      <c r="O394" s="9"/>
      <c r="P394" s="9"/>
      <c r="Q394" s="9"/>
      <c r="R394" s="9"/>
      <c r="S394" s="301"/>
      <c r="T394" s="9"/>
      <c r="U394" s="9"/>
      <c r="V394" s="9"/>
      <c r="W394" s="9"/>
      <c r="X394" s="9"/>
      <c r="Y394" s="9"/>
      <c r="Z394" s="9"/>
      <c r="AA394" s="9"/>
      <c r="AB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157"/>
      <c r="M395" s="157"/>
      <c r="N395" s="157"/>
      <c r="O395" s="9"/>
      <c r="P395" s="9"/>
      <c r="Q395" s="9"/>
      <c r="R395" s="9"/>
      <c r="S395" s="301"/>
      <c r="T395" s="9"/>
      <c r="U395" s="9"/>
      <c r="V395" s="9"/>
      <c r="W395" s="9"/>
      <c r="X395" s="9"/>
      <c r="Y395" s="9"/>
      <c r="Z395" s="9"/>
      <c r="AA395" s="9"/>
      <c r="AB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157"/>
      <c r="M396" s="157"/>
      <c r="N396" s="157"/>
      <c r="O396" s="9"/>
      <c r="P396" s="9"/>
      <c r="Q396" s="9"/>
      <c r="R396" s="9"/>
      <c r="S396" s="301"/>
      <c r="T396" s="9"/>
      <c r="U396" s="9"/>
      <c r="V396" s="9"/>
      <c r="W396" s="9"/>
      <c r="X396" s="9"/>
      <c r="Y396" s="9"/>
      <c r="Z396" s="9"/>
      <c r="AA396" s="9"/>
      <c r="AB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157"/>
      <c r="M397" s="157"/>
      <c r="N397" s="157"/>
      <c r="O397" s="9"/>
      <c r="P397" s="9"/>
      <c r="Q397" s="9"/>
      <c r="R397" s="9"/>
      <c r="S397" s="301"/>
      <c r="T397" s="9"/>
      <c r="U397" s="9"/>
      <c r="V397" s="9"/>
      <c r="W397" s="9"/>
      <c r="X397" s="9"/>
      <c r="Y397" s="9"/>
      <c r="Z397" s="9"/>
      <c r="AA397" s="9"/>
      <c r="AB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157"/>
      <c r="M398" s="157"/>
      <c r="N398" s="157"/>
      <c r="O398" s="9"/>
      <c r="P398" s="9"/>
      <c r="Q398" s="9"/>
      <c r="R398" s="9"/>
      <c r="S398" s="301"/>
      <c r="T398" s="9"/>
      <c r="U398" s="9"/>
      <c r="V398" s="9"/>
      <c r="W398" s="9"/>
      <c r="X398" s="9"/>
      <c r="Y398" s="9"/>
      <c r="Z398" s="9"/>
      <c r="AA398" s="9"/>
      <c r="AB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157"/>
      <c r="M399" s="157"/>
      <c r="N399" s="157"/>
      <c r="O399" s="9"/>
      <c r="P399" s="9"/>
      <c r="Q399" s="9"/>
      <c r="R399" s="9"/>
      <c r="S399" s="301"/>
      <c r="T399" s="9"/>
      <c r="U399" s="9"/>
      <c r="V399" s="9"/>
      <c r="W399" s="9"/>
      <c r="X399" s="9"/>
      <c r="Y399" s="9"/>
      <c r="Z399" s="9"/>
      <c r="AA399" s="9"/>
      <c r="AB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157"/>
      <c r="M400" s="157"/>
      <c r="N400" s="157"/>
      <c r="O400" s="9"/>
      <c r="P400" s="9"/>
      <c r="Q400" s="9"/>
      <c r="R400" s="9"/>
      <c r="S400" s="301"/>
      <c r="T400" s="9"/>
      <c r="U400" s="9"/>
      <c r="V400" s="9"/>
      <c r="W400" s="9"/>
      <c r="X400" s="9"/>
      <c r="Y400" s="9"/>
      <c r="Z400" s="9"/>
      <c r="AA400" s="9"/>
      <c r="AB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157"/>
      <c r="M401" s="157"/>
      <c r="N401" s="157"/>
      <c r="O401" s="9"/>
      <c r="P401" s="9"/>
      <c r="Q401" s="9"/>
      <c r="R401" s="9"/>
      <c r="S401" s="301"/>
      <c r="T401" s="9"/>
      <c r="U401" s="9"/>
      <c r="V401" s="9"/>
      <c r="W401" s="9"/>
      <c r="X401" s="9"/>
      <c r="Y401" s="9"/>
      <c r="Z401" s="9"/>
      <c r="AA401" s="9"/>
      <c r="AB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157"/>
      <c r="M402" s="157"/>
      <c r="N402" s="157"/>
      <c r="O402" s="9"/>
      <c r="P402" s="9"/>
      <c r="Q402" s="9"/>
      <c r="R402" s="9"/>
      <c r="S402" s="301"/>
      <c r="T402" s="9"/>
      <c r="U402" s="9"/>
      <c r="V402" s="9"/>
      <c r="W402" s="9"/>
      <c r="X402" s="9"/>
      <c r="Y402" s="9"/>
      <c r="Z402" s="9"/>
      <c r="AA402" s="9"/>
      <c r="AB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157"/>
      <c r="M403" s="157"/>
      <c r="N403" s="157"/>
      <c r="O403" s="9"/>
      <c r="P403" s="9"/>
      <c r="Q403" s="9"/>
      <c r="R403" s="9"/>
      <c r="S403" s="301"/>
      <c r="T403" s="9"/>
      <c r="U403" s="9"/>
      <c r="V403" s="9"/>
      <c r="W403" s="9"/>
      <c r="X403" s="9"/>
      <c r="Y403" s="9"/>
      <c r="Z403" s="9"/>
      <c r="AA403" s="9"/>
      <c r="AB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157"/>
      <c r="M404" s="157"/>
      <c r="N404" s="157"/>
      <c r="O404" s="9"/>
      <c r="P404" s="9"/>
      <c r="Q404" s="9"/>
      <c r="R404" s="9"/>
      <c r="S404" s="301"/>
      <c r="T404" s="9"/>
      <c r="U404" s="9"/>
      <c r="V404" s="9"/>
      <c r="W404" s="9"/>
      <c r="X404" s="9"/>
      <c r="Y404" s="9"/>
      <c r="Z404" s="9"/>
      <c r="AA404" s="9"/>
      <c r="AB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157"/>
      <c r="M405" s="157"/>
      <c r="N405" s="157"/>
      <c r="O405" s="9"/>
      <c r="P405" s="9"/>
      <c r="Q405" s="9"/>
      <c r="R405" s="9"/>
      <c r="S405" s="301"/>
      <c r="T405" s="9"/>
      <c r="U405" s="9"/>
      <c r="V405" s="9"/>
      <c r="W405" s="9"/>
      <c r="X405" s="9"/>
      <c r="Y405" s="9"/>
      <c r="Z405" s="9"/>
      <c r="AA405" s="9"/>
      <c r="AB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157"/>
      <c r="M406" s="157"/>
      <c r="N406" s="157"/>
      <c r="O406" s="9"/>
      <c r="P406" s="9"/>
      <c r="Q406" s="9"/>
      <c r="R406" s="9"/>
      <c r="S406" s="301"/>
      <c r="T406" s="9"/>
      <c r="U406" s="9"/>
      <c r="V406" s="9"/>
      <c r="W406" s="9"/>
      <c r="X406" s="9"/>
      <c r="Y406" s="9"/>
      <c r="Z406" s="9"/>
      <c r="AA406" s="9"/>
      <c r="AB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157"/>
      <c r="M407" s="157"/>
      <c r="N407" s="157"/>
      <c r="O407" s="9"/>
      <c r="P407" s="9"/>
      <c r="Q407" s="9"/>
      <c r="R407" s="9"/>
      <c r="S407" s="301"/>
      <c r="T407" s="9"/>
      <c r="U407" s="9"/>
      <c r="V407" s="9"/>
      <c r="W407" s="9"/>
      <c r="X407" s="9"/>
      <c r="Y407" s="9"/>
      <c r="Z407" s="9"/>
      <c r="AA407" s="9"/>
      <c r="AB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157"/>
      <c r="M408" s="157"/>
      <c r="N408" s="157"/>
      <c r="O408" s="9"/>
      <c r="P408" s="9"/>
      <c r="Q408" s="9"/>
      <c r="R408" s="9"/>
      <c r="S408" s="301"/>
      <c r="T408" s="9"/>
      <c r="U408" s="9"/>
      <c r="V408" s="9"/>
      <c r="W408" s="9"/>
      <c r="X408" s="9"/>
      <c r="Y408" s="9"/>
      <c r="Z408" s="9"/>
      <c r="AA408" s="9"/>
      <c r="AB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157"/>
      <c r="M409" s="157"/>
      <c r="N409" s="157"/>
      <c r="O409" s="9"/>
      <c r="P409" s="9"/>
      <c r="Q409" s="9"/>
      <c r="R409" s="9"/>
      <c r="S409" s="301"/>
      <c r="T409" s="9"/>
      <c r="U409" s="9"/>
      <c r="V409" s="9"/>
      <c r="W409" s="9"/>
      <c r="X409" s="9"/>
      <c r="Y409" s="9"/>
      <c r="Z409" s="9"/>
      <c r="AA409" s="9"/>
      <c r="AB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157"/>
      <c r="M410" s="157"/>
      <c r="N410" s="157"/>
      <c r="O410" s="9"/>
      <c r="P410" s="9"/>
      <c r="Q410" s="9"/>
      <c r="R410" s="9"/>
      <c r="S410" s="301"/>
      <c r="T410" s="9"/>
      <c r="U410" s="9"/>
      <c r="V410" s="9"/>
      <c r="W410" s="9"/>
      <c r="X410" s="9"/>
      <c r="Y410" s="9"/>
      <c r="Z410" s="9"/>
      <c r="AA410" s="9"/>
      <c r="AB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157"/>
      <c r="M411" s="157"/>
      <c r="N411" s="157"/>
      <c r="O411" s="9"/>
      <c r="P411" s="9"/>
      <c r="Q411" s="9"/>
      <c r="R411" s="9"/>
      <c r="S411" s="301"/>
      <c r="T411" s="9"/>
      <c r="U411" s="9"/>
      <c r="V411" s="9"/>
      <c r="W411" s="9"/>
      <c r="X411" s="9"/>
      <c r="Y411" s="9"/>
      <c r="Z411" s="9"/>
      <c r="AA411" s="9"/>
      <c r="AB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157"/>
      <c r="M412" s="157"/>
      <c r="N412" s="157"/>
      <c r="O412" s="9"/>
      <c r="P412" s="9"/>
      <c r="Q412" s="9"/>
      <c r="R412" s="9"/>
      <c r="S412" s="301"/>
      <c r="T412" s="9"/>
      <c r="U412" s="9"/>
      <c r="V412" s="9"/>
      <c r="W412" s="9"/>
      <c r="X412" s="9"/>
      <c r="Y412" s="9"/>
      <c r="Z412" s="9"/>
      <c r="AA412" s="9"/>
      <c r="AB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157"/>
      <c r="M413" s="157"/>
      <c r="N413" s="157"/>
      <c r="O413" s="9"/>
      <c r="P413" s="9"/>
      <c r="Q413" s="9"/>
      <c r="R413" s="9"/>
      <c r="S413" s="301"/>
      <c r="T413" s="9"/>
      <c r="U413" s="9"/>
      <c r="V413" s="9"/>
      <c r="W413" s="9"/>
      <c r="X413" s="9"/>
      <c r="Y413" s="9"/>
      <c r="Z413" s="9"/>
      <c r="AA413" s="9"/>
      <c r="AB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157"/>
      <c r="M414" s="157"/>
      <c r="N414" s="157"/>
      <c r="O414" s="9"/>
      <c r="P414" s="9"/>
      <c r="Q414" s="9"/>
      <c r="R414" s="9"/>
      <c r="S414" s="301"/>
      <c r="T414" s="9"/>
      <c r="U414" s="9"/>
      <c r="V414" s="9"/>
      <c r="W414" s="9"/>
      <c r="X414" s="9"/>
      <c r="Y414" s="9"/>
      <c r="Z414" s="9"/>
      <c r="AA414" s="9"/>
      <c r="AB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157"/>
      <c r="M415" s="157"/>
      <c r="N415" s="157"/>
      <c r="O415" s="9"/>
      <c r="P415" s="9"/>
      <c r="Q415" s="9"/>
      <c r="R415" s="9"/>
      <c r="S415" s="301"/>
      <c r="T415" s="9"/>
      <c r="U415" s="9"/>
      <c r="V415" s="9"/>
      <c r="W415" s="9"/>
      <c r="X415" s="9"/>
      <c r="Y415" s="9"/>
      <c r="Z415" s="9"/>
      <c r="AA415" s="9"/>
      <c r="AB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157"/>
      <c r="M416" s="157"/>
      <c r="N416" s="157"/>
      <c r="O416" s="9"/>
      <c r="P416" s="9"/>
      <c r="Q416" s="9"/>
      <c r="R416" s="9"/>
      <c r="S416" s="301"/>
      <c r="T416" s="9"/>
      <c r="U416" s="9"/>
      <c r="V416" s="9"/>
      <c r="W416" s="9"/>
      <c r="X416" s="9"/>
      <c r="Y416" s="9"/>
      <c r="Z416" s="9"/>
      <c r="AA416" s="9"/>
      <c r="AB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157"/>
      <c r="M417" s="157"/>
      <c r="N417" s="157"/>
      <c r="O417" s="9"/>
      <c r="P417" s="9"/>
      <c r="Q417" s="9"/>
      <c r="R417" s="9"/>
      <c r="S417" s="301"/>
      <c r="T417" s="9"/>
      <c r="U417" s="9"/>
      <c r="V417" s="9"/>
      <c r="W417" s="9"/>
      <c r="X417" s="9"/>
      <c r="Y417" s="9"/>
      <c r="Z417" s="9"/>
      <c r="AA417" s="9"/>
      <c r="AB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157"/>
      <c r="M418" s="157"/>
      <c r="N418" s="157"/>
      <c r="O418" s="9"/>
      <c r="P418" s="9"/>
      <c r="Q418" s="9"/>
      <c r="R418" s="9"/>
      <c r="S418" s="301"/>
      <c r="T418" s="9"/>
      <c r="U418" s="9"/>
      <c r="V418" s="9"/>
      <c r="W418" s="9"/>
      <c r="X418" s="9"/>
      <c r="Y418" s="9"/>
      <c r="Z418" s="9"/>
      <c r="AA418" s="9"/>
      <c r="AB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157"/>
      <c r="M419" s="157"/>
      <c r="N419" s="157"/>
      <c r="O419" s="9"/>
      <c r="P419" s="9"/>
      <c r="Q419" s="9"/>
      <c r="R419" s="9"/>
      <c r="S419" s="301"/>
      <c r="T419" s="9"/>
      <c r="U419" s="9"/>
      <c r="V419" s="9"/>
      <c r="W419" s="9"/>
      <c r="X419" s="9"/>
      <c r="Y419" s="9"/>
      <c r="Z419" s="9"/>
      <c r="AA419" s="9"/>
      <c r="AB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157"/>
      <c r="M420" s="157"/>
      <c r="N420" s="157"/>
      <c r="O420" s="9"/>
      <c r="P420" s="9"/>
      <c r="Q420" s="9"/>
      <c r="R420" s="9"/>
      <c r="S420" s="301"/>
      <c r="T420" s="9"/>
      <c r="U420" s="9"/>
      <c r="V420" s="9"/>
      <c r="W420" s="9"/>
      <c r="X420" s="9"/>
      <c r="Y420" s="9"/>
      <c r="Z420" s="9"/>
      <c r="AA420" s="9"/>
      <c r="AB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157"/>
      <c r="M421" s="157"/>
      <c r="N421" s="157"/>
      <c r="O421" s="9"/>
      <c r="P421" s="9"/>
      <c r="Q421" s="9"/>
      <c r="R421" s="9"/>
      <c r="S421" s="301"/>
      <c r="T421" s="9"/>
      <c r="U421" s="9"/>
      <c r="V421" s="9"/>
      <c r="W421" s="9"/>
      <c r="X421" s="9"/>
      <c r="Y421" s="9"/>
      <c r="Z421" s="9"/>
      <c r="AA421" s="9"/>
      <c r="AB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157"/>
      <c r="M422" s="157"/>
      <c r="N422" s="157"/>
      <c r="O422" s="9"/>
      <c r="P422" s="9"/>
      <c r="Q422" s="9"/>
      <c r="R422" s="9"/>
      <c r="S422" s="301"/>
      <c r="T422" s="9"/>
      <c r="U422" s="9"/>
      <c r="V422" s="9"/>
      <c r="W422" s="9"/>
      <c r="X422" s="9"/>
      <c r="Y422" s="9"/>
      <c r="Z422" s="9"/>
      <c r="AA422" s="9"/>
      <c r="AB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157"/>
      <c r="M423" s="157"/>
      <c r="N423" s="157"/>
      <c r="O423" s="9"/>
      <c r="P423" s="9"/>
      <c r="Q423" s="9"/>
      <c r="R423" s="9"/>
      <c r="S423" s="301"/>
      <c r="T423" s="9"/>
      <c r="U423" s="9"/>
      <c r="V423" s="9"/>
      <c r="W423" s="9"/>
      <c r="X423" s="9"/>
      <c r="Y423" s="9"/>
      <c r="Z423" s="9"/>
      <c r="AA423" s="9"/>
      <c r="AB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157"/>
      <c r="M424" s="157"/>
      <c r="N424" s="157"/>
      <c r="O424" s="9"/>
      <c r="P424" s="9"/>
      <c r="Q424" s="9"/>
      <c r="R424" s="9"/>
      <c r="S424" s="301"/>
      <c r="T424" s="9"/>
      <c r="U424" s="9"/>
      <c r="V424" s="9"/>
      <c r="W424" s="9"/>
      <c r="X424" s="9"/>
      <c r="Y424" s="9"/>
      <c r="Z424" s="9"/>
      <c r="AA424" s="9"/>
      <c r="AB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157"/>
      <c r="M425" s="157"/>
      <c r="N425" s="157"/>
      <c r="O425" s="9"/>
      <c r="P425" s="9"/>
      <c r="Q425" s="9"/>
      <c r="R425" s="9"/>
      <c r="S425" s="301"/>
      <c r="T425" s="9"/>
      <c r="U425" s="9"/>
      <c r="V425" s="9"/>
      <c r="W425" s="9"/>
      <c r="X425" s="9"/>
      <c r="Y425" s="9"/>
      <c r="Z425" s="9"/>
      <c r="AA425" s="9"/>
      <c r="AB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157"/>
      <c r="M426" s="157"/>
      <c r="N426" s="157"/>
      <c r="O426" s="9"/>
      <c r="P426" s="9"/>
      <c r="Q426" s="9"/>
      <c r="R426" s="9"/>
      <c r="S426" s="301"/>
      <c r="T426" s="9"/>
      <c r="U426" s="9"/>
      <c r="V426" s="9"/>
      <c r="W426" s="9"/>
      <c r="X426" s="9"/>
      <c r="Y426" s="9"/>
      <c r="Z426" s="9"/>
      <c r="AA426" s="9"/>
      <c r="AB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157"/>
      <c r="M427" s="157"/>
      <c r="N427" s="157"/>
      <c r="O427" s="9"/>
      <c r="P427" s="9"/>
      <c r="Q427" s="9"/>
      <c r="R427" s="9"/>
      <c r="S427" s="301"/>
      <c r="T427" s="9"/>
      <c r="U427" s="9"/>
      <c r="V427" s="9"/>
      <c r="W427" s="9"/>
      <c r="X427" s="9"/>
      <c r="Y427" s="9"/>
      <c r="Z427" s="9"/>
      <c r="AA427" s="9"/>
      <c r="AB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157"/>
      <c r="M428" s="157"/>
      <c r="N428" s="157"/>
      <c r="O428" s="9"/>
      <c r="P428" s="9"/>
      <c r="Q428" s="9"/>
      <c r="R428" s="9"/>
      <c r="S428" s="301"/>
      <c r="T428" s="9"/>
      <c r="U428" s="9"/>
      <c r="V428" s="9"/>
      <c r="W428" s="9"/>
      <c r="X428" s="9"/>
      <c r="Y428" s="9"/>
      <c r="Z428" s="9"/>
      <c r="AA428" s="9"/>
      <c r="AB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157"/>
      <c r="M429" s="157"/>
      <c r="N429" s="157"/>
      <c r="O429" s="9"/>
      <c r="P429" s="9"/>
      <c r="Q429" s="9"/>
      <c r="R429" s="9"/>
      <c r="S429" s="301"/>
      <c r="T429" s="9"/>
      <c r="U429" s="9"/>
      <c r="V429" s="9"/>
      <c r="W429" s="9"/>
      <c r="X429" s="9"/>
      <c r="Y429" s="9"/>
      <c r="Z429" s="9"/>
      <c r="AA429" s="9"/>
      <c r="AB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157"/>
      <c r="M430" s="157"/>
      <c r="N430" s="157"/>
      <c r="O430" s="9"/>
      <c r="P430" s="9"/>
      <c r="Q430" s="9"/>
      <c r="R430" s="9"/>
      <c r="S430" s="301"/>
      <c r="T430" s="9"/>
      <c r="U430" s="9"/>
      <c r="V430" s="9"/>
      <c r="W430" s="9"/>
      <c r="X430" s="9"/>
      <c r="Y430" s="9"/>
      <c r="Z430" s="9"/>
      <c r="AA430" s="9"/>
      <c r="AB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157"/>
      <c r="M431" s="157"/>
      <c r="N431" s="157"/>
      <c r="O431" s="9"/>
      <c r="P431" s="9"/>
      <c r="Q431" s="9"/>
      <c r="R431" s="9"/>
      <c r="S431" s="301"/>
      <c r="T431" s="9"/>
      <c r="U431" s="9"/>
      <c r="V431" s="9"/>
      <c r="W431" s="9"/>
      <c r="X431" s="9"/>
      <c r="Y431" s="9"/>
      <c r="Z431" s="9"/>
      <c r="AA431" s="9"/>
      <c r="AB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157"/>
      <c r="M432" s="157"/>
      <c r="N432" s="157"/>
      <c r="O432" s="9"/>
      <c r="P432" s="9"/>
      <c r="Q432" s="9"/>
      <c r="R432" s="9"/>
      <c r="S432" s="301"/>
      <c r="T432" s="9"/>
      <c r="U432" s="9"/>
      <c r="V432" s="9"/>
      <c r="W432" s="9"/>
      <c r="X432" s="9"/>
      <c r="Y432" s="9"/>
      <c r="Z432" s="9"/>
      <c r="AA432" s="9"/>
      <c r="AB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157"/>
      <c r="M433" s="157"/>
      <c r="N433" s="157"/>
      <c r="O433" s="9"/>
      <c r="P433" s="9"/>
      <c r="Q433" s="9"/>
      <c r="R433" s="9"/>
      <c r="S433" s="301"/>
      <c r="T433" s="9"/>
      <c r="U433" s="9"/>
      <c r="V433" s="9"/>
      <c r="W433" s="9"/>
      <c r="X433" s="9"/>
      <c r="Y433" s="9"/>
      <c r="Z433" s="9"/>
      <c r="AA433" s="9"/>
      <c r="AB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157"/>
      <c r="M434" s="157"/>
      <c r="N434" s="157"/>
      <c r="O434" s="9"/>
      <c r="P434" s="9"/>
      <c r="Q434" s="9"/>
      <c r="R434" s="9"/>
      <c r="S434" s="301"/>
      <c r="T434" s="9"/>
      <c r="U434" s="9"/>
      <c r="V434" s="9"/>
      <c r="W434" s="9"/>
      <c r="X434" s="9"/>
      <c r="Y434" s="9"/>
      <c r="Z434" s="9"/>
      <c r="AA434" s="9"/>
      <c r="AB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157"/>
      <c r="M435" s="157"/>
      <c r="N435" s="157"/>
      <c r="O435" s="9"/>
      <c r="P435" s="9"/>
      <c r="Q435" s="9"/>
      <c r="R435" s="9"/>
      <c r="S435" s="301"/>
      <c r="T435" s="9"/>
      <c r="U435" s="9"/>
      <c r="V435" s="9"/>
      <c r="W435" s="9"/>
      <c r="X435" s="9"/>
      <c r="Y435" s="9"/>
      <c r="Z435" s="9"/>
      <c r="AA435" s="9"/>
      <c r="AB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157"/>
      <c r="M436" s="157"/>
      <c r="N436" s="157"/>
      <c r="O436" s="9"/>
      <c r="P436" s="9"/>
      <c r="Q436" s="9"/>
      <c r="R436" s="9"/>
      <c r="S436" s="301"/>
      <c r="T436" s="9"/>
      <c r="U436" s="9"/>
      <c r="V436" s="9"/>
      <c r="W436" s="9"/>
      <c r="X436" s="9"/>
      <c r="Y436" s="9"/>
      <c r="Z436" s="9"/>
      <c r="AA436" s="9"/>
      <c r="AB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157"/>
      <c r="M437" s="157"/>
      <c r="N437" s="157"/>
      <c r="O437" s="9"/>
      <c r="P437" s="9"/>
      <c r="Q437" s="9"/>
      <c r="R437" s="9"/>
      <c r="S437" s="301"/>
      <c r="T437" s="9"/>
      <c r="U437" s="9"/>
      <c r="V437" s="9"/>
      <c r="W437" s="9"/>
      <c r="X437" s="9"/>
      <c r="Y437" s="9"/>
      <c r="Z437" s="9"/>
      <c r="AA437" s="9"/>
      <c r="AB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157"/>
      <c r="M438" s="157"/>
      <c r="N438" s="157"/>
      <c r="O438" s="9"/>
      <c r="P438" s="9"/>
      <c r="Q438" s="9"/>
      <c r="R438" s="9"/>
      <c r="S438" s="301"/>
      <c r="T438" s="9"/>
      <c r="U438" s="9"/>
      <c r="V438" s="9"/>
      <c r="W438" s="9"/>
      <c r="X438" s="9"/>
      <c r="Y438" s="9"/>
      <c r="Z438" s="9"/>
      <c r="AA438" s="9"/>
      <c r="AB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157"/>
      <c r="M439" s="157"/>
      <c r="N439" s="157"/>
      <c r="O439" s="9"/>
      <c r="P439" s="9"/>
      <c r="Q439" s="9"/>
      <c r="R439" s="9"/>
      <c r="S439" s="301"/>
      <c r="T439" s="9"/>
      <c r="U439" s="9"/>
      <c r="V439" s="9"/>
      <c r="W439" s="9"/>
      <c r="X439" s="9"/>
      <c r="Y439" s="9"/>
      <c r="Z439" s="9"/>
      <c r="AA439" s="9"/>
      <c r="AB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157"/>
      <c r="M440" s="157"/>
      <c r="N440" s="157"/>
      <c r="O440" s="9"/>
      <c r="P440" s="9"/>
      <c r="Q440" s="9"/>
      <c r="R440" s="9"/>
      <c r="S440" s="301"/>
      <c r="T440" s="9"/>
      <c r="U440" s="9"/>
      <c r="V440" s="9"/>
      <c r="W440" s="9"/>
      <c r="X440" s="9"/>
      <c r="Y440" s="9"/>
      <c r="Z440" s="9"/>
      <c r="AA440" s="9"/>
      <c r="AB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157"/>
      <c r="M441" s="157"/>
      <c r="N441" s="157"/>
      <c r="O441" s="9"/>
      <c r="P441" s="9"/>
      <c r="Q441" s="9"/>
      <c r="R441" s="9"/>
      <c r="S441" s="301"/>
      <c r="T441" s="9"/>
      <c r="U441" s="9"/>
      <c r="V441" s="9"/>
      <c r="W441" s="9"/>
      <c r="X441" s="9"/>
      <c r="Y441" s="9"/>
      <c r="Z441" s="9"/>
      <c r="AA441" s="9"/>
      <c r="AB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157"/>
      <c r="M442" s="157"/>
      <c r="N442" s="157"/>
      <c r="O442" s="9"/>
      <c r="P442" s="9"/>
      <c r="Q442" s="9"/>
      <c r="R442" s="9"/>
      <c r="S442" s="301"/>
      <c r="T442" s="9"/>
      <c r="U442" s="9"/>
      <c r="V442" s="9"/>
      <c r="W442" s="9"/>
      <c r="X442" s="9"/>
      <c r="Y442" s="9"/>
      <c r="Z442" s="9"/>
      <c r="AA442" s="9"/>
      <c r="AB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157"/>
      <c r="M443" s="157"/>
      <c r="N443" s="157"/>
      <c r="O443" s="9"/>
      <c r="P443" s="9"/>
      <c r="Q443" s="9"/>
      <c r="R443" s="9"/>
      <c r="S443" s="301"/>
      <c r="T443" s="9"/>
      <c r="U443" s="9"/>
      <c r="V443" s="9"/>
      <c r="W443" s="9"/>
      <c r="X443" s="9"/>
      <c r="Y443" s="9"/>
      <c r="Z443" s="9"/>
      <c r="AA443" s="9"/>
      <c r="AB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157"/>
      <c r="M444" s="157"/>
      <c r="N444" s="157"/>
      <c r="O444" s="9"/>
      <c r="P444" s="9"/>
      <c r="Q444" s="9"/>
      <c r="R444" s="9"/>
      <c r="S444" s="301"/>
      <c r="T444" s="9"/>
      <c r="U444" s="9"/>
      <c r="V444" s="9"/>
      <c r="W444" s="9"/>
      <c r="X444" s="9"/>
      <c r="Y444" s="9"/>
      <c r="Z444" s="9"/>
      <c r="AA444" s="9"/>
      <c r="AB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157"/>
      <c r="M445" s="157"/>
      <c r="N445" s="157"/>
      <c r="O445" s="9"/>
      <c r="P445" s="9"/>
      <c r="Q445" s="9"/>
      <c r="R445" s="9"/>
      <c r="S445" s="301"/>
      <c r="T445" s="9"/>
      <c r="U445" s="9"/>
      <c r="V445" s="9"/>
      <c r="W445" s="9"/>
      <c r="X445" s="9"/>
      <c r="Y445" s="9"/>
      <c r="Z445" s="9"/>
      <c r="AA445" s="9"/>
      <c r="AB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157"/>
      <c r="M446" s="157"/>
      <c r="N446" s="157"/>
      <c r="O446" s="9"/>
      <c r="P446" s="9"/>
      <c r="Q446" s="9"/>
      <c r="R446" s="9"/>
      <c r="S446" s="301"/>
      <c r="T446" s="9"/>
      <c r="U446" s="9"/>
      <c r="V446" s="9"/>
      <c r="W446" s="9"/>
      <c r="X446" s="9"/>
      <c r="Y446" s="9"/>
      <c r="Z446" s="9"/>
      <c r="AA446" s="9"/>
      <c r="AB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157"/>
      <c r="M447" s="157"/>
      <c r="N447" s="157"/>
      <c r="O447" s="9"/>
      <c r="P447" s="9"/>
      <c r="Q447" s="9"/>
      <c r="R447" s="9"/>
      <c r="S447" s="301"/>
      <c r="T447" s="9"/>
      <c r="U447" s="9"/>
      <c r="V447" s="9"/>
      <c r="W447" s="9"/>
      <c r="X447" s="9"/>
      <c r="Y447" s="9"/>
      <c r="Z447" s="9"/>
      <c r="AA447" s="9"/>
      <c r="AB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157"/>
      <c r="M448" s="157"/>
      <c r="N448" s="157"/>
      <c r="O448" s="9"/>
      <c r="P448" s="9"/>
      <c r="Q448" s="9"/>
      <c r="R448" s="9"/>
      <c r="S448" s="301"/>
      <c r="T448" s="9"/>
      <c r="U448" s="9"/>
      <c r="V448" s="9"/>
      <c r="W448" s="9"/>
      <c r="X448" s="9"/>
      <c r="Y448" s="9"/>
      <c r="Z448" s="9"/>
      <c r="AA448" s="9"/>
      <c r="AB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157"/>
      <c r="M449" s="157"/>
      <c r="N449" s="157"/>
      <c r="O449" s="9"/>
      <c r="P449" s="9"/>
      <c r="Q449" s="9"/>
      <c r="R449" s="9"/>
      <c r="S449" s="301"/>
      <c r="T449" s="9"/>
      <c r="U449" s="9"/>
      <c r="V449" s="9"/>
      <c r="W449" s="9"/>
      <c r="X449" s="9"/>
      <c r="Y449" s="9"/>
      <c r="Z449" s="9"/>
      <c r="AA449" s="9"/>
      <c r="AB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157"/>
      <c r="M450" s="157"/>
      <c r="N450" s="157"/>
      <c r="O450" s="9"/>
      <c r="P450" s="9"/>
      <c r="Q450" s="9"/>
      <c r="R450" s="9"/>
      <c r="S450" s="301"/>
      <c r="T450" s="9"/>
      <c r="U450" s="9"/>
      <c r="V450" s="9"/>
      <c r="W450" s="9"/>
      <c r="X450" s="9"/>
      <c r="Y450" s="9"/>
      <c r="Z450" s="9"/>
      <c r="AA450" s="9"/>
      <c r="AB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157"/>
      <c r="M451" s="157"/>
      <c r="N451" s="157"/>
      <c r="O451" s="9"/>
      <c r="P451" s="9"/>
      <c r="Q451" s="9"/>
      <c r="R451" s="9"/>
      <c r="S451" s="301"/>
      <c r="T451" s="9"/>
      <c r="U451" s="9"/>
      <c r="V451" s="9"/>
      <c r="W451" s="9"/>
      <c r="X451" s="9"/>
      <c r="Y451" s="9"/>
      <c r="Z451" s="9"/>
      <c r="AA451" s="9"/>
      <c r="AB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157"/>
      <c r="M452" s="157"/>
      <c r="N452" s="157"/>
      <c r="O452" s="9"/>
      <c r="P452" s="9"/>
      <c r="Q452" s="9"/>
      <c r="R452" s="9"/>
      <c r="S452" s="301"/>
      <c r="T452" s="9"/>
      <c r="U452" s="9"/>
      <c r="V452" s="9"/>
      <c r="W452" s="9"/>
      <c r="X452" s="9"/>
      <c r="Y452" s="9"/>
      <c r="Z452" s="9"/>
      <c r="AA452" s="9"/>
      <c r="AB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157"/>
      <c r="M453" s="157"/>
      <c r="N453" s="157"/>
      <c r="O453" s="9"/>
      <c r="P453" s="9"/>
      <c r="Q453" s="9"/>
      <c r="R453" s="9"/>
      <c r="S453" s="301"/>
      <c r="T453" s="9"/>
      <c r="U453" s="9"/>
      <c r="V453" s="9"/>
      <c r="W453" s="9"/>
      <c r="X453" s="9"/>
      <c r="Y453" s="9"/>
      <c r="Z453" s="9"/>
      <c r="AA453" s="9"/>
      <c r="AB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157"/>
      <c r="M454" s="157"/>
      <c r="N454" s="157"/>
      <c r="O454" s="9"/>
      <c r="P454" s="9"/>
      <c r="Q454" s="9"/>
      <c r="R454" s="9"/>
      <c r="S454" s="301"/>
      <c r="T454" s="9"/>
      <c r="U454" s="9"/>
      <c r="V454" s="9"/>
      <c r="W454" s="9"/>
      <c r="X454" s="9"/>
      <c r="Y454" s="9"/>
      <c r="Z454" s="9"/>
      <c r="AA454" s="9"/>
      <c r="AB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157"/>
      <c r="M455" s="157"/>
      <c r="N455" s="157"/>
      <c r="O455" s="9"/>
      <c r="P455" s="9"/>
      <c r="Q455" s="9"/>
      <c r="R455" s="9"/>
      <c r="S455" s="301"/>
      <c r="T455" s="9"/>
      <c r="U455" s="9"/>
      <c r="V455" s="9"/>
      <c r="W455" s="9"/>
      <c r="X455" s="9"/>
      <c r="Y455" s="9"/>
      <c r="Z455" s="9"/>
      <c r="AA455" s="9"/>
      <c r="AB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157"/>
      <c r="M456" s="157"/>
      <c r="N456" s="157"/>
      <c r="O456" s="9"/>
      <c r="P456" s="9"/>
      <c r="Q456" s="9"/>
      <c r="R456" s="9"/>
      <c r="S456" s="301"/>
      <c r="T456" s="9"/>
      <c r="U456" s="9"/>
      <c r="V456" s="9"/>
      <c r="W456" s="9"/>
      <c r="X456" s="9"/>
      <c r="Y456" s="9"/>
      <c r="Z456" s="9"/>
      <c r="AA456" s="9"/>
      <c r="AB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157"/>
      <c r="M457" s="157"/>
      <c r="N457" s="157"/>
      <c r="O457" s="9"/>
      <c r="P457" s="9"/>
      <c r="Q457" s="9"/>
      <c r="R457" s="9"/>
      <c r="S457" s="301"/>
      <c r="T457" s="9"/>
      <c r="U457" s="9"/>
      <c r="V457" s="9"/>
      <c r="W457" s="9"/>
      <c r="X457" s="9"/>
      <c r="Y457" s="9"/>
      <c r="Z457" s="9"/>
      <c r="AA457" s="9"/>
      <c r="AB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157"/>
      <c r="M458" s="157"/>
      <c r="N458" s="157"/>
      <c r="O458" s="9"/>
      <c r="P458" s="9"/>
      <c r="Q458" s="9"/>
      <c r="R458" s="9"/>
      <c r="S458" s="301"/>
      <c r="T458" s="9"/>
      <c r="U458" s="9"/>
      <c r="V458" s="9"/>
      <c r="W458" s="9"/>
      <c r="X458" s="9"/>
      <c r="Y458" s="9"/>
      <c r="Z458" s="9"/>
      <c r="AA458" s="9"/>
      <c r="AB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157"/>
      <c r="M459" s="157"/>
      <c r="N459" s="157"/>
      <c r="O459" s="9"/>
      <c r="P459" s="9"/>
      <c r="Q459" s="9"/>
      <c r="R459" s="9"/>
      <c r="S459" s="301"/>
      <c r="T459" s="9"/>
      <c r="U459" s="9"/>
      <c r="V459" s="9"/>
      <c r="W459" s="9"/>
      <c r="X459" s="9"/>
      <c r="Y459" s="9"/>
      <c r="Z459" s="9"/>
      <c r="AA459" s="9"/>
      <c r="AB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157"/>
      <c r="M460" s="157"/>
      <c r="N460" s="157"/>
      <c r="O460" s="9"/>
      <c r="P460" s="9"/>
      <c r="Q460" s="9"/>
      <c r="R460" s="9"/>
      <c r="S460" s="301"/>
      <c r="T460" s="9"/>
      <c r="U460" s="9"/>
      <c r="V460" s="9"/>
      <c r="W460" s="9"/>
      <c r="X460" s="9"/>
      <c r="Y460" s="9"/>
      <c r="Z460" s="9"/>
      <c r="AA460" s="9"/>
      <c r="AB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157"/>
      <c r="M461" s="157"/>
      <c r="N461" s="157"/>
      <c r="O461" s="9"/>
      <c r="P461" s="9"/>
      <c r="Q461" s="9"/>
      <c r="R461" s="9"/>
      <c r="S461" s="301"/>
      <c r="T461" s="9"/>
      <c r="U461" s="9"/>
      <c r="V461" s="9"/>
      <c r="W461" s="9"/>
      <c r="X461" s="9"/>
      <c r="Y461" s="9"/>
      <c r="Z461" s="9"/>
      <c r="AA461" s="9"/>
      <c r="AB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157"/>
      <c r="M462" s="157"/>
      <c r="N462" s="157"/>
      <c r="O462" s="9"/>
      <c r="P462" s="9"/>
      <c r="Q462" s="9"/>
      <c r="R462" s="9"/>
      <c r="S462" s="301"/>
      <c r="T462" s="9"/>
      <c r="U462" s="9"/>
      <c r="V462" s="9"/>
      <c r="W462" s="9"/>
      <c r="X462" s="9"/>
      <c r="Y462" s="9"/>
      <c r="Z462" s="9"/>
      <c r="AA462" s="9"/>
      <c r="AB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157"/>
      <c r="M463" s="157"/>
      <c r="N463" s="157"/>
      <c r="O463" s="9"/>
      <c r="P463" s="9"/>
      <c r="Q463" s="9"/>
      <c r="R463" s="9"/>
      <c r="S463" s="301"/>
      <c r="T463" s="9"/>
      <c r="U463" s="9"/>
      <c r="V463" s="9"/>
      <c r="W463" s="9"/>
      <c r="X463" s="9"/>
      <c r="Y463" s="9"/>
      <c r="Z463" s="9"/>
      <c r="AA463" s="9"/>
      <c r="AB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157"/>
      <c r="M464" s="157"/>
      <c r="N464" s="157"/>
      <c r="O464" s="9"/>
      <c r="P464" s="9"/>
      <c r="Q464" s="9"/>
      <c r="R464" s="9"/>
      <c r="S464" s="301"/>
      <c r="T464" s="9"/>
      <c r="U464" s="9"/>
      <c r="V464" s="9"/>
      <c r="W464" s="9"/>
      <c r="X464" s="9"/>
      <c r="Y464" s="9"/>
      <c r="Z464" s="9"/>
      <c r="AA464" s="9"/>
      <c r="AB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157"/>
      <c r="M465" s="157"/>
      <c r="N465" s="157"/>
      <c r="O465" s="9"/>
      <c r="P465" s="9"/>
      <c r="Q465" s="9"/>
      <c r="R465" s="9"/>
      <c r="S465" s="301"/>
      <c r="T465" s="9"/>
      <c r="U465" s="9"/>
      <c r="V465" s="9"/>
      <c r="W465" s="9"/>
      <c r="X465" s="9"/>
      <c r="Y465" s="9"/>
      <c r="Z465" s="9"/>
      <c r="AA465" s="9"/>
      <c r="AB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157"/>
      <c r="M466" s="157"/>
      <c r="N466" s="157"/>
      <c r="O466" s="9"/>
      <c r="P466" s="9"/>
      <c r="Q466" s="9"/>
      <c r="R466" s="9"/>
      <c r="S466" s="301"/>
      <c r="T466" s="9"/>
      <c r="U466" s="9"/>
      <c r="V466" s="9"/>
      <c r="W466" s="9"/>
      <c r="X466" s="9"/>
      <c r="Y466" s="9"/>
      <c r="Z466" s="9"/>
      <c r="AA466" s="9"/>
      <c r="AB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157"/>
      <c r="M467" s="157"/>
      <c r="N467" s="157"/>
      <c r="O467" s="9"/>
      <c r="P467" s="9"/>
      <c r="Q467" s="9"/>
      <c r="R467" s="9"/>
      <c r="S467" s="301"/>
      <c r="T467" s="9"/>
      <c r="U467" s="9"/>
      <c r="V467" s="9"/>
      <c r="W467" s="9"/>
      <c r="X467" s="9"/>
      <c r="Y467" s="9"/>
      <c r="Z467" s="9"/>
      <c r="AA467" s="9"/>
      <c r="AB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157"/>
      <c r="M468" s="157"/>
      <c r="N468" s="157"/>
      <c r="O468" s="9"/>
      <c r="P468" s="9"/>
      <c r="Q468" s="9"/>
      <c r="R468" s="9"/>
      <c r="S468" s="301"/>
      <c r="T468" s="9"/>
      <c r="U468" s="9"/>
      <c r="V468" s="9"/>
      <c r="W468" s="9"/>
      <c r="X468" s="9"/>
      <c r="Y468" s="9"/>
      <c r="Z468" s="9"/>
      <c r="AA468" s="9"/>
      <c r="AB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157"/>
      <c r="M469" s="157"/>
      <c r="N469" s="157"/>
      <c r="O469" s="9"/>
      <c r="P469" s="9"/>
      <c r="Q469" s="9"/>
      <c r="R469" s="9"/>
      <c r="S469" s="301"/>
      <c r="T469" s="9"/>
      <c r="U469" s="9"/>
      <c r="V469" s="9"/>
      <c r="W469" s="9"/>
      <c r="X469" s="9"/>
      <c r="Y469" s="9"/>
      <c r="Z469" s="9"/>
      <c r="AA469" s="9"/>
      <c r="AB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157"/>
      <c r="M470" s="157"/>
      <c r="N470" s="157"/>
      <c r="O470" s="9"/>
      <c r="P470" s="9"/>
      <c r="Q470" s="9"/>
      <c r="R470" s="9"/>
      <c r="S470" s="301"/>
      <c r="T470" s="9"/>
      <c r="U470" s="9"/>
      <c r="V470" s="9"/>
      <c r="W470" s="9"/>
      <c r="X470" s="9"/>
      <c r="Y470" s="9"/>
      <c r="Z470" s="9"/>
      <c r="AA470" s="9"/>
      <c r="AB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157"/>
      <c r="M471" s="157"/>
      <c r="N471" s="157"/>
      <c r="O471" s="9"/>
      <c r="P471" s="9"/>
      <c r="Q471" s="9"/>
      <c r="R471" s="9"/>
      <c r="S471" s="301"/>
      <c r="T471" s="9"/>
      <c r="U471" s="9"/>
      <c r="V471" s="9"/>
      <c r="W471" s="9"/>
      <c r="X471" s="9"/>
      <c r="Y471" s="9"/>
      <c r="Z471" s="9"/>
      <c r="AA471" s="9"/>
      <c r="AB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157"/>
      <c r="M472" s="157"/>
      <c r="N472" s="157"/>
      <c r="O472" s="9"/>
      <c r="P472" s="9"/>
      <c r="Q472" s="9"/>
      <c r="R472" s="9"/>
      <c r="S472" s="301"/>
      <c r="T472" s="9"/>
      <c r="U472" s="9"/>
      <c r="V472" s="9"/>
      <c r="W472" s="9"/>
      <c r="X472" s="9"/>
      <c r="Y472" s="9"/>
      <c r="Z472" s="9"/>
      <c r="AA472" s="9"/>
      <c r="AB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157"/>
      <c r="M473" s="157"/>
      <c r="N473" s="157"/>
      <c r="O473" s="9"/>
      <c r="P473" s="9"/>
      <c r="Q473" s="9"/>
      <c r="R473" s="9"/>
      <c r="S473" s="301"/>
      <c r="T473" s="9"/>
      <c r="U473" s="9"/>
      <c r="V473" s="9"/>
      <c r="W473" s="9"/>
      <c r="X473" s="9"/>
      <c r="Y473" s="9"/>
      <c r="Z473" s="9"/>
      <c r="AA473" s="9"/>
      <c r="AB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157"/>
      <c r="M474" s="157"/>
      <c r="N474" s="157"/>
      <c r="O474" s="9"/>
      <c r="P474" s="9"/>
      <c r="Q474" s="9"/>
      <c r="R474" s="9"/>
      <c r="S474" s="301"/>
      <c r="T474" s="9"/>
      <c r="U474" s="9"/>
      <c r="V474" s="9"/>
      <c r="W474" s="9"/>
      <c r="X474" s="9"/>
      <c r="Y474" s="9"/>
      <c r="Z474" s="9"/>
      <c r="AA474" s="9"/>
      <c r="AB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157"/>
      <c r="M475" s="157"/>
      <c r="N475" s="157"/>
      <c r="O475" s="9"/>
      <c r="P475" s="9"/>
      <c r="Q475" s="9"/>
      <c r="R475" s="9"/>
      <c r="S475" s="301"/>
      <c r="T475" s="9"/>
      <c r="U475" s="9"/>
      <c r="V475" s="9"/>
      <c r="W475" s="9"/>
      <c r="X475" s="9"/>
      <c r="Y475" s="9"/>
      <c r="Z475" s="9"/>
      <c r="AA475" s="9"/>
      <c r="AB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157"/>
      <c r="M476" s="157"/>
      <c r="N476" s="157"/>
      <c r="O476" s="9"/>
      <c r="P476" s="9"/>
      <c r="Q476" s="9"/>
      <c r="R476" s="9"/>
      <c r="S476" s="301"/>
      <c r="T476" s="9"/>
      <c r="U476" s="9"/>
      <c r="V476" s="9"/>
      <c r="W476" s="9"/>
      <c r="X476" s="9"/>
      <c r="Y476" s="9"/>
      <c r="Z476" s="9"/>
      <c r="AA476" s="9"/>
      <c r="AB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157"/>
      <c r="M477" s="157"/>
      <c r="N477" s="157"/>
      <c r="O477" s="9"/>
      <c r="P477" s="9"/>
      <c r="Q477" s="9"/>
      <c r="R477" s="9"/>
      <c r="S477" s="301"/>
      <c r="T477" s="9"/>
      <c r="U477" s="9"/>
      <c r="V477" s="9"/>
      <c r="W477" s="9"/>
      <c r="X477" s="9"/>
      <c r="Y477" s="9"/>
      <c r="Z477" s="9"/>
      <c r="AA477" s="9"/>
      <c r="AB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157"/>
      <c r="M478" s="157"/>
      <c r="N478" s="157"/>
      <c r="O478" s="9"/>
      <c r="P478" s="9"/>
      <c r="Q478" s="9"/>
      <c r="R478" s="9"/>
      <c r="S478" s="301"/>
      <c r="T478" s="9"/>
      <c r="U478" s="9"/>
      <c r="V478" s="9"/>
      <c r="W478" s="9"/>
      <c r="X478" s="9"/>
      <c r="Y478" s="9"/>
      <c r="Z478" s="9"/>
      <c r="AA478" s="9"/>
      <c r="AB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157"/>
      <c r="M479" s="157"/>
      <c r="N479" s="157"/>
      <c r="O479" s="9"/>
      <c r="P479" s="9"/>
      <c r="Q479" s="9"/>
      <c r="R479" s="9"/>
      <c r="S479" s="301"/>
      <c r="T479" s="9"/>
      <c r="U479" s="9"/>
      <c r="V479" s="9"/>
      <c r="W479" s="9"/>
      <c r="X479" s="9"/>
      <c r="Y479" s="9"/>
      <c r="Z479" s="9"/>
      <c r="AA479" s="9"/>
      <c r="AB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157"/>
      <c r="M480" s="157"/>
      <c r="N480" s="157"/>
      <c r="O480" s="9"/>
      <c r="P480" s="9"/>
      <c r="Q480" s="9"/>
      <c r="R480" s="9"/>
      <c r="S480" s="301"/>
      <c r="T480" s="9"/>
      <c r="U480" s="9"/>
      <c r="V480" s="9"/>
      <c r="W480" s="9"/>
      <c r="X480" s="9"/>
      <c r="Y480" s="9"/>
      <c r="Z480" s="9"/>
      <c r="AA480" s="9"/>
      <c r="AB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157"/>
      <c r="M481" s="157"/>
      <c r="N481" s="157"/>
      <c r="O481" s="9"/>
      <c r="P481" s="9"/>
      <c r="Q481" s="9"/>
      <c r="R481" s="9"/>
      <c r="S481" s="301"/>
      <c r="T481" s="9"/>
      <c r="U481" s="9"/>
      <c r="V481" s="9"/>
      <c r="W481" s="9"/>
      <c r="X481" s="9"/>
      <c r="Y481" s="9"/>
      <c r="Z481" s="9"/>
      <c r="AA481" s="9"/>
      <c r="AB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157"/>
      <c r="M482" s="157"/>
      <c r="N482" s="157"/>
      <c r="O482" s="9"/>
      <c r="P482" s="9"/>
      <c r="Q482" s="9"/>
      <c r="R482" s="9"/>
      <c r="S482" s="301"/>
      <c r="T482" s="9"/>
      <c r="U482" s="9"/>
      <c r="V482" s="9"/>
      <c r="W482" s="9"/>
      <c r="X482" s="9"/>
      <c r="Y482" s="9"/>
      <c r="Z482" s="9"/>
      <c r="AA482" s="9"/>
      <c r="AB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157"/>
      <c r="M483" s="157"/>
      <c r="N483" s="157"/>
      <c r="O483" s="9"/>
      <c r="P483" s="9"/>
      <c r="Q483" s="9"/>
      <c r="R483" s="9"/>
      <c r="S483" s="301"/>
      <c r="T483" s="9"/>
      <c r="U483" s="9"/>
      <c r="V483" s="9"/>
      <c r="W483" s="9"/>
      <c r="X483" s="9"/>
      <c r="Y483" s="9"/>
      <c r="Z483" s="9"/>
      <c r="AA483" s="9"/>
      <c r="AB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157"/>
      <c r="M484" s="157"/>
      <c r="N484" s="157"/>
      <c r="O484" s="9"/>
      <c r="P484" s="9"/>
      <c r="Q484" s="9"/>
      <c r="R484" s="9"/>
      <c r="S484" s="301"/>
      <c r="T484" s="9"/>
      <c r="U484" s="9"/>
      <c r="V484" s="9"/>
      <c r="W484" s="9"/>
      <c r="X484" s="9"/>
      <c r="Y484" s="9"/>
      <c r="Z484" s="9"/>
      <c r="AA484" s="9"/>
      <c r="AB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157"/>
      <c r="M485" s="157"/>
      <c r="N485" s="157"/>
      <c r="O485" s="9"/>
      <c r="P485" s="9"/>
      <c r="Q485" s="9"/>
      <c r="R485" s="9"/>
      <c r="S485" s="301"/>
      <c r="T485" s="9"/>
      <c r="U485" s="9"/>
      <c r="V485" s="9"/>
      <c r="W485" s="9"/>
      <c r="X485" s="9"/>
      <c r="Y485" s="9"/>
      <c r="Z485" s="9"/>
      <c r="AA485" s="9"/>
      <c r="AB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157"/>
      <c r="M486" s="157"/>
      <c r="N486" s="157"/>
      <c r="O486" s="9"/>
      <c r="P486" s="9"/>
      <c r="Q486" s="9"/>
      <c r="R486" s="9"/>
      <c r="S486" s="301"/>
      <c r="T486" s="9"/>
      <c r="U486" s="9"/>
      <c r="V486" s="9"/>
      <c r="W486" s="9"/>
      <c r="X486" s="9"/>
      <c r="Y486" s="9"/>
      <c r="Z486" s="9"/>
      <c r="AA486" s="9"/>
      <c r="AB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157"/>
      <c r="M487" s="157"/>
      <c r="N487" s="157"/>
      <c r="O487" s="9"/>
      <c r="P487" s="9"/>
      <c r="Q487" s="9"/>
      <c r="R487" s="9"/>
      <c r="S487" s="301"/>
      <c r="T487" s="9"/>
      <c r="U487" s="9"/>
      <c r="V487" s="9"/>
      <c r="W487" s="9"/>
      <c r="X487" s="9"/>
      <c r="Y487" s="9"/>
      <c r="Z487" s="9"/>
      <c r="AA487" s="9"/>
      <c r="AB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157"/>
      <c r="M488" s="157"/>
      <c r="N488" s="157"/>
      <c r="O488" s="9"/>
      <c r="P488" s="9"/>
      <c r="Q488" s="9"/>
      <c r="R488" s="9"/>
      <c r="S488" s="301"/>
      <c r="T488" s="9"/>
      <c r="U488" s="9"/>
      <c r="V488" s="9"/>
      <c r="W488" s="9"/>
      <c r="X488" s="9"/>
      <c r="Y488" s="9"/>
      <c r="Z488" s="9"/>
      <c r="AA488" s="9"/>
      <c r="AB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157"/>
      <c r="M489" s="157"/>
      <c r="N489" s="157"/>
      <c r="O489" s="9"/>
      <c r="P489" s="9"/>
      <c r="Q489" s="9"/>
      <c r="R489" s="9"/>
      <c r="S489" s="301"/>
      <c r="T489" s="9"/>
      <c r="U489" s="9"/>
      <c r="V489" s="9"/>
      <c r="W489" s="9"/>
      <c r="X489" s="9"/>
      <c r="Y489" s="9"/>
      <c r="Z489" s="9"/>
      <c r="AA489" s="9"/>
      <c r="AB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157"/>
      <c r="M490" s="157"/>
      <c r="N490" s="157"/>
      <c r="O490" s="9"/>
      <c r="P490" s="9"/>
      <c r="Q490" s="9"/>
      <c r="R490" s="9"/>
      <c r="S490" s="301"/>
      <c r="T490" s="9"/>
      <c r="U490" s="9"/>
      <c r="V490" s="9"/>
      <c r="W490" s="9"/>
      <c r="X490" s="9"/>
      <c r="Y490" s="9"/>
      <c r="Z490" s="9"/>
      <c r="AA490" s="9"/>
      <c r="AB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157"/>
      <c r="M491" s="157"/>
      <c r="N491" s="157"/>
      <c r="O491" s="9"/>
      <c r="P491" s="9"/>
      <c r="Q491" s="9"/>
      <c r="R491" s="9"/>
      <c r="S491" s="301"/>
      <c r="T491" s="9"/>
      <c r="U491" s="9"/>
      <c r="V491" s="9"/>
      <c r="W491" s="9"/>
      <c r="X491" s="9"/>
      <c r="Y491" s="9"/>
      <c r="Z491" s="9"/>
      <c r="AA491" s="9"/>
      <c r="AB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157"/>
      <c r="M492" s="157"/>
      <c r="N492" s="157"/>
      <c r="O492" s="9"/>
      <c r="P492" s="9"/>
      <c r="Q492" s="9"/>
      <c r="R492" s="9"/>
      <c r="S492" s="301"/>
      <c r="T492" s="9"/>
      <c r="U492" s="9"/>
      <c r="V492" s="9"/>
      <c r="W492" s="9"/>
      <c r="X492" s="9"/>
      <c r="Y492" s="9"/>
      <c r="Z492" s="9"/>
      <c r="AA492" s="9"/>
      <c r="AB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157"/>
      <c r="M493" s="157"/>
      <c r="N493" s="157"/>
      <c r="O493" s="9"/>
      <c r="P493" s="9"/>
      <c r="Q493" s="9"/>
      <c r="R493" s="9"/>
      <c r="S493" s="301"/>
      <c r="T493" s="9"/>
      <c r="U493" s="9"/>
      <c r="V493" s="9"/>
      <c r="W493" s="9"/>
      <c r="X493" s="9"/>
      <c r="Y493" s="9"/>
      <c r="Z493" s="9"/>
      <c r="AA493" s="9"/>
      <c r="AB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157"/>
      <c r="M494" s="157"/>
      <c r="N494" s="157"/>
      <c r="O494" s="9"/>
      <c r="P494" s="9"/>
      <c r="Q494" s="9"/>
      <c r="R494" s="9"/>
      <c r="S494" s="301"/>
      <c r="T494" s="9"/>
      <c r="U494" s="9"/>
      <c r="V494" s="9"/>
      <c r="W494" s="9"/>
      <c r="X494" s="9"/>
      <c r="Y494" s="9"/>
      <c r="Z494" s="9"/>
      <c r="AA494" s="9"/>
      <c r="AB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157"/>
      <c r="M495" s="157"/>
      <c r="N495" s="157"/>
      <c r="O495" s="9"/>
      <c r="P495" s="9"/>
      <c r="Q495" s="9"/>
      <c r="R495" s="9"/>
      <c r="S495" s="301"/>
      <c r="T495" s="9"/>
      <c r="U495" s="9"/>
      <c r="V495" s="9"/>
      <c r="W495" s="9"/>
      <c r="X495" s="9"/>
      <c r="Y495" s="9"/>
      <c r="Z495" s="9"/>
      <c r="AA495" s="9"/>
      <c r="AB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157"/>
      <c r="M496" s="157"/>
      <c r="N496" s="157"/>
      <c r="O496" s="9"/>
      <c r="P496" s="9"/>
      <c r="Q496" s="9"/>
      <c r="R496" s="9"/>
      <c r="S496" s="301"/>
      <c r="T496" s="9"/>
      <c r="U496" s="9"/>
      <c r="V496" s="9"/>
      <c r="W496" s="9"/>
      <c r="X496" s="9"/>
      <c r="Y496" s="9"/>
      <c r="Z496" s="9"/>
      <c r="AA496" s="9"/>
      <c r="AB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157"/>
      <c r="M497" s="157"/>
      <c r="N497" s="157"/>
      <c r="O497" s="9"/>
      <c r="P497" s="9"/>
      <c r="Q497" s="9"/>
      <c r="R497" s="9"/>
      <c r="S497" s="301"/>
      <c r="T497" s="9"/>
      <c r="U497" s="9"/>
      <c r="V497" s="9"/>
      <c r="W497" s="9"/>
      <c r="X497" s="9"/>
      <c r="Y497" s="9"/>
      <c r="Z497" s="9"/>
      <c r="AA497" s="9"/>
      <c r="AB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157"/>
      <c r="M498" s="157"/>
      <c r="N498" s="157"/>
      <c r="O498" s="9"/>
      <c r="P498" s="9"/>
      <c r="Q498" s="9"/>
      <c r="R498" s="9"/>
      <c r="S498" s="301"/>
      <c r="T498" s="9"/>
      <c r="U498" s="9"/>
      <c r="V498" s="9"/>
      <c r="W498" s="9"/>
      <c r="X498" s="9"/>
      <c r="Y498" s="9"/>
      <c r="Z498" s="9"/>
      <c r="AA498" s="9"/>
      <c r="AB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157"/>
      <c r="M499" s="157"/>
      <c r="N499" s="157"/>
      <c r="O499" s="9"/>
      <c r="P499" s="9"/>
      <c r="Q499" s="9"/>
      <c r="R499" s="9"/>
      <c r="S499" s="301"/>
      <c r="T499" s="9"/>
      <c r="U499" s="9"/>
      <c r="V499" s="9"/>
      <c r="W499" s="9"/>
      <c r="X499" s="9"/>
      <c r="Y499" s="9"/>
      <c r="Z499" s="9"/>
      <c r="AA499" s="9"/>
      <c r="AB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157"/>
      <c r="M500" s="157"/>
      <c r="N500" s="157"/>
      <c r="O500" s="9"/>
      <c r="P500" s="9"/>
      <c r="Q500" s="9"/>
      <c r="R500" s="9"/>
      <c r="S500" s="301"/>
      <c r="T500" s="9"/>
      <c r="U500" s="9"/>
      <c r="V500" s="9"/>
      <c r="W500" s="9"/>
      <c r="X500" s="9"/>
      <c r="Y500" s="9"/>
      <c r="Z500" s="9"/>
      <c r="AA500" s="9"/>
      <c r="AB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157"/>
      <c r="M501" s="157"/>
      <c r="N501" s="157"/>
      <c r="O501" s="9"/>
      <c r="P501" s="9"/>
      <c r="Q501" s="9"/>
      <c r="R501" s="9"/>
      <c r="S501" s="301"/>
      <c r="T501" s="9"/>
      <c r="U501" s="9"/>
      <c r="V501" s="9"/>
      <c r="W501" s="9"/>
      <c r="X501" s="9"/>
      <c r="Y501" s="9"/>
      <c r="Z501" s="9"/>
      <c r="AA501" s="9"/>
      <c r="AB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157"/>
      <c r="M502" s="157"/>
      <c r="N502" s="157"/>
      <c r="O502" s="9"/>
      <c r="P502" s="9"/>
      <c r="Q502" s="9"/>
      <c r="R502" s="9"/>
      <c r="S502" s="301"/>
      <c r="T502" s="9"/>
      <c r="U502" s="9"/>
      <c r="V502" s="9"/>
      <c r="W502" s="9"/>
      <c r="X502" s="9"/>
      <c r="Y502" s="9"/>
      <c r="Z502" s="9"/>
      <c r="AA502" s="9"/>
      <c r="AB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157"/>
      <c r="M503" s="157"/>
      <c r="N503" s="157"/>
      <c r="O503" s="9"/>
      <c r="P503" s="9"/>
      <c r="Q503" s="9"/>
      <c r="R503" s="9"/>
      <c r="S503" s="301"/>
      <c r="T503" s="9"/>
      <c r="U503" s="9"/>
      <c r="V503" s="9"/>
      <c r="W503" s="9"/>
      <c r="X503" s="9"/>
      <c r="Y503" s="9"/>
      <c r="Z503" s="9"/>
      <c r="AA503" s="9"/>
      <c r="AB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157"/>
      <c r="M504" s="157"/>
      <c r="N504" s="157"/>
      <c r="O504" s="9"/>
      <c r="P504" s="9"/>
      <c r="Q504" s="9"/>
      <c r="R504" s="9"/>
      <c r="S504" s="301"/>
      <c r="T504" s="9"/>
      <c r="U504" s="9"/>
      <c r="V504" s="9"/>
      <c r="W504" s="9"/>
      <c r="X504" s="9"/>
      <c r="Y504" s="9"/>
      <c r="Z504" s="9"/>
      <c r="AA504" s="9"/>
      <c r="AB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157"/>
      <c r="M505" s="157"/>
      <c r="N505" s="157"/>
      <c r="O505" s="9"/>
      <c r="P505" s="9"/>
      <c r="Q505" s="9"/>
      <c r="R505" s="9"/>
      <c r="S505" s="301"/>
      <c r="T505" s="9"/>
      <c r="U505" s="9"/>
      <c r="V505" s="9"/>
      <c r="W505" s="9"/>
      <c r="X505" s="9"/>
      <c r="Y505" s="9"/>
      <c r="Z505" s="9"/>
      <c r="AA505" s="9"/>
      <c r="AB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157"/>
      <c r="M506" s="157"/>
      <c r="N506" s="157"/>
      <c r="O506" s="9"/>
      <c r="P506" s="9"/>
      <c r="Q506" s="9"/>
      <c r="R506" s="9"/>
      <c r="S506" s="301"/>
      <c r="T506" s="9"/>
      <c r="U506" s="9"/>
      <c r="V506" s="9"/>
      <c r="W506" s="9"/>
      <c r="X506" s="9"/>
      <c r="Y506" s="9"/>
      <c r="Z506" s="9"/>
      <c r="AA506" s="9"/>
      <c r="AB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157"/>
      <c r="M507" s="157"/>
      <c r="N507" s="157"/>
      <c r="O507" s="9"/>
      <c r="P507" s="9"/>
      <c r="Q507" s="9"/>
      <c r="R507" s="9"/>
      <c r="S507" s="301"/>
      <c r="T507" s="9"/>
      <c r="U507" s="9"/>
      <c r="V507" s="9"/>
      <c r="W507" s="9"/>
      <c r="X507" s="9"/>
      <c r="Y507" s="9"/>
      <c r="Z507" s="9"/>
      <c r="AA507" s="9"/>
      <c r="AB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157"/>
      <c r="M508" s="157"/>
      <c r="N508" s="157"/>
      <c r="O508" s="9"/>
      <c r="P508" s="9"/>
      <c r="Q508" s="9"/>
      <c r="R508" s="9"/>
      <c r="S508" s="301"/>
      <c r="T508" s="9"/>
      <c r="U508" s="9"/>
      <c r="V508" s="9"/>
      <c r="W508" s="9"/>
      <c r="X508" s="9"/>
      <c r="Y508" s="9"/>
      <c r="Z508" s="9"/>
      <c r="AA508" s="9"/>
      <c r="AB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157"/>
      <c r="M509" s="157"/>
      <c r="N509" s="157"/>
      <c r="O509" s="9"/>
      <c r="P509" s="9"/>
      <c r="Q509" s="9"/>
      <c r="R509" s="9"/>
      <c r="S509" s="301"/>
      <c r="T509" s="9"/>
      <c r="U509" s="9"/>
      <c r="V509" s="9"/>
      <c r="W509" s="9"/>
      <c r="X509" s="9"/>
      <c r="Y509" s="9"/>
      <c r="Z509" s="9"/>
      <c r="AA509" s="9"/>
      <c r="AB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157"/>
      <c r="M510" s="157"/>
      <c r="N510" s="157"/>
      <c r="O510" s="9"/>
      <c r="P510" s="9"/>
      <c r="Q510" s="9"/>
      <c r="R510" s="9"/>
      <c r="S510" s="301"/>
      <c r="T510" s="9"/>
      <c r="U510" s="9"/>
      <c r="V510" s="9"/>
      <c r="W510" s="9"/>
      <c r="X510" s="9"/>
      <c r="Y510" s="9"/>
      <c r="Z510" s="9"/>
      <c r="AA510" s="9"/>
      <c r="AB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157"/>
      <c r="M511" s="157"/>
      <c r="N511" s="157"/>
      <c r="O511" s="9"/>
      <c r="P511" s="9"/>
      <c r="Q511" s="9"/>
      <c r="R511" s="9"/>
      <c r="S511" s="301"/>
      <c r="T511" s="9"/>
      <c r="U511" s="9"/>
      <c r="V511" s="9"/>
      <c r="W511" s="9"/>
      <c r="X511" s="9"/>
      <c r="Y511" s="9"/>
      <c r="Z511" s="9"/>
      <c r="AA511" s="9"/>
      <c r="AB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157"/>
      <c r="M512" s="157"/>
      <c r="N512" s="157"/>
      <c r="O512" s="9"/>
      <c r="P512" s="9"/>
      <c r="Q512" s="9"/>
      <c r="R512" s="9"/>
      <c r="S512" s="301"/>
      <c r="T512" s="9"/>
      <c r="U512" s="9"/>
      <c r="V512" s="9"/>
      <c r="W512" s="9"/>
      <c r="X512" s="9"/>
      <c r="Y512" s="9"/>
      <c r="Z512" s="9"/>
      <c r="AA512" s="9"/>
      <c r="AB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157"/>
      <c r="M513" s="157"/>
      <c r="N513" s="157"/>
      <c r="O513" s="9"/>
      <c r="P513" s="9"/>
      <c r="Q513" s="9"/>
      <c r="R513" s="9"/>
      <c r="S513" s="301"/>
      <c r="T513" s="9"/>
      <c r="U513" s="9"/>
      <c r="V513" s="9"/>
      <c r="W513" s="9"/>
      <c r="X513" s="9"/>
      <c r="Y513" s="9"/>
      <c r="Z513" s="9"/>
      <c r="AA513" s="9"/>
      <c r="AB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157"/>
      <c r="M514" s="157"/>
      <c r="N514" s="157"/>
      <c r="O514" s="9"/>
      <c r="P514" s="9"/>
      <c r="Q514" s="9"/>
      <c r="R514" s="9"/>
      <c r="S514" s="301"/>
      <c r="T514" s="9"/>
      <c r="U514" s="9"/>
      <c r="V514" s="9"/>
      <c r="W514" s="9"/>
      <c r="X514" s="9"/>
      <c r="Y514" s="9"/>
      <c r="Z514" s="9"/>
      <c r="AA514" s="9"/>
      <c r="AB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157"/>
      <c r="M515" s="157"/>
      <c r="N515" s="157"/>
      <c r="O515" s="9"/>
      <c r="P515" s="9"/>
      <c r="Q515" s="9"/>
      <c r="R515" s="9"/>
      <c r="S515" s="301"/>
      <c r="T515" s="9"/>
      <c r="U515" s="9"/>
      <c r="V515" s="9"/>
      <c r="W515" s="9"/>
      <c r="X515" s="9"/>
      <c r="Y515" s="9"/>
      <c r="Z515" s="9"/>
      <c r="AA515" s="9"/>
      <c r="AB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157"/>
      <c r="M516" s="157"/>
      <c r="N516" s="157"/>
      <c r="O516" s="9"/>
      <c r="P516" s="9"/>
      <c r="Q516" s="9"/>
      <c r="R516" s="9"/>
      <c r="S516" s="301"/>
      <c r="T516" s="9"/>
      <c r="U516" s="9"/>
      <c r="V516" s="9"/>
      <c r="W516" s="9"/>
      <c r="X516" s="9"/>
      <c r="Y516" s="9"/>
      <c r="Z516" s="9"/>
      <c r="AA516" s="9"/>
      <c r="AB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157"/>
      <c r="M517" s="157"/>
      <c r="N517" s="157"/>
      <c r="O517" s="9"/>
      <c r="P517" s="9"/>
      <c r="Q517" s="9"/>
      <c r="R517" s="9"/>
      <c r="S517" s="301"/>
      <c r="T517" s="9"/>
      <c r="U517" s="9"/>
      <c r="V517" s="9"/>
      <c r="W517" s="9"/>
      <c r="X517" s="9"/>
      <c r="Y517" s="9"/>
      <c r="Z517" s="9"/>
      <c r="AA517" s="9"/>
      <c r="AB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157"/>
      <c r="M518" s="157"/>
      <c r="N518" s="157"/>
      <c r="O518" s="9"/>
      <c r="P518" s="9"/>
      <c r="Q518" s="9"/>
      <c r="R518" s="9"/>
      <c r="S518" s="301"/>
      <c r="T518" s="9"/>
      <c r="U518" s="9"/>
      <c r="V518" s="9"/>
      <c r="W518" s="9"/>
      <c r="X518" s="9"/>
      <c r="Y518" s="9"/>
      <c r="Z518" s="9"/>
      <c r="AA518" s="9"/>
      <c r="AB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157"/>
      <c r="M519" s="157"/>
      <c r="N519" s="157"/>
      <c r="O519" s="9"/>
      <c r="P519" s="9"/>
      <c r="Q519" s="9"/>
      <c r="R519" s="9"/>
      <c r="S519" s="301"/>
      <c r="T519" s="9"/>
      <c r="U519" s="9"/>
      <c r="V519" s="9"/>
      <c r="W519" s="9"/>
      <c r="X519" s="9"/>
      <c r="Y519" s="9"/>
      <c r="Z519" s="9"/>
      <c r="AA519" s="9"/>
      <c r="AB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157"/>
      <c r="M520" s="157"/>
      <c r="N520" s="157"/>
      <c r="O520" s="9"/>
      <c r="P520" s="9"/>
      <c r="Q520" s="9"/>
      <c r="R520" s="9"/>
      <c r="S520" s="301"/>
      <c r="T520" s="9"/>
      <c r="U520" s="9"/>
      <c r="V520" s="9"/>
      <c r="W520" s="9"/>
      <c r="X520" s="9"/>
      <c r="Y520" s="9"/>
      <c r="Z520" s="9"/>
      <c r="AA520" s="9"/>
      <c r="AB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157"/>
      <c r="M521" s="157"/>
      <c r="N521" s="157"/>
      <c r="O521" s="9"/>
      <c r="P521" s="9"/>
      <c r="Q521" s="9"/>
      <c r="R521" s="9"/>
      <c r="S521" s="301"/>
      <c r="T521" s="9"/>
      <c r="U521" s="9"/>
      <c r="V521" s="9"/>
      <c r="W521" s="9"/>
      <c r="X521" s="9"/>
      <c r="Y521" s="9"/>
      <c r="Z521" s="9"/>
      <c r="AA521" s="9"/>
      <c r="AB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157"/>
      <c r="M522" s="157"/>
      <c r="N522" s="157"/>
      <c r="O522" s="9"/>
      <c r="P522" s="9"/>
      <c r="Q522" s="9"/>
      <c r="R522" s="9"/>
      <c r="S522" s="301"/>
      <c r="T522" s="9"/>
      <c r="U522" s="9"/>
      <c r="V522" s="9"/>
      <c r="W522" s="9"/>
      <c r="X522" s="9"/>
      <c r="Y522" s="9"/>
      <c r="Z522" s="9"/>
      <c r="AA522" s="9"/>
      <c r="AB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157"/>
      <c r="M523" s="157"/>
      <c r="N523" s="157"/>
      <c r="O523" s="9"/>
      <c r="P523" s="9"/>
      <c r="Q523" s="9"/>
      <c r="R523" s="9"/>
      <c r="S523" s="301"/>
      <c r="T523" s="9"/>
      <c r="U523" s="9"/>
      <c r="V523" s="9"/>
      <c r="W523" s="9"/>
      <c r="X523" s="9"/>
      <c r="Y523" s="9"/>
      <c r="Z523" s="9"/>
      <c r="AA523" s="9"/>
      <c r="AB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157"/>
      <c r="M524" s="157"/>
      <c r="N524" s="157"/>
      <c r="O524" s="9"/>
      <c r="P524" s="9"/>
      <c r="Q524" s="9"/>
      <c r="R524" s="9"/>
      <c r="S524" s="301"/>
      <c r="T524" s="9"/>
      <c r="U524" s="9"/>
      <c r="V524" s="9"/>
      <c r="W524" s="9"/>
      <c r="X524" s="9"/>
      <c r="Y524" s="9"/>
      <c r="Z524" s="9"/>
      <c r="AA524" s="9"/>
      <c r="AB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157"/>
      <c r="M525" s="157"/>
      <c r="N525" s="157"/>
      <c r="O525" s="9"/>
      <c r="P525" s="9"/>
      <c r="Q525" s="9"/>
      <c r="R525" s="9"/>
      <c r="S525" s="301"/>
      <c r="T525" s="9"/>
      <c r="U525" s="9"/>
      <c r="V525" s="9"/>
      <c r="W525" s="9"/>
      <c r="X525" s="9"/>
      <c r="Y525" s="9"/>
      <c r="Z525" s="9"/>
      <c r="AA525" s="9"/>
      <c r="AB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157"/>
      <c r="M526" s="157"/>
      <c r="N526" s="157"/>
      <c r="O526" s="9"/>
      <c r="P526" s="9"/>
      <c r="Q526" s="9"/>
      <c r="R526" s="9"/>
      <c r="S526" s="301"/>
      <c r="T526" s="9"/>
      <c r="U526" s="9"/>
      <c r="V526" s="9"/>
      <c r="W526" s="9"/>
      <c r="X526" s="9"/>
      <c r="Y526" s="9"/>
      <c r="Z526" s="9"/>
      <c r="AA526" s="9"/>
      <c r="AB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157"/>
      <c r="M527" s="157"/>
      <c r="N527" s="157"/>
      <c r="O527" s="9"/>
      <c r="P527" s="9"/>
      <c r="Q527" s="9"/>
      <c r="R527" s="9"/>
      <c r="S527" s="301"/>
      <c r="T527" s="9"/>
      <c r="U527" s="9"/>
      <c r="V527" s="9"/>
      <c r="W527" s="9"/>
      <c r="X527" s="9"/>
      <c r="Y527" s="9"/>
      <c r="Z527" s="9"/>
      <c r="AA527" s="9"/>
      <c r="AB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157"/>
      <c r="M528" s="157"/>
      <c r="N528" s="157"/>
      <c r="O528" s="9"/>
      <c r="P528" s="9"/>
      <c r="Q528" s="9"/>
      <c r="R528" s="9"/>
      <c r="S528" s="301"/>
      <c r="T528" s="9"/>
      <c r="U528" s="9"/>
      <c r="V528" s="9"/>
      <c r="W528" s="9"/>
      <c r="X528" s="9"/>
      <c r="Y528" s="9"/>
      <c r="Z528" s="9"/>
      <c r="AA528" s="9"/>
      <c r="AB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157"/>
      <c r="M529" s="157"/>
      <c r="N529" s="157"/>
      <c r="O529" s="9"/>
      <c r="P529" s="9"/>
      <c r="Q529" s="9"/>
      <c r="R529" s="9"/>
      <c r="S529" s="301"/>
      <c r="T529" s="9"/>
      <c r="U529" s="9"/>
      <c r="V529" s="9"/>
      <c r="W529" s="9"/>
      <c r="X529" s="9"/>
      <c r="Y529" s="9"/>
      <c r="Z529" s="9"/>
      <c r="AA529" s="9"/>
      <c r="AB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157"/>
      <c r="M530" s="157"/>
      <c r="N530" s="157"/>
      <c r="O530" s="9"/>
      <c r="P530" s="9"/>
      <c r="Q530" s="9"/>
      <c r="R530" s="9"/>
      <c r="S530" s="301"/>
      <c r="T530" s="9"/>
      <c r="U530" s="9"/>
      <c r="V530" s="9"/>
      <c r="W530" s="9"/>
      <c r="X530" s="9"/>
      <c r="Y530" s="9"/>
      <c r="Z530" s="9"/>
      <c r="AA530" s="9"/>
      <c r="AB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157"/>
      <c r="M531" s="157"/>
      <c r="N531" s="157"/>
      <c r="O531" s="9"/>
      <c r="P531" s="9"/>
      <c r="Q531" s="9"/>
      <c r="R531" s="9"/>
      <c r="S531" s="301"/>
      <c r="T531" s="9"/>
      <c r="U531" s="9"/>
      <c r="V531" s="9"/>
      <c r="W531" s="9"/>
      <c r="X531" s="9"/>
      <c r="Y531" s="9"/>
      <c r="Z531" s="9"/>
      <c r="AA531" s="9"/>
      <c r="AB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157"/>
      <c r="M532" s="157"/>
      <c r="N532" s="157"/>
      <c r="O532" s="9"/>
      <c r="P532" s="9"/>
      <c r="Q532" s="9"/>
      <c r="R532" s="9"/>
      <c r="S532" s="301"/>
      <c r="T532" s="9"/>
      <c r="U532" s="9"/>
      <c r="V532" s="9"/>
      <c r="W532" s="9"/>
      <c r="X532" s="9"/>
      <c r="Y532" s="9"/>
      <c r="Z532" s="9"/>
      <c r="AA532" s="9"/>
      <c r="AB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157"/>
      <c r="M533" s="157"/>
      <c r="N533" s="157"/>
      <c r="O533" s="9"/>
      <c r="P533" s="9"/>
      <c r="Q533" s="9"/>
      <c r="R533" s="9"/>
      <c r="S533" s="301"/>
      <c r="T533" s="9"/>
      <c r="U533" s="9"/>
      <c r="V533" s="9"/>
      <c r="W533" s="9"/>
      <c r="X533" s="9"/>
      <c r="Y533" s="9"/>
      <c r="Z533" s="9"/>
      <c r="AA533" s="9"/>
      <c r="AB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157"/>
      <c r="M534" s="157"/>
      <c r="N534" s="157"/>
      <c r="O534" s="9"/>
      <c r="P534" s="9"/>
      <c r="Q534" s="9"/>
      <c r="R534" s="9"/>
      <c r="S534" s="301"/>
      <c r="T534" s="9"/>
      <c r="U534" s="9"/>
      <c r="V534" s="9"/>
      <c r="W534" s="9"/>
      <c r="X534" s="9"/>
      <c r="Y534" s="9"/>
      <c r="Z534" s="9"/>
      <c r="AA534" s="9"/>
      <c r="AB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157"/>
      <c r="M535" s="157"/>
      <c r="N535" s="157"/>
      <c r="O535" s="9"/>
      <c r="P535" s="9"/>
      <c r="Q535" s="9"/>
      <c r="R535" s="9"/>
      <c r="S535" s="301"/>
      <c r="T535" s="9"/>
      <c r="U535" s="9"/>
      <c r="V535" s="9"/>
      <c r="W535" s="9"/>
      <c r="X535" s="9"/>
      <c r="Y535" s="9"/>
      <c r="Z535" s="9"/>
      <c r="AA535" s="9"/>
      <c r="AB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157"/>
      <c r="M536" s="157"/>
      <c r="N536" s="157"/>
      <c r="O536" s="9"/>
      <c r="P536" s="9"/>
      <c r="Q536" s="9"/>
      <c r="R536" s="9"/>
      <c r="S536" s="301"/>
      <c r="T536" s="9"/>
      <c r="U536" s="9"/>
      <c r="V536" s="9"/>
      <c r="W536" s="9"/>
      <c r="X536" s="9"/>
      <c r="Y536" s="9"/>
      <c r="Z536" s="9"/>
      <c r="AA536" s="9"/>
      <c r="AB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157"/>
      <c r="M537" s="157"/>
      <c r="N537" s="157"/>
      <c r="O537" s="9"/>
      <c r="P537" s="9"/>
      <c r="Q537" s="9"/>
      <c r="R537" s="9"/>
      <c r="S537" s="301"/>
      <c r="T537" s="9"/>
      <c r="U537" s="9"/>
      <c r="V537" s="9"/>
      <c r="W537" s="9"/>
      <c r="X537" s="9"/>
      <c r="Y537" s="9"/>
      <c r="Z537" s="9"/>
      <c r="AA537" s="9"/>
      <c r="AB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157"/>
      <c r="M538" s="157"/>
      <c r="N538" s="157"/>
      <c r="O538" s="9"/>
      <c r="P538" s="9"/>
      <c r="Q538" s="9"/>
      <c r="R538" s="9"/>
      <c r="S538" s="301"/>
      <c r="T538" s="9"/>
      <c r="U538" s="9"/>
      <c r="V538" s="9"/>
      <c r="W538" s="9"/>
      <c r="X538" s="9"/>
      <c r="Y538" s="9"/>
      <c r="Z538" s="9"/>
      <c r="AA538" s="9"/>
      <c r="AB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157"/>
      <c r="M539" s="157"/>
      <c r="N539" s="157"/>
      <c r="O539" s="9"/>
      <c r="P539" s="9"/>
      <c r="Q539" s="9"/>
      <c r="R539" s="9"/>
      <c r="S539" s="301"/>
      <c r="T539" s="9"/>
      <c r="U539" s="9"/>
      <c r="V539" s="9"/>
      <c r="W539" s="9"/>
      <c r="X539" s="9"/>
      <c r="Y539" s="9"/>
      <c r="Z539" s="9"/>
      <c r="AA539" s="9"/>
      <c r="AB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157"/>
      <c r="M540" s="157"/>
      <c r="N540" s="157"/>
      <c r="O540" s="9"/>
      <c r="P540" s="9"/>
      <c r="Q540" s="9"/>
      <c r="R540" s="9"/>
      <c r="S540" s="301"/>
      <c r="T540" s="9"/>
      <c r="U540" s="9"/>
      <c r="V540" s="9"/>
      <c r="W540" s="9"/>
      <c r="X540" s="9"/>
      <c r="Y540" s="9"/>
      <c r="Z540" s="9"/>
      <c r="AA540" s="9"/>
      <c r="AB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157"/>
      <c r="M541" s="157"/>
      <c r="N541" s="157"/>
      <c r="O541" s="9"/>
      <c r="P541" s="9"/>
      <c r="Q541" s="9"/>
      <c r="R541" s="9"/>
      <c r="S541" s="301"/>
      <c r="T541" s="9"/>
      <c r="U541" s="9"/>
      <c r="V541" s="9"/>
      <c r="W541" s="9"/>
      <c r="X541" s="9"/>
      <c r="Y541" s="9"/>
      <c r="Z541" s="9"/>
      <c r="AA541" s="9"/>
      <c r="AB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157"/>
      <c r="M542" s="157"/>
      <c r="N542" s="157"/>
      <c r="O542" s="9"/>
      <c r="P542" s="9"/>
      <c r="Q542" s="9"/>
      <c r="R542" s="9"/>
      <c r="S542" s="301"/>
      <c r="T542" s="9"/>
      <c r="U542" s="9"/>
      <c r="V542" s="9"/>
      <c r="W542" s="9"/>
      <c r="X542" s="9"/>
      <c r="Y542" s="9"/>
      <c r="Z542" s="9"/>
      <c r="AA542" s="9"/>
      <c r="AB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157"/>
      <c r="M543" s="157"/>
      <c r="N543" s="157"/>
      <c r="O543" s="9"/>
      <c r="P543" s="9"/>
      <c r="Q543" s="9"/>
      <c r="R543" s="9"/>
      <c r="S543" s="301"/>
      <c r="T543" s="9"/>
      <c r="U543" s="9"/>
      <c r="V543" s="9"/>
      <c r="W543" s="9"/>
      <c r="X543" s="9"/>
      <c r="Y543" s="9"/>
      <c r="Z543" s="9"/>
      <c r="AA543" s="9"/>
      <c r="AB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157"/>
      <c r="M544" s="157"/>
      <c r="N544" s="157"/>
      <c r="O544" s="9"/>
      <c r="P544" s="9"/>
      <c r="Q544" s="9"/>
      <c r="R544" s="9"/>
      <c r="S544" s="301"/>
      <c r="T544" s="9"/>
      <c r="U544" s="9"/>
      <c r="V544" s="9"/>
      <c r="W544" s="9"/>
      <c r="X544" s="9"/>
      <c r="Y544" s="9"/>
      <c r="Z544" s="9"/>
      <c r="AA544" s="9"/>
      <c r="AB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157"/>
      <c r="M545" s="157"/>
      <c r="N545" s="157"/>
      <c r="O545" s="9"/>
      <c r="P545" s="9"/>
      <c r="Q545" s="9"/>
      <c r="R545" s="9"/>
      <c r="S545" s="301"/>
      <c r="T545" s="9"/>
      <c r="U545" s="9"/>
      <c r="V545" s="9"/>
      <c r="W545" s="9"/>
      <c r="X545" s="9"/>
      <c r="Y545" s="9"/>
      <c r="Z545" s="9"/>
      <c r="AA545" s="9"/>
      <c r="AB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157"/>
      <c r="M546" s="157"/>
      <c r="N546" s="157"/>
      <c r="O546" s="9"/>
      <c r="P546" s="9"/>
      <c r="Q546" s="9"/>
      <c r="R546" s="9"/>
      <c r="S546" s="301"/>
      <c r="T546" s="9"/>
      <c r="U546" s="9"/>
      <c r="V546" s="9"/>
      <c r="W546" s="9"/>
      <c r="X546" s="9"/>
      <c r="Y546" s="9"/>
      <c r="Z546" s="9"/>
      <c r="AA546" s="9"/>
      <c r="AB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157"/>
      <c r="M547" s="157"/>
      <c r="N547" s="157"/>
      <c r="O547" s="9"/>
      <c r="P547" s="9"/>
      <c r="Q547" s="9"/>
      <c r="R547" s="9"/>
      <c r="S547" s="301"/>
      <c r="T547" s="9"/>
      <c r="U547" s="9"/>
      <c r="V547" s="9"/>
      <c r="W547" s="9"/>
      <c r="X547" s="9"/>
      <c r="Y547" s="9"/>
      <c r="Z547" s="9"/>
      <c r="AA547" s="9"/>
      <c r="AB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157"/>
      <c r="M548" s="157"/>
      <c r="N548" s="157"/>
      <c r="O548" s="9"/>
      <c r="P548" s="9"/>
      <c r="Q548" s="9"/>
      <c r="R548" s="9"/>
      <c r="S548" s="301"/>
      <c r="T548" s="9"/>
      <c r="U548" s="9"/>
      <c r="V548" s="9"/>
      <c r="W548" s="9"/>
      <c r="X548" s="9"/>
      <c r="Y548" s="9"/>
      <c r="Z548" s="9"/>
      <c r="AA548" s="9"/>
      <c r="AB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157"/>
      <c r="M549" s="157"/>
      <c r="N549" s="157"/>
      <c r="O549" s="9"/>
      <c r="P549" s="9"/>
      <c r="Q549" s="9"/>
      <c r="R549" s="9"/>
      <c r="S549" s="301"/>
      <c r="T549" s="9"/>
      <c r="U549" s="9"/>
      <c r="V549" s="9"/>
      <c r="W549" s="9"/>
      <c r="X549" s="9"/>
      <c r="Y549" s="9"/>
      <c r="Z549" s="9"/>
      <c r="AA549" s="9"/>
      <c r="AB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157"/>
      <c r="M550" s="157"/>
      <c r="N550" s="157"/>
      <c r="O550" s="9"/>
      <c r="P550" s="9"/>
      <c r="Q550" s="9"/>
      <c r="R550" s="9"/>
      <c r="S550" s="301"/>
      <c r="T550" s="9"/>
      <c r="U550" s="9"/>
      <c r="V550" s="9"/>
      <c r="W550" s="9"/>
      <c r="X550" s="9"/>
      <c r="Y550" s="9"/>
      <c r="Z550" s="9"/>
      <c r="AA550" s="9"/>
      <c r="AB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157"/>
      <c r="M551" s="157"/>
      <c r="N551" s="157"/>
      <c r="O551" s="9"/>
      <c r="P551" s="9"/>
      <c r="Q551" s="9"/>
      <c r="R551" s="9"/>
      <c r="S551" s="301"/>
      <c r="T551" s="9"/>
      <c r="U551" s="9"/>
      <c r="V551" s="9"/>
      <c r="W551" s="9"/>
      <c r="X551" s="9"/>
      <c r="Y551" s="9"/>
      <c r="Z551" s="9"/>
      <c r="AA551" s="9"/>
      <c r="AB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157"/>
      <c r="M552" s="157"/>
      <c r="N552" s="157"/>
      <c r="O552" s="9"/>
      <c r="P552" s="9"/>
      <c r="Q552" s="9"/>
      <c r="R552" s="9"/>
      <c r="S552" s="301"/>
      <c r="T552" s="9"/>
      <c r="U552" s="9"/>
      <c r="V552" s="9"/>
      <c r="W552" s="9"/>
      <c r="X552" s="9"/>
      <c r="Y552" s="9"/>
      <c r="Z552" s="9"/>
      <c r="AA552" s="9"/>
      <c r="AB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157"/>
      <c r="M553" s="157"/>
      <c r="N553" s="157"/>
      <c r="O553" s="9"/>
      <c r="P553" s="9"/>
      <c r="Q553" s="9"/>
      <c r="R553" s="9"/>
      <c r="S553" s="301"/>
      <c r="T553" s="9"/>
      <c r="U553" s="9"/>
      <c r="V553" s="9"/>
      <c r="W553" s="9"/>
      <c r="X553" s="9"/>
      <c r="Y553" s="9"/>
      <c r="Z553" s="9"/>
      <c r="AA553" s="9"/>
      <c r="AB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157"/>
      <c r="M554" s="157"/>
      <c r="N554" s="157"/>
      <c r="O554" s="9"/>
      <c r="P554" s="9"/>
      <c r="Q554" s="9"/>
      <c r="R554" s="9"/>
      <c r="S554" s="301"/>
      <c r="T554" s="9"/>
      <c r="U554" s="9"/>
      <c r="V554" s="9"/>
      <c r="W554" s="9"/>
      <c r="X554" s="9"/>
      <c r="Y554" s="9"/>
      <c r="Z554" s="9"/>
      <c r="AA554" s="9"/>
      <c r="AB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157"/>
      <c r="M555" s="157"/>
      <c r="N555" s="157"/>
      <c r="O555" s="9"/>
      <c r="P555" s="9"/>
      <c r="Q555" s="9"/>
      <c r="R555" s="9"/>
      <c r="S555" s="301"/>
      <c r="T555" s="9"/>
      <c r="U555" s="9"/>
      <c r="V555" s="9"/>
      <c r="W555" s="9"/>
      <c r="X555" s="9"/>
      <c r="Y555" s="9"/>
      <c r="Z555" s="9"/>
      <c r="AA555" s="9"/>
      <c r="AB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157"/>
      <c r="M556" s="157"/>
      <c r="N556" s="157"/>
      <c r="O556" s="9"/>
      <c r="P556" s="9"/>
      <c r="Q556" s="9"/>
      <c r="R556" s="9"/>
      <c r="S556" s="301"/>
      <c r="T556" s="9"/>
      <c r="U556" s="9"/>
      <c r="V556" s="9"/>
      <c r="W556" s="9"/>
      <c r="X556" s="9"/>
      <c r="Y556" s="9"/>
      <c r="Z556" s="9"/>
      <c r="AA556" s="9"/>
      <c r="AB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157"/>
      <c r="M557" s="157"/>
      <c r="N557" s="157"/>
      <c r="O557" s="9"/>
      <c r="P557" s="9"/>
      <c r="Q557" s="9"/>
      <c r="R557" s="9"/>
      <c r="S557" s="301"/>
      <c r="T557" s="9"/>
      <c r="U557" s="9"/>
      <c r="V557" s="9"/>
      <c r="W557" s="9"/>
      <c r="X557" s="9"/>
      <c r="Y557" s="9"/>
      <c r="Z557" s="9"/>
      <c r="AA557" s="9"/>
      <c r="AB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157"/>
      <c r="M558" s="157"/>
      <c r="N558" s="157"/>
      <c r="O558" s="9"/>
      <c r="P558" s="9"/>
      <c r="Q558" s="9"/>
      <c r="R558" s="9"/>
      <c r="S558" s="301"/>
      <c r="T558" s="9"/>
      <c r="U558" s="9"/>
      <c r="V558" s="9"/>
      <c r="W558" s="9"/>
      <c r="X558" s="9"/>
      <c r="Y558" s="9"/>
      <c r="Z558" s="9"/>
      <c r="AA558" s="9"/>
      <c r="AB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157"/>
      <c r="M559" s="157"/>
      <c r="N559" s="157"/>
      <c r="O559" s="9"/>
      <c r="P559" s="9"/>
      <c r="Q559" s="9"/>
      <c r="R559" s="9"/>
      <c r="S559" s="301"/>
      <c r="T559" s="9"/>
      <c r="U559" s="9"/>
      <c r="V559" s="9"/>
      <c r="W559" s="9"/>
      <c r="X559" s="9"/>
      <c r="Y559" s="9"/>
      <c r="Z559" s="9"/>
      <c r="AA559" s="9"/>
      <c r="AB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157"/>
      <c r="M560" s="157"/>
      <c r="N560" s="157"/>
      <c r="O560" s="9"/>
      <c r="P560" s="9"/>
      <c r="Q560" s="9"/>
      <c r="R560" s="9"/>
      <c r="S560" s="301"/>
      <c r="T560" s="9"/>
      <c r="U560" s="9"/>
      <c r="V560" s="9"/>
      <c r="W560" s="9"/>
      <c r="X560" s="9"/>
      <c r="Y560" s="9"/>
      <c r="Z560" s="9"/>
      <c r="AA560" s="9"/>
      <c r="AB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157"/>
      <c r="M561" s="157"/>
      <c r="N561" s="157"/>
      <c r="O561" s="9"/>
      <c r="P561" s="9"/>
      <c r="Q561" s="9"/>
      <c r="R561" s="9"/>
      <c r="S561" s="301"/>
      <c r="T561" s="9"/>
      <c r="U561" s="9"/>
      <c r="V561" s="9"/>
      <c r="W561" s="9"/>
      <c r="X561" s="9"/>
      <c r="Y561" s="9"/>
      <c r="Z561" s="9"/>
      <c r="AA561" s="9"/>
      <c r="AB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157"/>
      <c r="M562" s="157"/>
      <c r="N562" s="157"/>
      <c r="O562" s="9"/>
      <c r="P562" s="9"/>
      <c r="Q562" s="9"/>
      <c r="R562" s="9"/>
      <c r="S562" s="301"/>
      <c r="T562" s="9"/>
      <c r="U562" s="9"/>
      <c r="V562" s="9"/>
      <c r="W562" s="9"/>
      <c r="X562" s="9"/>
      <c r="Y562" s="9"/>
      <c r="Z562" s="9"/>
      <c r="AA562" s="9"/>
      <c r="AB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157"/>
      <c r="M563" s="157"/>
      <c r="N563" s="157"/>
      <c r="O563" s="9"/>
      <c r="P563" s="9"/>
      <c r="Q563" s="9"/>
      <c r="R563" s="9"/>
      <c r="S563" s="301"/>
      <c r="T563" s="9"/>
      <c r="U563" s="9"/>
      <c r="V563" s="9"/>
      <c r="W563" s="9"/>
      <c r="X563" s="9"/>
      <c r="Y563" s="9"/>
      <c r="Z563" s="9"/>
      <c r="AA563" s="9"/>
      <c r="AB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157"/>
      <c r="M564" s="157"/>
      <c r="N564" s="157"/>
      <c r="O564" s="9"/>
      <c r="P564" s="9"/>
      <c r="Q564" s="9"/>
      <c r="R564" s="9"/>
      <c r="S564" s="301"/>
      <c r="T564" s="9"/>
      <c r="U564" s="9"/>
      <c r="V564" s="9"/>
      <c r="W564" s="9"/>
      <c r="X564" s="9"/>
      <c r="Y564" s="9"/>
      <c r="Z564" s="9"/>
      <c r="AA564" s="9"/>
      <c r="AB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157"/>
      <c r="M565" s="157"/>
      <c r="N565" s="157"/>
      <c r="O565" s="9"/>
      <c r="P565" s="9"/>
      <c r="Q565" s="9"/>
      <c r="R565" s="9"/>
      <c r="S565" s="301"/>
      <c r="T565" s="9"/>
      <c r="U565" s="9"/>
      <c r="V565" s="9"/>
      <c r="W565" s="9"/>
      <c r="X565" s="9"/>
      <c r="Y565" s="9"/>
      <c r="Z565" s="9"/>
      <c r="AA565" s="9"/>
      <c r="AB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157"/>
      <c r="M566" s="157"/>
      <c r="N566" s="157"/>
      <c r="O566" s="9"/>
      <c r="P566" s="9"/>
      <c r="Q566" s="9"/>
      <c r="R566" s="9"/>
      <c r="S566" s="301"/>
      <c r="T566" s="9"/>
      <c r="U566" s="9"/>
      <c r="V566" s="9"/>
      <c r="W566" s="9"/>
      <c r="X566" s="9"/>
      <c r="Y566" s="9"/>
      <c r="Z566" s="9"/>
      <c r="AA566" s="9"/>
      <c r="AB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157"/>
      <c r="M567" s="157"/>
      <c r="N567" s="157"/>
      <c r="O567" s="9"/>
      <c r="P567" s="9"/>
      <c r="Q567" s="9"/>
      <c r="R567" s="9"/>
      <c r="S567" s="301"/>
      <c r="T567" s="9"/>
      <c r="U567" s="9"/>
      <c r="V567" s="9"/>
      <c r="W567" s="9"/>
      <c r="X567" s="9"/>
      <c r="Y567" s="9"/>
      <c r="Z567" s="9"/>
      <c r="AA567" s="9"/>
      <c r="AB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157"/>
      <c r="M568" s="157"/>
      <c r="N568" s="157"/>
      <c r="O568" s="9"/>
      <c r="P568" s="9"/>
      <c r="Q568" s="9"/>
      <c r="R568" s="9"/>
      <c r="S568" s="301"/>
      <c r="T568" s="9"/>
      <c r="U568" s="9"/>
      <c r="V568" s="9"/>
      <c r="W568" s="9"/>
      <c r="X568" s="9"/>
      <c r="Y568" s="9"/>
      <c r="Z568" s="9"/>
      <c r="AA568" s="9"/>
      <c r="AB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157"/>
      <c r="M569" s="157"/>
      <c r="N569" s="157"/>
      <c r="O569" s="9"/>
      <c r="P569" s="9"/>
      <c r="Q569" s="9"/>
      <c r="R569" s="9"/>
      <c r="S569" s="301"/>
      <c r="T569" s="9"/>
      <c r="U569" s="9"/>
      <c r="V569" s="9"/>
      <c r="W569" s="9"/>
      <c r="X569" s="9"/>
      <c r="Y569" s="9"/>
      <c r="Z569" s="9"/>
      <c r="AA569" s="9"/>
      <c r="AB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157"/>
      <c r="M570" s="157"/>
      <c r="N570" s="157"/>
      <c r="O570" s="9"/>
      <c r="P570" s="9"/>
      <c r="Q570" s="9"/>
      <c r="R570" s="9"/>
      <c r="S570" s="301"/>
      <c r="T570" s="9"/>
      <c r="U570" s="9"/>
      <c r="V570" s="9"/>
      <c r="W570" s="9"/>
      <c r="X570" s="9"/>
      <c r="Y570" s="9"/>
      <c r="Z570" s="9"/>
      <c r="AA570" s="9"/>
      <c r="AB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157"/>
      <c r="M571" s="157"/>
      <c r="N571" s="157"/>
      <c r="O571" s="9"/>
      <c r="P571" s="9"/>
      <c r="Q571" s="9"/>
      <c r="R571" s="9"/>
      <c r="S571" s="301"/>
      <c r="T571" s="9"/>
      <c r="U571" s="9"/>
      <c r="V571" s="9"/>
      <c r="W571" s="9"/>
      <c r="X571" s="9"/>
      <c r="Y571" s="9"/>
      <c r="Z571" s="9"/>
      <c r="AA571" s="9"/>
      <c r="AB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157"/>
      <c r="M572" s="157"/>
      <c r="N572" s="157"/>
      <c r="O572" s="9"/>
      <c r="P572" s="9"/>
      <c r="Q572" s="9"/>
      <c r="R572" s="9"/>
      <c r="S572" s="301"/>
      <c r="T572" s="9"/>
      <c r="U572" s="9"/>
      <c r="V572" s="9"/>
      <c r="W572" s="9"/>
      <c r="X572" s="9"/>
      <c r="Y572" s="9"/>
      <c r="Z572" s="9"/>
      <c r="AA572" s="9"/>
      <c r="AB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157"/>
      <c r="M573" s="157"/>
      <c r="N573" s="157"/>
      <c r="O573" s="9"/>
      <c r="P573" s="9"/>
      <c r="Q573" s="9"/>
      <c r="R573" s="9"/>
      <c r="S573" s="301"/>
      <c r="T573" s="9"/>
      <c r="U573" s="9"/>
      <c r="V573" s="9"/>
      <c r="W573" s="9"/>
      <c r="X573" s="9"/>
      <c r="Y573" s="9"/>
      <c r="Z573" s="9"/>
      <c r="AA573" s="9"/>
      <c r="AB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157"/>
      <c r="M574" s="157"/>
      <c r="N574" s="157"/>
      <c r="O574" s="9"/>
      <c r="P574" s="9"/>
      <c r="Q574" s="9"/>
      <c r="R574" s="9"/>
      <c r="S574" s="301"/>
      <c r="T574" s="9"/>
      <c r="U574" s="9"/>
      <c r="V574" s="9"/>
      <c r="W574" s="9"/>
      <c r="X574" s="9"/>
      <c r="Y574" s="9"/>
      <c r="Z574" s="9"/>
      <c r="AA574" s="9"/>
      <c r="AB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157"/>
      <c r="M575" s="157"/>
      <c r="N575" s="157"/>
      <c r="O575" s="9"/>
      <c r="P575" s="9"/>
      <c r="Q575" s="9"/>
      <c r="R575" s="9"/>
      <c r="S575" s="301"/>
      <c r="T575" s="9"/>
      <c r="U575" s="9"/>
      <c r="V575" s="9"/>
      <c r="W575" s="9"/>
      <c r="X575" s="9"/>
      <c r="Y575" s="9"/>
      <c r="Z575" s="9"/>
      <c r="AA575" s="9"/>
      <c r="AB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157"/>
      <c r="M576" s="157"/>
      <c r="N576" s="157"/>
      <c r="O576" s="9"/>
      <c r="P576" s="9"/>
      <c r="Q576" s="9"/>
      <c r="R576" s="9"/>
      <c r="S576" s="301"/>
      <c r="T576" s="9"/>
      <c r="U576" s="9"/>
      <c r="V576" s="9"/>
      <c r="W576" s="9"/>
      <c r="X576" s="9"/>
      <c r="Y576" s="9"/>
      <c r="Z576" s="9"/>
      <c r="AA576" s="9"/>
      <c r="AB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157"/>
      <c r="M577" s="157"/>
      <c r="N577" s="157"/>
      <c r="O577" s="9"/>
      <c r="P577" s="9"/>
      <c r="Q577" s="9"/>
      <c r="R577" s="9"/>
      <c r="S577" s="301"/>
      <c r="T577" s="9"/>
      <c r="U577" s="9"/>
      <c r="V577" s="9"/>
      <c r="W577" s="9"/>
      <c r="X577" s="9"/>
      <c r="Y577" s="9"/>
      <c r="Z577" s="9"/>
      <c r="AA577" s="9"/>
      <c r="AB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157"/>
      <c r="M578" s="157"/>
      <c r="N578" s="157"/>
      <c r="O578" s="9"/>
      <c r="P578" s="9"/>
      <c r="Q578" s="9"/>
      <c r="R578" s="9"/>
      <c r="S578" s="301"/>
      <c r="T578" s="9"/>
      <c r="U578" s="9"/>
      <c r="V578" s="9"/>
      <c r="W578" s="9"/>
      <c r="X578" s="9"/>
      <c r="Y578" s="9"/>
      <c r="Z578" s="9"/>
      <c r="AA578" s="9"/>
      <c r="AB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157"/>
      <c r="M579" s="157"/>
      <c r="N579" s="157"/>
      <c r="O579" s="9"/>
      <c r="P579" s="9"/>
      <c r="Q579" s="9"/>
      <c r="R579" s="9"/>
      <c r="S579" s="301"/>
      <c r="T579" s="9"/>
      <c r="U579" s="9"/>
      <c r="V579" s="9"/>
      <c r="W579" s="9"/>
      <c r="X579" s="9"/>
      <c r="Y579" s="9"/>
      <c r="Z579" s="9"/>
      <c r="AA579" s="9"/>
      <c r="AB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157"/>
      <c r="M580" s="157"/>
      <c r="N580" s="157"/>
      <c r="O580" s="9"/>
      <c r="P580" s="9"/>
      <c r="Q580" s="9"/>
      <c r="R580" s="9"/>
      <c r="S580" s="301"/>
      <c r="T580" s="9"/>
      <c r="U580" s="9"/>
      <c r="V580" s="9"/>
      <c r="W580" s="9"/>
      <c r="X580" s="9"/>
      <c r="Y580" s="9"/>
      <c r="Z580" s="9"/>
      <c r="AA580" s="9"/>
      <c r="AB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157"/>
      <c r="M581" s="157"/>
      <c r="N581" s="157"/>
      <c r="O581" s="9"/>
      <c r="P581" s="9"/>
      <c r="Q581" s="9"/>
      <c r="R581" s="9"/>
      <c r="S581" s="301"/>
      <c r="T581" s="9"/>
      <c r="U581" s="9"/>
      <c r="V581" s="9"/>
      <c r="W581" s="9"/>
      <c r="X581" s="9"/>
      <c r="Y581" s="9"/>
      <c r="Z581" s="9"/>
      <c r="AA581" s="9"/>
      <c r="AB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157"/>
      <c r="M582" s="157"/>
      <c r="N582" s="157"/>
      <c r="O582" s="9"/>
      <c r="P582" s="9"/>
      <c r="Q582" s="9"/>
      <c r="R582" s="9"/>
      <c r="S582" s="301"/>
      <c r="T582" s="9"/>
      <c r="U582" s="9"/>
      <c r="V582" s="9"/>
      <c r="W582" s="9"/>
      <c r="X582" s="9"/>
      <c r="Y582" s="9"/>
      <c r="Z582" s="9"/>
      <c r="AA582" s="9"/>
      <c r="AB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157"/>
      <c r="M583" s="157"/>
      <c r="N583" s="157"/>
      <c r="O583" s="9"/>
      <c r="P583" s="9"/>
      <c r="Q583" s="9"/>
      <c r="R583" s="9"/>
      <c r="S583" s="301"/>
      <c r="T583" s="9"/>
      <c r="U583" s="9"/>
      <c r="V583" s="9"/>
      <c r="W583" s="9"/>
      <c r="X583" s="9"/>
      <c r="Y583" s="9"/>
      <c r="Z583" s="9"/>
      <c r="AA583" s="9"/>
      <c r="AB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157"/>
      <c r="M584" s="157"/>
      <c r="N584" s="157"/>
      <c r="O584" s="9"/>
      <c r="P584" s="9"/>
      <c r="Q584" s="9"/>
      <c r="R584" s="9"/>
      <c r="S584" s="301"/>
      <c r="T584" s="9"/>
      <c r="U584" s="9"/>
      <c r="V584" s="9"/>
      <c r="W584" s="9"/>
      <c r="X584" s="9"/>
      <c r="Y584" s="9"/>
      <c r="Z584" s="9"/>
      <c r="AA584" s="9"/>
      <c r="AB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157"/>
      <c r="M585" s="157"/>
      <c r="N585" s="157"/>
      <c r="O585" s="9"/>
      <c r="P585" s="9"/>
      <c r="Q585" s="9"/>
      <c r="R585" s="9"/>
      <c r="S585" s="301"/>
      <c r="T585" s="9"/>
      <c r="U585" s="9"/>
      <c r="V585" s="9"/>
      <c r="W585" s="9"/>
      <c r="X585" s="9"/>
      <c r="Y585" s="9"/>
      <c r="Z585" s="9"/>
      <c r="AA585" s="9"/>
      <c r="AB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157"/>
      <c r="M586" s="157"/>
      <c r="N586" s="157"/>
      <c r="O586" s="9"/>
      <c r="P586" s="9"/>
      <c r="Q586" s="9"/>
      <c r="R586" s="9"/>
      <c r="S586" s="301"/>
      <c r="T586" s="9"/>
      <c r="U586" s="9"/>
      <c r="V586" s="9"/>
      <c r="W586" s="9"/>
      <c r="X586" s="9"/>
      <c r="Y586" s="9"/>
      <c r="Z586" s="9"/>
      <c r="AA586" s="9"/>
      <c r="AB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157"/>
      <c r="M587" s="157"/>
      <c r="N587" s="157"/>
      <c r="O587" s="9"/>
      <c r="P587" s="9"/>
      <c r="Q587" s="9"/>
      <c r="R587" s="9"/>
      <c r="S587" s="301"/>
      <c r="T587" s="9"/>
      <c r="U587" s="9"/>
      <c r="V587" s="9"/>
      <c r="W587" s="9"/>
      <c r="X587" s="9"/>
      <c r="Y587" s="9"/>
      <c r="Z587" s="9"/>
      <c r="AA587" s="9"/>
      <c r="AB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157"/>
      <c r="M588" s="157"/>
      <c r="N588" s="157"/>
      <c r="O588" s="9"/>
      <c r="P588" s="9"/>
      <c r="Q588" s="9"/>
      <c r="R588" s="9"/>
      <c r="S588" s="301"/>
      <c r="T588" s="9"/>
      <c r="U588" s="9"/>
      <c r="V588" s="9"/>
      <c r="W588" s="9"/>
      <c r="X588" s="9"/>
      <c r="Y588" s="9"/>
      <c r="Z588" s="9"/>
      <c r="AA588" s="9"/>
      <c r="AB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157"/>
      <c r="M589" s="157"/>
      <c r="N589" s="157"/>
      <c r="O589" s="9"/>
      <c r="P589" s="9"/>
      <c r="Q589" s="9"/>
      <c r="R589" s="9"/>
      <c r="S589" s="301"/>
      <c r="T589" s="9"/>
      <c r="U589" s="9"/>
      <c r="V589" s="9"/>
      <c r="W589" s="9"/>
      <c r="X589" s="9"/>
      <c r="Y589" s="9"/>
      <c r="Z589" s="9"/>
      <c r="AA589" s="9"/>
      <c r="AB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157"/>
      <c r="M590" s="157"/>
      <c r="N590" s="157"/>
      <c r="O590" s="9"/>
      <c r="P590" s="9"/>
      <c r="Q590" s="9"/>
      <c r="R590" s="9"/>
      <c r="S590" s="301"/>
      <c r="T590" s="9"/>
      <c r="U590" s="9"/>
      <c r="V590" s="9"/>
      <c r="W590" s="9"/>
      <c r="X590" s="9"/>
      <c r="Y590" s="9"/>
      <c r="Z590" s="9"/>
      <c r="AA590" s="9"/>
      <c r="AB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157"/>
      <c r="M591" s="157"/>
      <c r="N591" s="157"/>
      <c r="O591" s="9"/>
      <c r="P591" s="9"/>
      <c r="Q591" s="9"/>
      <c r="R591" s="9"/>
      <c r="S591" s="301"/>
      <c r="T591" s="9"/>
      <c r="U591" s="9"/>
      <c r="V591" s="9"/>
      <c r="W591" s="9"/>
      <c r="X591" s="9"/>
      <c r="Y591" s="9"/>
      <c r="Z591" s="9"/>
      <c r="AA591" s="9"/>
      <c r="AB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157"/>
      <c r="M592" s="157"/>
      <c r="N592" s="157"/>
      <c r="O592" s="9"/>
      <c r="P592" s="9"/>
      <c r="Q592" s="9"/>
      <c r="R592" s="9"/>
      <c r="S592" s="301"/>
      <c r="T592" s="9"/>
      <c r="U592" s="9"/>
      <c r="V592" s="9"/>
      <c r="W592" s="9"/>
      <c r="X592" s="9"/>
      <c r="Y592" s="9"/>
      <c r="Z592" s="9"/>
      <c r="AA592" s="9"/>
      <c r="AB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157"/>
      <c r="M593" s="157"/>
      <c r="N593" s="157"/>
      <c r="O593" s="9"/>
      <c r="P593" s="9"/>
      <c r="Q593" s="9"/>
      <c r="R593" s="9"/>
      <c r="S593" s="301"/>
      <c r="T593" s="9"/>
      <c r="U593" s="9"/>
      <c r="V593" s="9"/>
      <c r="W593" s="9"/>
      <c r="X593" s="9"/>
      <c r="Y593" s="9"/>
      <c r="Z593" s="9"/>
      <c r="AA593" s="9"/>
      <c r="AB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157"/>
      <c r="M594" s="157"/>
      <c r="N594" s="157"/>
      <c r="O594" s="9"/>
      <c r="P594" s="9"/>
      <c r="Q594" s="9"/>
      <c r="R594" s="9"/>
      <c r="S594" s="301"/>
      <c r="T594" s="9"/>
      <c r="U594" s="9"/>
      <c r="V594" s="9"/>
      <c r="W594" s="9"/>
      <c r="X594" s="9"/>
      <c r="Y594" s="9"/>
      <c r="Z594" s="9"/>
      <c r="AA594" s="9"/>
      <c r="AB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157"/>
      <c r="M595" s="157"/>
      <c r="N595" s="157"/>
      <c r="O595" s="9"/>
      <c r="P595" s="9"/>
      <c r="Q595" s="9"/>
      <c r="R595" s="9"/>
      <c r="S595" s="301"/>
      <c r="T595" s="9"/>
      <c r="U595" s="9"/>
      <c r="V595" s="9"/>
      <c r="W595" s="9"/>
      <c r="X595" s="9"/>
      <c r="Y595" s="9"/>
      <c r="Z595" s="9"/>
      <c r="AA595" s="9"/>
      <c r="AB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157"/>
      <c r="M596" s="157"/>
      <c r="N596" s="157"/>
      <c r="O596" s="9"/>
      <c r="P596" s="9"/>
      <c r="Q596" s="9"/>
      <c r="R596" s="9"/>
      <c r="S596" s="301"/>
      <c r="T596" s="9"/>
      <c r="U596" s="9"/>
      <c r="V596" s="9"/>
      <c r="W596" s="9"/>
      <c r="X596" s="9"/>
      <c r="Y596" s="9"/>
      <c r="Z596" s="9"/>
      <c r="AA596" s="9"/>
      <c r="AB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157"/>
      <c r="M597" s="157"/>
      <c r="N597" s="157"/>
      <c r="O597" s="9"/>
      <c r="P597" s="9"/>
      <c r="Q597" s="9"/>
      <c r="R597" s="9"/>
      <c r="S597" s="301"/>
      <c r="T597" s="9"/>
      <c r="U597" s="9"/>
      <c r="V597" s="9"/>
      <c r="W597" s="9"/>
      <c r="X597" s="9"/>
      <c r="Y597" s="9"/>
      <c r="Z597" s="9"/>
      <c r="AA597" s="9"/>
      <c r="AB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157"/>
      <c r="M598" s="157"/>
      <c r="N598" s="157"/>
      <c r="O598" s="9"/>
      <c r="P598" s="9"/>
      <c r="Q598" s="9"/>
      <c r="R598" s="9"/>
      <c r="S598" s="301"/>
      <c r="T598" s="9"/>
      <c r="U598" s="9"/>
      <c r="V598" s="9"/>
      <c r="W598" s="9"/>
      <c r="X598" s="9"/>
      <c r="Y598" s="9"/>
      <c r="Z598" s="9"/>
      <c r="AA598" s="9"/>
      <c r="AB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157"/>
      <c r="M599" s="157"/>
      <c r="N599" s="157"/>
      <c r="O599" s="9"/>
      <c r="P599" s="9"/>
      <c r="Q599" s="9"/>
      <c r="R599" s="9"/>
      <c r="S599" s="301"/>
      <c r="T599" s="9"/>
      <c r="U599" s="9"/>
      <c r="V599" s="9"/>
      <c r="W599" s="9"/>
      <c r="X599" s="9"/>
      <c r="Y599" s="9"/>
      <c r="Z599" s="9"/>
      <c r="AA599" s="9"/>
      <c r="AB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157"/>
      <c r="M600" s="157"/>
      <c r="N600" s="157"/>
      <c r="O600" s="9"/>
      <c r="P600" s="9"/>
      <c r="Q600" s="9"/>
      <c r="R600" s="9"/>
      <c r="S600" s="301"/>
      <c r="T600" s="9"/>
      <c r="U600" s="9"/>
      <c r="V600" s="9"/>
      <c r="W600" s="9"/>
      <c r="X600" s="9"/>
      <c r="Y600" s="9"/>
      <c r="Z600" s="9"/>
      <c r="AA600" s="9"/>
      <c r="AB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157"/>
      <c r="M601" s="157"/>
      <c r="N601" s="157"/>
      <c r="O601" s="9"/>
      <c r="P601" s="9"/>
      <c r="Q601" s="9"/>
      <c r="R601" s="9"/>
      <c r="S601" s="301"/>
      <c r="T601" s="9"/>
      <c r="U601" s="9"/>
      <c r="V601" s="9"/>
      <c r="W601" s="9"/>
      <c r="X601" s="9"/>
      <c r="Y601" s="9"/>
      <c r="Z601" s="9"/>
      <c r="AA601" s="9"/>
      <c r="AB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157"/>
      <c r="M602" s="157"/>
      <c r="N602" s="157"/>
      <c r="O602" s="9"/>
      <c r="P602" s="9"/>
      <c r="Q602" s="9"/>
      <c r="R602" s="9"/>
      <c r="S602" s="301"/>
      <c r="T602" s="9"/>
      <c r="U602" s="9"/>
      <c r="V602" s="9"/>
      <c r="W602" s="9"/>
      <c r="X602" s="9"/>
      <c r="Y602" s="9"/>
      <c r="Z602" s="9"/>
      <c r="AA602" s="9"/>
      <c r="AB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157"/>
      <c r="M603" s="157"/>
      <c r="N603" s="157"/>
      <c r="O603" s="9"/>
      <c r="P603" s="9"/>
      <c r="Q603" s="9"/>
      <c r="R603" s="9"/>
      <c r="S603" s="301"/>
      <c r="T603" s="9"/>
      <c r="U603" s="9"/>
      <c r="V603" s="9"/>
      <c r="W603" s="9"/>
      <c r="X603" s="9"/>
      <c r="Y603" s="9"/>
      <c r="Z603" s="9"/>
      <c r="AA603" s="9"/>
      <c r="AB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157"/>
      <c r="M604" s="157"/>
      <c r="N604" s="157"/>
      <c r="O604" s="9"/>
      <c r="P604" s="9"/>
      <c r="Q604" s="9"/>
      <c r="R604" s="9"/>
      <c r="S604" s="301"/>
      <c r="T604" s="9"/>
      <c r="U604" s="9"/>
      <c r="V604" s="9"/>
      <c r="W604" s="9"/>
      <c r="X604" s="9"/>
      <c r="Y604" s="9"/>
      <c r="Z604" s="9"/>
      <c r="AA604" s="9"/>
      <c r="AB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157"/>
      <c r="M605" s="157"/>
      <c r="N605" s="157"/>
      <c r="O605" s="9"/>
      <c r="P605" s="9"/>
      <c r="Q605" s="9"/>
      <c r="R605" s="9"/>
      <c r="S605" s="301"/>
      <c r="T605" s="9"/>
      <c r="U605" s="9"/>
      <c r="V605" s="9"/>
      <c r="W605" s="9"/>
      <c r="X605" s="9"/>
      <c r="Y605" s="9"/>
      <c r="Z605" s="9"/>
      <c r="AA605" s="9"/>
      <c r="AB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157"/>
      <c r="M606" s="157"/>
      <c r="N606" s="157"/>
      <c r="O606" s="9"/>
      <c r="P606" s="9"/>
      <c r="Q606" s="9"/>
      <c r="R606" s="9"/>
      <c r="S606" s="301"/>
      <c r="T606" s="9"/>
      <c r="U606" s="9"/>
      <c r="V606" s="9"/>
      <c r="W606" s="9"/>
      <c r="X606" s="9"/>
      <c r="Y606" s="9"/>
      <c r="Z606" s="9"/>
      <c r="AA606" s="9"/>
      <c r="AB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157"/>
      <c r="M607" s="157"/>
      <c r="N607" s="157"/>
      <c r="O607" s="9"/>
      <c r="P607" s="9"/>
      <c r="Q607" s="9"/>
      <c r="R607" s="9"/>
      <c r="S607" s="301"/>
      <c r="T607" s="9"/>
      <c r="U607" s="9"/>
      <c r="V607" s="9"/>
      <c r="W607" s="9"/>
      <c r="X607" s="9"/>
      <c r="Y607" s="9"/>
      <c r="Z607" s="9"/>
      <c r="AA607" s="9"/>
      <c r="AB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157"/>
      <c r="M608" s="157"/>
      <c r="N608" s="157"/>
      <c r="O608" s="9"/>
      <c r="P608" s="9"/>
      <c r="Q608" s="9"/>
      <c r="R608" s="9"/>
      <c r="S608" s="301"/>
      <c r="T608" s="9"/>
      <c r="U608" s="9"/>
      <c r="V608" s="9"/>
      <c r="W608" s="9"/>
      <c r="X608" s="9"/>
      <c r="Y608" s="9"/>
      <c r="Z608" s="9"/>
      <c r="AA608" s="9"/>
      <c r="AB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157"/>
      <c r="M609" s="157"/>
      <c r="N609" s="157"/>
      <c r="O609" s="9"/>
      <c r="P609" s="9"/>
      <c r="Q609" s="9"/>
      <c r="R609" s="9"/>
      <c r="S609" s="301"/>
      <c r="T609" s="9"/>
      <c r="U609" s="9"/>
      <c r="V609" s="9"/>
      <c r="W609" s="9"/>
      <c r="X609" s="9"/>
      <c r="Y609" s="9"/>
      <c r="Z609" s="9"/>
      <c r="AA609" s="9"/>
      <c r="AB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157"/>
      <c r="M610" s="157"/>
      <c r="N610" s="157"/>
      <c r="O610" s="9"/>
      <c r="P610" s="9"/>
      <c r="Q610" s="9"/>
      <c r="R610" s="9"/>
      <c r="S610" s="301"/>
      <c r="T610" s="9"/>
      <c r="U610" s="9"/>
      <c r="V610" s="9"/>
      <c r="W610" s="9"/>
      <c r="X610" s="9"/>
      <c r="Y610" s="9"/>
      <c r="Z610" s="9"/>
      <c r="AA610" s="9"/>
      <c r="AB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157"/>
      <c r="M611" s="157"/>
      <c r="N611" s="157"/>
      <c r="O611" s="9"/>
      <c r="P611" s="9"/>
      <c r="Q611" s="9"/>
      <c r="R611" s="9"/>
      <c r="S611" s="301"/>
      <c r="T611" s="9"/>
      <c r="U611" s="9"/>
      <c r="V611" s="9"/>
      <c r="W611" s="9"/>
      <c r="X611" s="9"/>
      <c r="Y611" s="9"/>
      <c r="Z611" s="9"/>
      <c r="AA611" s="9"/>
      <c r="AB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157"/>
      <c r="M612" s="157"/>
      <c r="N612" s="157"/>
      <c r="O612" s="9"/>
      <c r="P612" s="9"/>
      <c r="Q612" s="9"/>
      <c r="R612" s="9"/>
      <c r="S612" s="301"/>
      <c r="T612" s="9"/>
      <c r="U612" s="9"/>
      <c r="V612" s="9"/>
      <c r="W612" s="9"/>
      <c r="X612" s="9"/>
      <c r="Y612" s="9"/>
      <c r="Z612" s="9"/>
      <c r="AA612" s="9"/>
      <c r="AB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157"/>
      <c r="M613" s="157"/>
      <c r="N613" s="157"/>
      <c r="O613" s="9"/>
      <c r="P613" s="9"/>
      <c r="Q613" s="9"/>
      <c r="R613" s="9"/>
      <c r="S613" s="301"/>
      <c r="T613" s="9"/>
      <c r="U613" s="9"/>
      <c r="V613" s="9"/>
      <c r="W613" s="9"/>
      <c r="X613" s="9"/>
      <c r="Y613" s="9"/>
      <c r="Z613" s="9"/>
      <c r="AA613" s="9"/>
      <c r="AB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157"/>
      <c r="M614" s="157"/>
      <c r="N614" s="157"/>
      <c r="O614" s="9"/>
      <c r="P614" s="9"/>
      <c r="Q614" s="9"/>
      <c r="R614" s="9"/>
      <c r="S614" s="301"/>
      <c r="T614" s="9"/>
      <c r="U614" s="9"/>
      <c r="V614" s="9"/>
      <c r="W614" s="9"/>
      <c r="X614" s="9"/>
      <c r="Y614" s="9"/>
      <c r="Z614" s="9"/>
      <c r="AA614" s="9"/>
      <c r="AB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157"/>
      <c r="M615" s="157"/>
      <c r="N615" s="157"/>
      <c r="O615" s="9"/>
      <c r="P615" s="9"/>
      <c r="Q615" s="9"/>
      <c r="R615" s="9"/>
      <c r="S615" s="301"/>
      <c r="T615" s="9"/>
      <c r="U615" s="9"/>
      <c r="V615" s="9"/>
      <c r="W615" s="9"/>
      <c r="X615" s="9"/>
      <c r="Y615" s="9"/>
      <c r="Z615" s="9"/>
      <c r="AA615" s="9"/>
      <c r="AB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157"/>
      <c r="M616" s="157"/>
      <c r="N616" s="157"/>
      <c r="O616" s="9"/>
      <c r="P616" s="9"/>
      <c r="Q616" s="9"/>
      <c r="R616" s="9"/>
      <c r="S616" s="301"/>
      <c r="T616" s="9"/>
      <c r="U616" s="9"/>
      <c r="V616" s="9"/>
      <c r="W616" s="9"/>
      <c r="X616" s="9"/>
      <c r="Y616" s="9"/>
      <c r="Z616" s="9"/>
      <c r="AA616" s="9"/>
      <c r="AB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157"/>
      <c r="M617" s="157"/>
      <c r="N617" s="157"/>
      <c r="O617" s="9"/>
      <c r="P617" s="9"/>
      <c r="Q617" s="9"/>
      <c r="R617" s="9"/>
      <c r="S617" s="301"/>
      <c r="T617" s="9"/>
      <c r="U617" s="9"/>
      <c r="V617" s="9"/>
      <c r="W617" s="9"/>
      <c r="X617" s="9"/>
      <c r="Y617" s="9"/>
      <c r="Z617" s="9"/>
      <c r="AA617" s="9"/>
      <c r="AB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157"/>
      <c r="M618" s="157"/>
      <c r="N618" s="157"/>
      <c r="O618" s="9"/>
      <c r="P618" s="9"/>
      <c r="Q618" s="9"/>
      <c r="R618" s="9"/>
      <c r="S618" s="301"/>
      <c r="T618" s="9"/>
      <c r="U618" s="9"/>
      <c r="V618" s="9"/>
      <c r="W618" s="9"/>
      <c r="X618" s="9"/>
      <c r="Y618" s="9"/>
      <c r="Z618" s="9"/>
      <c r="AA618" s="9"/>
      <c r="AB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157"/>
      <c r="M619" s="157"/>
      <c r="N619" s="157"/>
      <c r="O619" s="9"/>
      <c r="P619" s="9"/>
      <c r="Q619" s="9"/>
      <c r="R619" s="9"/>
      <c r="S619" s="301"/>
      <c r="T619" s="9"/>
      <c r="U619" s="9"/>
      <c r="V619" s="9"/>
      <c r="W619" s="9"/>
      <c r="X619" s="9"/>
      <c r="Y619" s="9"/>
      <c r="Z619" s="9"/>
      <c r="AA619" s="9"/>
      <c r="AB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157"/>
      <c r="M620" s="157"/>
      <c r="N620" s="157"/>
      <c r="O620" s="9"/>
      <c r="P620" s="9"/>
      <c r="Q620" s="9"/>
      <c r="R620" s="9"/>
      <c r="S620" s="301"/>
      <c r="T620" s="9"/>
      <c r="U620" s="9"/>
      <c r="V620" s="9"/>
      <c r="W620" s="9"/>
      <c r="X620" s="9"/>
      <c r="Y620" s="9"/>
      <c r="Z620" s="9"/>
      <c r="AA620" s="9"/>
      <c r="AB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157"/>
      <c r="M621" s="157"/>
      <c r="N621" s="157"/>
      <c r="O621" s="9"/>
      <c r="P621" s="9"/>
      <c r="Q621" s="9"/>
      <c r="R621" s="9"/>
      <c r="S621" s="301"/>
      <c r="T621" s="9"/>
      <c r="U621" s="9"/>
      <c r="V621" s="9"/>
      <c r="W621" s="9"/>
      <c r="X621" s="9"/>
      <c r="Y621" s="9"/>
      <c r="Z621" s="9"/>
      <c r="AA621" s="9"/>
      <c r="AB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157"/>
      <c r="M622" s="157"/>
      <c r="N622" s="157"/>
      <c r="O622" s="9"/>
      <c r="P622" s="9"/>
      <c r="Q622" s="9"/>
      <c r="R622" s="9"/>
      <c r="S622" s="301"/>
      <c r="T622" s="9"/>
      <c r="U622" s="9"/>
      <c r="V622" s="9"/>
      <c r="W622" s="9"/>
      <c r="X622" s="9"/>
      <c r="Y622" s="9"/>
      <c r="Z622" s="9"/>
      <c r="AA622" s="9"/>
      <c r="AB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157"/>
      <c r="M623" s="157"/>
      <c r="N623" s="157"/>
      <c r="O623" s="9"/>
      <c r="P623" s="9"/>
      <c r="Q623" s="9"/>
      <c r="R623" s="9"/>
      <c r="S623" s="301"/>
      <c r="T623" s="9"/>
      <c r="U623" s="9"/>
      <c r="V623" s="9"/>
      <c r="W623" s="9"/>
      <c r="X623" s="9"/>
      <c r="Y623" s="9"/>
      <c r="Z623" s="9"/>
      <c r="AA623" s="9"/>
      <c r="AB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157"/>
      <c r="M624" s="157"/>
      <c r="N624" s="157"/>
      <c r="O624" s="9"/>
      <c r="P624" s="9"/>
      <c r="Q624" s="9"/>
      <c r="R624" s="9"/>
      <c r="S624" s="301"/>
      <c r="T624" s="9"/>
      <c r="U624" s="9"/>
      <c r="V624" s="9"/>
      <c r="W624" s="9"/>
      <c r="X624" s="9"/>
      <c r="Y624" s="9"/>
      <c r="Z624" s="9"/>
      <c r="AA624" s="9"/>
      <c r="AB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157"/>
      <c r="M625" s="157"/>
      <c r="N625" s="157"/>
      <c r="O625" s="9"/>
      <c r="P625" s="9"/>
      <c r="Q625" s="9"/>
      <c r="R625" s="9"/>
      <c r="S625" s="301"/>
      <c r="T625" s="9"/>
      <c r="U625" s="9"/>
      <c r="V625" s="9"/>
      <c r="W625" s="9"/>
      <c r="X625" s="9"/>
      <c r="Y625" s="9"/>
      <c r="Z625" s="9"/>
      <c r="AA625" s="9"/>
      <c r="AB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157"/>
      <c r="M626" s="157"/>
      <c r="N626" s="157"/>
      <c r="O626" s="9"/>
      <c r="P626" s="9"/>
      <c r="Q626" s="9"/>
      <c r="R626" s="9"/>
      <c r="S626" s="301"/>
      <c r="T626" s="9"/>
      <c r="U626" s="9"/>
      <c r="V626" s="9"/>
      <c r="W626" s="9"/>
      <c r="X626" s="9"/>
      <c r="Y626" s="9"/>
      <c r="Z626" s="9"/>
      <c r="AA626" s="9"/>
      <c r="AB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157"/>
      <c r="M627" s="157"/>
      <c r="N627" s="157"/>
      <c r="O627" s="9"/>
      <c r="P627" s="9"/>
      <c r="Q627" s="9"/>
      <c r="R627" s="9"/>
      <c r="S627" s="301"/>
      <c r="T627" s="9"/>
      <c r="U627" s="9"/>
      <c r="V627" s="9"/>
      <c r="W627" s="9"/>
      <c r="X627" s="9"/>
      <c r="Y627" s="9"/>
      <c r="Z627" s="9"/>
      <c r="AA627" s="9"/>
      <c r="AB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157"/>
      <c r="M628" s="157"/>
      <c r="N628" s="157"/>
      <c r="O628" s="9"/>
      <c r="P628" s="9"/>
      <c r="Q628" s="9"/>
      <c r="R628" s="9"/>
      <c r="S628" s="301"/>
      <c r="T628" s="9"/>
      <c r="U628" s="9"/>
      <c r="V628" s="9"/>
      <c r="W628" s="9"/>
      <c r="X628" s="9"/>
      <c r="Y628" s="9"/>
      <c r="Z628" s="9"/>
      <c r="AA628" s="9"/>
      <c r="AB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157"/>
      <c r="M629" s="157"/>
      <c r="N629" s="157"/>
      <c r="O629" s="9"/>
      <c r="P629" s="9"/>
      <c r="Q629" s="9"/>
      <c r="R629" s="9"/>
      <c r="S629" s="301"/>
      <c r="T629" s="9"/>
      <c r="U629" s="9"/>
      <c r="V629" s="9"/>
      <c r="W629" s="9"/>
      <c r="X629" s="9"/>
      <c r="Y629" s="9"/>
      <c r="Z629" s="9"/>
      <c r="AA629" s="9"/>
      <c r="AB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157"/>
      <c r="M630" s="157"/>
      <c r="N630" s="157"/>
      <c r="O630" s="9"/>
      <c r="P630" s="9"/>
      <c r="Q630" s="9"/>
      <c r="R630" s="9"/>
      <c r="S630" s="301"/>
      <c r="T630" s="9"/>
      <c r="U630" s="9"/>
      <c r="V630" s="9"/>
      <c r="W630" s="9"/>
      <c r="X630" s="9"/>
      <c r="Y630" s="9"/>
      <c r="Z630" s="9"/>
      <c r="AA630" s="9"/>
      <c r="AB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157"/>
      <c r="M631" s="157"/>
      <c r="N631" s="157"/>
      <c r="O631" s="9"/>
      <c r="P631" s="9"/>
      <c r="Q631" s="9"/>
      <c r="R631" s="9"/>
      <c r="S631" s="301"/>
      <c r="T631" s="9"/>
      <c r="U631" s="9"/>
      <c r="V631" s="9"/>
      <c r="W631" s="9"/>
      <c r="X631" s="9"/>
      <c r="Y631" s="9"/>
      <c r="Z631" s="9"/>
      <c r="AA631" s="9"/>
      <c r="AB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157"/>
      <c r="M632" s="157"/>
      <c r="N632" s="157"/>
      <c r="O632" s="9"/>
      <c r="P632" s="9"/>
      <c r="Q632" s="9"/>
      <c r="R632" s="9"/>
      <c r="S632" s="301"/>
      <c r="T632" s="9"/>
      <c r="U632" s="9"/>
      <c r="V632" s="9"/>
      <c r="W632" s="9"/>
      <c r="X632" s="9"/>
      <c r="Y632" s="9"/>
      <c r="Z632" s="9"/>
      <c r="AA632" s="9"/>
      <c r="AB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157"/>
      <c r="M633" s="157"/>
      <c r="N633" s="157"/>
      <c r="O633" s="9"/>
      <c r="P633" s="9"/>
      <c r="Q633" s="9"/>
      <c r="R633" s="9"/>
      <c r="S633" s="301"/>
      <c r="T633" s="9"/>
      <c r="U633" s="9"/>
      <c r="V633" s="9"/>
      <c r="W633" s="9"/>
      <c r="X633" s="9"/>
      <c r="Y633" s="9"/>
      <c r="Z633" s="9"/>
      <c r="AA633" s="9"/>
      <c r="AB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157"/>
      <c r="M634" s="157"/>
      <c r="N634" s="157"/>
      <c r="O634" s="9"/>
      <c r="P634" s="9"/>
      <c r="Q634" s="9"/>
      <c r="R634" s="9"/>
      <c r="S634" s="301"/>
      <c r="T634" s="9"/>
      <c r="U634" s="9"/>
      <c r="V634" s="9"/>
      <c r="W634" s="9"/>
      <c r="X634" s="9"/>
      <c r="Y634" s="9"/>
      <c r="Z634" s="9"/>
      <c r="AA634" s="9"/>
      <c r="AB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157"/>
      <c r="M635" s="157"/>
      <c r="N635" s="157"/>
      <c r="O635" s="9"/>
      <c r="P635" s="9"/>
      <c r="Q635" s="9"/>
      <c r="R635" s="9"/>
      <c r="S635" s="301"/>
      <c r="T635" s="9"/>
      <c r="U635" s="9"/>
      <c r="V635" s="9"/>
      <c r="W635" s="9"/>
      <c r="X635" s="9"/>
      <c r="Y635" s="9"/>
      <c r="Z635" s="9"/>
      <c r="AA635" s="9"/>
      <c r="AB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157"/>
      <c r="M636" s="157"/>
      <c r="N636" s="157"/>
      <c r="O636" s="9"/>
      <c r="P636" s="9"/>
      <c r="Q636" s="9"/>
      <c r="R636" s="9"/>
      <c r="S636" s="301"/>
      <c r="T636" s="9"/>
      <c r="U636" s="9"/>
      <c r="V636" s="9"/>
      <c r="W636" s="9"/>
      <c r="X636" s="9"/>
      <c r="Y636" s="9"/>
      <c r="Z636" s="9"/>
      <c r="AA636" s="9"/>
      <c r="AB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157"/>
      <c r="M637" s="157"/>
      <c r="N637" s="157"/>
      <c r="O637" s="9"/>
      <c r="P637" s="9"/>
      <c r="Q637" s="9"/>
      <c r="R637" s="9"/>
      <c r="S637" s="301"/>
      <c r="T637" s="9"/>
      <c r="U637" s="9"/>
      <c r="V637" s="9"/>
      <c r="W637" s="9"/>
      <c r="X637" s="9"/>
      <c r="Y637" s="9"/>
      <c r="Z637" s="9"/>
      <c r="AA637" s="9"/>
      <c r="AB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157"/>
      <c r="M638" s="157"/>
      <c r="N638" s="157"/>
      <c r="O638" s="9"/>
      <c r="P638" s="9"/>
      <c r="Q638" s="9"/>
      <c r="R638" s="9"/>
      <c r="S638" s="301"/>
      <c r="T638" s="9"/>
      <c r="U638" s="9"/>
      <c r="V638" s="9"/>
      <c r="W638" s="9"/>
      <c r="X638" s="9"/>
      <c r="Y638" s="9"/>
      <c r="Z638" s="9"/>
      <c r="AA638" s="9"/>
      <c r="AB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157"/>
      <c r="M639" s="157"/>
      <c r="N639" s="157"/>
      <c r="O639" s="9"/>
      <c r="P639" s="9"/>
      <c r="Q639" s="9"/>
      <c r="R639" s="9"/>
      <c r="S639" s="301"/>
      <c r="T639" s="9"/>
      <c r="U639" s="9"/>
      <c r="V639" s="9"/>
      <c r="W639" s="9"/>
      <c r="X639" s="9"/>
      <c r="Y639" s="9"/>
      <c r="Z639" s="9"/>
      <c r="AA639" s="9"/>
      <c r="AB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157"/>
      <c r="M640" s="157"/>
      <c r="N640" s="157"/>
      <c r="O640" s="9"/>
      <c r="P640" s="9"/>
      <c r="Q640" s="9"/>
      <c r="R640" s="9"/>
      <c r="S640" s="301"/>
      <c r="T640" s="9"/>
      <c r="U640" s="9"/>
      <c r="V640" s="9"/>
      <c r="W640" s="9"/>
      <c r="X640" s="9"/>
      <c r="Y640" s="9"/>
      <c r="Z640" s="9"/>
      <c r="AA640" s="9"/>
      <c r="AB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157"/>
      <c r="M641" s="157"/>
      <c r="N641" s="157"/>
      <c r="O641" s="9"/>
      <c r="P641" s="9"/>
      <c r="Q641" s="9"/>
      <c r="R641" s="9"/>
      <c r="S641" s="301"/>
      <c r="T641" s="9"/>
      <c r="U641" s="9"/>
      <c r="V641" s="9"/>
      <c r="W641" s="9"/>
      <c r="X641" s="9"/>
      <c r="Y641" s="9"/>
      <c r="Z641" s="9"/>
      <c r="AA641" s="9"/>
      <c r="AB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157"/>
      <c r="M642" s="157"/>
      <c r="N642" s="157"/>
      <c r="O642" s="9"/>
      <c r="P642" s="9"/>
      <c r="Q642" s="9"/>
      <c r="R642" s="9"/>
      <c r="S642" s="301"/>
      <c r="T642" s="9"/>
      <c r="U642" s="9"/>
      <c r="V642" s="9"/>
      <c r="W642" s="9"/>
      <c r="X642" s="9"/>
      <c r="Y642" s="9"/>
      <c r="Z642" s="9"/>
      <c r="AA642" s="9"/>
      <c r="AB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157"/>
      <c r="M643" s="157"/>
      <c r="N643" s="157"/>
      <c r="O643" s="9"/>
      <c r="P643" s="9"/>
      <c r="Q643" s="9"/>
      <c r="R643" s="9"/>
      <c r="S643" s="301"/>
      <c r="T643" s="9"/>
      <c r="U643" s="9"/>
      <c r="V643" s="9"/>
      <c r="W643" s="9"/>
      <c r="X643" s="9"/>
      <c r="Y643" s="9"/>
      <c r="Z643" s="9"/>
      <c r="AA643" s="9"/>
      <c r="AB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157"/>
      <c r="M644" s="157"/>
      <c r="N644" s="157"/>
      <c r="O644" s="9"/>
      <c r="P644" s="9"/>
      <c r="Q644" s="9"/>
      <c r="R644" s="9"/>
      <c r="S644" s="301"/>
      <c r="T644" s="9"/>
      <c r="U644" s="9"/>
      <c r="V644" s="9"/>
      <c r="W644" s="9"/>
      <c r="X644" s="9"/>
      <c r="Y644" s="9"/>
      <c r="Z644" s="9"/>
      <c r="AA644" s="9"/>
      <c r="AB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157"/>
      <c r="M645" s="157"/>
      <c r="N645" s="157"/>
      <c r="O645" s="9"/>
      <c r="P645" s="9"/>
      <c r="Q645" s="9"/>
      <c r="R645" s="9"/>
      <c r="S645" s="301"/>
      <c r="T645" s="9"/>
      <c r="U645" s="9"/>
      <c r="V645" s="9"/>
      <c r="W645" s="9"/>
      <c r="X645" s="9"/>
      <c r="Y645" s="9"/>
      <c r="Z645" s="9"/>
      <c r="AA645" s="9"/>
      <c r="AB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157"/>
      <c r="M646" s="157"/>
      <c r="N646" s="157"/>
      <c r="O646" s="9"/>
      <c r="P646" s="9"/>
      <c r="Q646" s="9"/>
      <c r="R646" s="9"/>
      <c r="S646" s="301"/>
      <c r="T646" s="9"/>
      <c r="U646" s="9"/>
      <c r="V646" s="9"/>
      <c r="W646" s="9"/>
      <c r="X646" s="9"/>
      <c r="Y646" s="9"/>
      <c r="Z646" s="9"/>
      <c r="AA646" s="9"/>
      <c r="AB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157"/>
      <c r="M647" s="157"/>
      <c r="N647" s="157"/>
      <c r="O647" s="9"/>
      <c r="P647" s="9"/>
      <c r="Q647" s="9"/>
      <c r="R647" s="9"/>
      <c r="S647" s="301"/>
      <c r="T647" s="9"/>
      <c r="U647" s="9"/>
      <c r="V647" s="9"/>
      <c r="W647" s="9"/>
      <c r="X647" s="9"/>
      <c r="Y647" s="9"/>
      <c r="Z647" s="9"/>
      <c r="AA647" s="9"/>
      <c r="AB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157"/>
      <c r="M648" s="157"/>
      <c r="N648" s="157"/>
      <c r="O648" s="9"/>
      <c r="P648" s="9"/>
      <c r="Q648" s="9"/>
      <c r="R648" s="9"/>
      <c r="S648" s="301"/>
      <c r="T648" s="9"/>
      <c r="U648" s="9"/>
      <c r="V648" s="9"/>
      <c r="W648" s="9"/>
      <c r="X648" s="9"/>
      <c r="Y648" s="9"/>
      <c r="Z648" s="9"/>
      <c r="AA648" s="9"/>
      <c r="AB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157"/>
      <c r="M649" s="157"/>
      <c r="N649" s="157"/>
      <c r="O649" s="9"/>
      <c r="P649" s="9"/>
      <c r="Q649" s="9"/>
      <c r="R649" s="9"/>
      <c r="S649" s="301"/>
      <c r="T649" s="9"/>
      <c r="U649" s="9"/>
      <c r="V649" s="9"/>
      <c r="W649" s="9"/>
      <c r="X649" s="9"/>
      <c r="Y649" s="9"/>
      <c r="Z649" s="9"/>
      <c r="AA649" s="9"/>
      <c r="AB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157"/>
      <c r="M650" s="157"/>
      <c r="N650" s="157"/>
      <c r="O650" s="9"/>
      <c r="P650" s="9"/>
      <c r="Q650" s="9"/>
      <c r="R650" s="9"/>
      <c r="S650" s="301"/>
      <c r="T650" s="9"/>
      <c r="U650" s="9"/>
      <c r="V650" s="9"/>
      <c r="W650" s="9"/>
      <c r="X650" s="9"/>
      <c r="Y650" s="9"/>
      <c r="Z650" s="9"/>
      <c r="AA650" s="9"/>
      <c r="AB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157"/>
      <c r="M651" s="157"/>
      <c r="N651" s="157"/>
      <c r="O651" s="9"/>
      <c r="P651" s="9"/>
      <c r="Q651" s="9"/>
      <c r="R651" s="9"/>
      <c r="S651" s="301"/>
      <c r="T651" s="9"/>
      <c r="U651" s="9"/>
      <c r="V651" s="9"/>
      <c r="W651" s="9"/>
      <c r="X651" s="9"/>
      <c r="Y651" s="9"/>
      <c r="Z651" s="9"/>
      <c r="AA651" s="9"/>
      <c r="AB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157"/>
      <c r="M652" s="157"/>
      <c r="N652" s="157"/>
      <c r="O652" s="9"/>
      <c r="P652" s="9"/>
      <c r="Q652" s="9"/>
      <c r="R652" s="9"/>
      <c r="S652" s="301"/>
      <c r="T652" s="9"/>
      <c r="U652" s="9"/>
      <c r="V652" s="9"/>
      <c r="W652" s="9"/>
      <c r="X652" s="9"/>
      <c r="Y652" s="9"/>
      <c r="Z652" s="9"/>
      <c r="AA652" s="9"/>
      <c r="AB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157"/>
      <c r="M653" s="157"/>
      <c r="N653" s="157"/>
      <c r="O653" s="9"/>
      <c r="P653" s="9"/>
      <c r="Q653" s="9"/>
      <c r="R653" s="9"/>
      <c r="S653" s="301"/>
      <c r="T653" s="9"/>
      <c r="U653" s="9"/>
      <c r="V653" s="9"/>
      <c r="W653" s="9"/>
      <c r="X653" s="9"/>
      <c r="Y653" s="9"/>
      <c r="Z653" s="9"/>
      <c r="AA653" s="9"/>
      <c r="AB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157"/>
      <c r="M654" s="157"/>
      <c r="N654" s="157"/>
      <c r="O654" s="9"/>
      <c r="P654" s="9"/>
      <c r="Q654" s="9"/>
      <c r="R654" s="9"/>
      <c r="S654" s="301"/>
      <c r="T654" s="9"/>
      <c r="U654" s="9"/>
      <c r="V654" s="9"/>
      <c r="W654" s="9"/>
      <c r="X654" s="9"/>
      <c r="Y654" s="9"/>
      <c r="Z654" s="9"/>
      <c r="AA654" s="9"/>
      <c r="AB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157"/>
      <c r="M655" s="157"/>
      <c r="N655" s="157"/>
      <c r="O655" s="9"/>
      <c r="P655" s="9"/>
      <c r="Q655" s="9"/>
      <c r="R655" s="9"/>
      <c r="S655" s="301"/>
      <c r="T655" s="9"/>
      <c r="U655" s="9"/>
      <c r="V655" s="9"/>
      <c r="W655" s="9"/>
      <c r="X655" s="9"/>
      <c r="Y655" s="9"/>
      <c r="Z655" s="9"/>
      <c r="AA655" s="9"/>
      <c r="AB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157"/>
      <c r="M656" s="157"/>
      <c r="N656" s="157"/>
      <c r="O656" s="9"/>
      <c r="P656" s="9"/>
      <c r="Q656" s="9"/>
      <c r="R656" s="9"/>
      <c r="S656" s="301"/>
      <c r="T656" s="9"/>
      <c r="U656" s="9"/>
      <c r="V656" s="9"/>
      <c r="W656" s="9"/>
      <c r="X656" s="9"/>
      <c r="Y656" s="9"/>
      <c r="Z656" s="9"/>
      <c r="AA656" s="9"/>
      <c r="AB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157"/>
      <c r="M657" s="157"/>
      <c r="N657" s="157"/>
      <c r="O657" s="9"/>
      <c r="P657" s="9"/>
      <c r="Q657" s="9"/>
      <c r="R657" s="9"/>
      <c r="S657" s="301"/>
      <c r="T657" s="9"/>
      <c r="U657" s="9"/>
      <c r="V657" s="9"/>
      <c r="W657" s="9"/>
      <c r="X657" s="9"/>
      <c r="Y657" s="9"/>
      <c r="Z657" s="9"/>
      <c r="AA657" s="9"/>
      <c r="AB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157"/>
      <c r="M658" s="157"/>
      <c r="N658" s="157"/>
      <c r="O658" s="9"/>
      <c r="P658" s="9"/>
      <c r="Q658" s="9"/>
      <c r="R658" s="9"/>
      <c r="S658" s="301"/>
      <c r="T658" s="9"/>
      <c r="U658" s="9"/>
      <c r="V658" s="9"/>
      <c r="W658" s="9"/>
      <c r="X658" s="9"/>
      <c r="Y658" s="9"/>
      <c r="Z658" s="9"/>
      <c r="AA658" s="9"/>
      <c r="AB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157"/>
      <c r="M659" s="157"/>
      <c r="N659" s="157"/>
      <c r="O659" s="9"/>
      <c r="P659" s="9"/>
      <c r="Q659" s="9"/>
      <c r="R659" s="9"/>
      <c r="S659" s="301"/>
      <c r="T659" s="9"/>
      <c r="U659" s="9"/>
      <c r="V659" s="9"/>
      <c r="W659" s="9"/>
      <c r="X659" s="9"/>
      <c r="Y659" s="9"/>
      <c r="Z659" s="9"/>
      <c r="AA659" s="9"/>
      <c r="AB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157"/>
      <c r="M660" s="157"/>
      <c r="N660" s="157"/>
      <c r="O660" s="9"/>
      <c r="P660" s="9"/>
      <c r="Q660" s="9"/>
      <c r="R660" s="9"/>
      <c r="S660" s="301"/>
      <c r="T660" s="9"/>
      <c r="U660" s="9"/>
      <c r="V660" s="9"/>
      <c r="W660" s="9"/>
      <c r="X660" s="9"/>
      <c r="Y660" s="9"/>
      <c r="Z660" s="9"/>
      <c r="AA660" s="9"/>
      <c r="AB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157"/>
      <c r="M661" s="157"/>
      <c r="N661" s="157"/>
      <c r="O661" s="9"/>
      <c r="P661" s="9"/>
      <c r="Q661" s="9"/>
      <c r="R661" s="9"/>
      <c r="S661" s="301"/>
      <c r="T661" s="9"/>
      <c r="U661" s="9"/>
      <c r="V661" s="9"/>
      <c r="W661" s="9"/>
      <c r="X661" s="9"/>
      <c r="Y661" s="9"/>
      <c r="Z661" s="9"/>
      <c r="AA661" s="9"/>
      <c r="AB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157"/>
      <c r="M662" s="157"/>
      <c r="N662" s="157"/>
      <c r="O662" s="9"/>
      <c r="P662" s="9"/>
      <c r="Q662" s="9"/>
      <c r="R662" s="9"/>
      <c r="S662" s="301"/>
      <c r="T662" s="9"/>
      <c r="U662" s="9"/>
      <c r="V662" s="9"/>
      <c r="W662" s="9"/>
      <c r="X662" s="9"/>
      <c r="Y662" s="9"/>
      <c r="Z662" s="9"/>
      <c r="AA662" s="9"/>
      <c r="AB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157"/>
      <c r="M663" s="157"/>
      <c r="N663" s="157"/>
      <c r="O663" s="9"/>
      <c r="P663" s="9"/>
      <c r="Q663" s="9"/>
      <c r="R663" s="9"/>
      <c r="S663" s="301"/>
      <c r="T663" s="9"/>
      <c r="U663" s="9"/>
      <c r="V663" s="9"/>
      <c r="W663" s="9"/>
      <c r="X663" s="9"/>
      <c r="Y663" s="9"/>
      <c r="Z663" s="9"/>
      <c r="AA663" s="9"/>
      <c r="AB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157"/>
      <c r="M664" s="157"/>
      <c r="N664" s="157"/>
      <c r="O664" s="9"/>
      <c r="P664" s="9"/>
      <c r="Q664" s="9"/>
      <c r="R664" s="9"/>
      <c r="S664" s="301"/>
      <c r="T664" s="9"/>
      <c r="U664" s="9"/>
      <c r="V664" s="9"/>
      <c r="W664" s="9"/>
      <c r="X664" s="9"/>
      <c r="Y664" s="9"/>
      <c r="Z664" s="9"/>
      <c r="AA664" s="9"/>
      <c r="AB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157"/>
      <c r="M665" s="157"/>
      <c r="N665" s="157"/>
      <c r="O665" s="9"/>
      <c r="P665" s="9"/>
      <c r="Q665" s="9"/>
      <c r="R665" s="9"/>
      <c r="S665" s="301"/>
      <c r="T665" s="9"/>
      <c r="U665" s="9"/>
      <c r="V665" s="9"/>
      <c r="W665" s="9"/>
      <c r="X665" s="9"/>
      <c r="Y665" s="9"/>
      <c r="Z665" s="9"/>
      <c r="AA665" s="9"/>
      <c r="AB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157"/>
      <c r="M666" s="157"/>
      <c r="N666" s="157"/>
      <c r="O666" s="9"/>
      <c r="P666" s="9"/>
      <c r="Q666" s="9"/>
      <c r="R666" s="9"/>
      <c r="S666" s="301"/>
      <c r="T666" s="9"/>
      <c r="U666" s="9"/>
      <c r="V666" s="9"/>
      <c r="W666" s="9"/>
      <c r="X666" s="9"/>
      <c r="Y666" s="9"/>
      <c r="Z666" s="9"/>
      <c r="AA666" s="9"/>
      <c r="AB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157"/>
      <c r="M667" s="157"/>
      <c r="N667" s="157"/>
      <c r="O667" s="9"/>
      <c r="P667" s="9"/>
      <c r="Q667" s="9"/>
      <c r="R667" s="9"/>
      <c r="S667" s="301"/>
      <c r="T667" s="9"/>
      <c r="U667" s="9"/>
      <c r="V667" s="9"/>
      <c r="W667" s="9"/>
      <c r="X667" s="9"/>
      <c r="Y667" s="9"/>
      <c r="Z667" s="9"/>
      <c r="AA667" s="9"/>
      <c r="AB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157"/>
      <c r="M668" s="157"/>
      <c r="N668" s="157"/>
      <c r="O668" s="9"/>
      <c r="P668" s="9"/>
      <c r="Q668" s="9"/>
      <c r="R668" s="9"/>
      <c r="S668" s="301"/>
      <c r="T668" s="9"/>
      <c r="U668" s="9"/>
      <c r="V668" s="9"/>
      <c r="W668" s="9"/>
      <c r="X668" s="9"/>
      <c r="Y668" s="9"/>
      <c r="Z668" s="9"/>
      <c r="AA668" s="9"/>
      <c r="AB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157"/>
      <c r="M669" s="157"/>
      <c r="N669" s="157"/>
      <c r="O669" s="9"/>
      <c r="P669" s="9"/>
      <c r="Q669" s="9"/>
      <c r="R669" s="9"/>
      <c r="S669" s="301"/>
      <c r="T669" s="9"/>
      <c r="U669" s="9"/>
      <c r="V669" s="9"/>
      <c r="W669" s="9"/>
      <c r="X669" s="9"/>
      <c r="Y669" s="9"/>
      <c r="Z669" s="9"/>
      <c r="AA669" s="9"/>
      <c r="AB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157"/>
      <c r="M670" s="157"/>
      <c r="N670" s="157"/>
      <c r="O670" s="9"/>
      <c r="P670" s="9"/>
      <c r="Q670" s="9"/>
      <c r="R670" s="9"/>
      <c r="S670" s="301"/>
      <c r="T670" s="9"/>
      <c r="U670" s="9"/>
      <c r="V670" s="9"/>
      <c r="W670" s="9"/>
      <c r="X670" s="9"/>
      <c r="Y670" s="9"/>
      <c r="Z670" s="9"/>
      <c r="AA670" s="9"/>
      <c r="AB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157"/>
      <c r="M671" s="157"/>
      <c r="N671" s="157"/>
      <c r="O671" s="9"/>
      <c r="P671" s="9"/>
      <c r="Q671" s="9"/>
      <c r="R671" s="9"/>
      <c r="S671" s="301"/>
      <c r="T671" s="9"/>
      <c r="U671" s="9"/>
      <c r="V671" s="9"/>
      <c r="W671" s="9"/>
      <c r="X671" s="9"/>
      <c r="Y671" s="9"/>
      <c r="Z671" s="9"/>
      <c r="AA671" s="9"/>
      <c r="AB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157"/>
      <c r="M672" s="157"/>
      <c r="N672" s="157"/>
      <c r="O672" s="9"/>
      <c r="P672" s="9"/>
      <c r="Q672" s="9"/>
      <c r="R672" s="9"/>
      <c r="S672" s="301"/>
      <c r="T672" s="9"/>
      <c r="U672" s="9"/>
      <c r="V672" s="9"/>
      <c r="W672" s="9"/>
      <c r="X672" s="9"/>
      <c r="Y672" s="9"/>
      <c r="Z672" s="9"/>
      <c r="AA672" s="9"/>
      <c r="AB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157"/>
      <c r="M673" s="157"/>
      <c r="N673" s="157"/>
      <c r="O673" s="9"/>
      <c r="P673" s="9"/>
      <c r="Q673" s="9"/>
      <c r="R673" s="9"/>
      <c r="S673" s="301"/>
      <c r="T673" s="9"/>
      <c r="U673" s="9"/>
      <c r="V673" s="9"/>
      <c r="W673" s="9"/>
      <c r="X673" s="9"/>
      <c r="Y673" s="9"/>
      <c r="Z673" s="9"/>
      <c r="AA673" s="9"/>
      <c r="AB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157"/>
      <c r="M674" s="157"/>
      <c r="N674" s="157"/>
      <c r="O674" s="9"/>
      <c r="P674" s="9"/>
      <c r="Q674" s="9"/>
      <c r="R674" s="9"/>
      <c r="S674" s="301"/>
      <c r="T674" s="9"/>
      <c r="U674" s="9"/>
      <c r="V674" s="9"/>
      <c r="W674" s="9"/>
      <c r="X674" s="9"/>
      <c r="Y674" s="9"/>
      <c r="Z674" s="9"/>
      <c r="AA674" s="9"/>
      <c r="AB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157"/>
      <c r="M675" s="157"/>
      <c r="N675" s="157"/>
      <c r="O675" s="9"/>
      <c r="P675" s="9"/>
      <c r="Q675" s="9"/>
      <c r="R675" s="9"/>
      <c r="S675" s="301"/>
      <c r="T675" s="9"/>
      <c r="U675" s="9"/>
      <c r="V675" s="9"/>
      <c r="W675" s="9"/>
      <c r="X675" s="9"/>
      <c r="Y675" s="9"/>
      <c r="Z675" s="9"/>
      <c r="AA675" s="9"/>
      <c r="AB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157"/>
      <c r="M676" s="157"/>
      <c r="N676" s="157"/>
      <c r="O676" s="9"/>
      <c r="P676" s="9"/>
      <c r="Q676" s="9"/>
      <c r="R676" s="9"/>
      <c r="S676" s="301"/>
      <c r="T676" s="9"/>
      <c r="U676" s="9"/>
      <c r="V676" s="9"/>
      <c r="W676" s="9"/>
      <c r="X676" s="9"/>
      <c r="Y676" s="9"/>
      <c r="Z676" s="9"/>
      <c r="AA676" s="9"/>
      <c r="AB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157"/>
      <c r="M677" s="157"/>
      <c r="N677" s="157"/>
      <c r="O677" s="9"/>
      <c r="P677" s="9"/>
      <c r="Q677" s="9"/>
      <c r="R677" s="9"/>
      <c r="S677" s="301"/>
      <c r="T677" s="9"/>
      <c r="U677" s="9"/>
      <c r="V677" s="9"/>
      <c r="W677" s="9"/>
      <c r="X677" s="9"/>
      <c r="Y677" s="9"/>
      <c r="Z677" s="9"/>
      <c r="AA677" s="9"/>
      <c r="AB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157"/>
      <c r="M678" s="157"/>
      <c r="N678" s="157"/>
      <c r="O678" s="9"/>
      <c r="P678" s="9"/>
      <c r="Q678" s="9"/>
      <c r="R678" s="9"/>
      <c r="S678" s="301"/>
      <c r="T678" s="9"/>
      <c r="U678" s="9"/>
      <c r="V678" s="9"/>
      <c r="W678" s="9"/>
      <c r="X678" s="9"/>
      <c r="Y678" s="9"/>
      <c r="Z678" s="9"/>
      <c r="AA678" s="9"/>
      <c r="AB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157"/>
      <c r="M679" s="157"/>
      <c r="N679" s="157"/>
      <c r="O679" s="9"/>
      <c r="P679" s="9"/>
      <c r="Q679" s="9"/>
      <c r="R679" s="9"/>
      <c r="S679" s="301"/>
      <c r="T679" s="9"/>
      <c r="U679" s="9"/>
      <c r="V679" s="9"/>
      <c r="W679" s="9"/>
      <c r="X679" s="9"/>
      <c r="Y679" s="9"/>
      <c r="Z679" s="9"/>
      <c r="AA679" s="9"/>
      <c r="AB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157"/>
      <c r="M680" s="157"/>
      <c r="N680" s="157"/>
      <c r="O680" s="9"/>
      <c r="P680" s="9"/>
      <c r="Q680" s="9"/>
      <c r="R680" s="9"/>
      <c r="S680" s="301"/>
      <c r="T680" s="9"/>
      <c r="U680" s="9"/>
      <c r="V680" s="9"/>
      <c r="W680" s="9"/>
      <c r="X680" s="9"/>
      <c r="Y680" s="9"/>
      <c r="Z680" s="9"/>
      <c r="AA680" s="9"/>
      <c r="AB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157"/>
      <c r="M681" s="157"/>
      <c r="N681" s="157"/>
      <c r="O681" s="9"/>
      <c r="P681" s="9"/>
      <c r="Q681" s="9"/>
      <c r="R681" s="9"/>
      <c r="S681" s="301"/>
      <c r="T681" s="9"/>
      <c r="U681" s="9"/>
      <c r="V681" s="9"/>
      <c r="W681" s="9"/>
      <c r="X681" s="9"/>
      <c r="Y681" s="9"/>
      <c r="Z681" s="9"/>
      <c r="AA681" s="9"/>
      <c r="AB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157"/>
      <c r="M682" s="157"/>
      <c r="N682" s="157"/>
      <c r="O682" s="9"/>
      <c r="P682" s="9"/>
      <c r="Q682" s="9"/>
      <c r="R682" s="9"/>
      <c r="S682" s="301"/>
      <c r="T682" s="9"/>
      <c r="U682" s="9"/>
      <c r="V682" s="9"/>
      <c r="W682" s="9"/>
      <c r="X682" s="9"/>
      <c r="Y682" s="9"/>
      <c r="Z682" s="9"/>
      <c r="AA682" s="9"/>
      <c r="AB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157"/>
      <c r="M683" s="157"/>
      <c r="N683" s="157"/>
      <c r="O683" s="9"/>
      <c r="P683" s="9"/>
      <c r="Q683" s="9"/>
      <c r="R683" s="9"/>
      <c r="S683" s="301"/>
      <c r="T683" s="9"/>
      <c r="U683" s="9"/>
      <c r="V683" s="9"/>
      <c r="W683" s="9"/>
      <c r="X683" s="9"/>
      <c r="Y683" s="9"/>
      <c r="Z683" s="9"/>
      <c r="AA683" s="9"/>
      <c r="AB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157"/>
      <c r="M684" s="157"/>
      <c r="N684" s="157"/>
      <c r="O684" s="9"/>
      <c r="P684" s="9"/>
      <c r="Q684" s="9"/>
      <c r="R684" s="9"/>
      <c r="S684" s="301"/>
      <c r="T684" s="9"/>
      <c r="U684" s="9"/>
      <c r="V684" s="9"/>
      <c r="W684" s="9"/>
      <c r="X684" s="9"/>
      <c r="Y684" s="9"/>
      <c r="Z684" s="9"/>
      <c r="AA684" s="9"/>
      <c r="AB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157"/>
      <c r="M685" s="157"/>
      <c r="N685" s="157"/>
      <c r="O685" s="9"/>
      <c r="P685" s="9"/>
      <c r="Q685" s="9"/>
      <c r="R685" s="9"/>
      <c r="S685" s="301"/>
      <c r="T685" s="9"/>
      <c r="U685" s="9"/>
      <c r="V685" s="9"/>
      <c r="W685" s="9"/>
      <c r="X685" s="9"/>
      <c r="Y685" s="9"/>
      <c r="Z685" s="9"/>
      <c r="AA685" s="9"/>
      <c r="AB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157"/>
      <c r="M686" s="157"/>
      <c r="N686" s="157"/>
      <c r="O686" s="9"/>
      <c r="P686" s="9"/>
      <c r="Q686" s="9"/>
      <c r="R686" s="9"/>
      <c r="S686" s="301"/>
      <c r="T686" s="9"/>
      <c r="U686" s="9"/>
      <c r="V686" s="9"/>
      <c r="W686" s="9"/>
      <c r="X686" s="9"/>
      <c r="Y686" s="9"/>
      <c r="Z686" s="9"/>
      <c r="AA686" s="9"/>
      <c r="AB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157"/>
      <c r="M687" s="157"/>
      <c r="N687" s="157"/>
      <c r="O687" s="9"/>
      <c r="P687" s="9"/>
      <c r="Q687" s="9"/>
      <c r="R687" s="9"/>
      <c r="S687" s="301"/>
      <c r="T687" s="9"/>
      <c r="U687" s="9"/>
      <c r="V687" s="9"/>
      <c r="W687" s="9"/>
      <c r="X687" s="9"/>
      <c r="Y687" s="9"/>
      <c r="Z687" s="9"/>
      <c r="AA687" s="9"/>
      <c r="AB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157"/>
      <c r="M688" s="157"/>
      <c r="N688" s="157"/>
      <c r="O688" s="9"/>
      <c r="P688" s="9"/>
      <c r="Q688" s="9"/>
      <c r="R688" s="9"/>
      <c r="S688" s="301"/>
      <c r="T688" s="9"/>
      <c r="U688" s="9"/>
      <c r="V688" s="9"/>
      <c r="W688" s="9"/>
      <c r="X688" s="9"/>
      <c r="Y688" s="9"/>
      <c r="Z688" s="9"/>
      <c r="AA688" s="9"/>
      <c r="AB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157"/>
      <c r="M689" s="157"/>
      <c r="N689" s="157"/>
      <c r="O689" s="9"/>
      <c r="P689" s="9"/>
      <c r="Q689" s="9"/>
      <c r="R689" s="9"/>
      <c r="S689" s="301"/>
      <c r="T689" s="9"/>
      <c r="U689" s="9"/>
      <c r="V689" s="9"/>
      <c r="W689" s="9"/>
      <c r="X689" s="9"/>
      <c r="Y689" s="9"/>
      <c r="Z689" s="9"/>
      <c r="AA689" s="9"/>
      <c r="AB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157"/>
      <c r="M690" s="157"/>
      <c r="N690" s="157"/>
      <c r="O690" s="9"/>
      <c r="P690" s="9"/>
      <c r="Q690" s="9"/>
      <c r="R690" s="9"/>
      <c r="S690" s="301"/>
      <c r="T690" s="9"/>
      <c r="U690" s="9"/>
      <c r="V690" s="9"/>
      <c r="W690" s="9"/>
      <c r="X690" s="9"/>
      <c r="Y690" s="9"/>
      <c r="Z690" s="9"/>
      <c r="AA690" s="9"/>
      <c r="AB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157"/>
      <c r="M691" s="157"/>
      <c r="N691" s="157"/>
      <c r="O691" s="9"/>
      <c r="P691" s="9"/>
      <c r="Q691" s="9"/>
      <c r="R691" s="9"/>
      <c r="S691" s="301"/>
      <c r="T691" s="9"/>
      <c r="U691" s="9"/>
      <c r="V691" s="9"/>
      <c r="W691" s="9"/>
      <c r="X691" s="9"/>
      <c r="Y691" s="9"/>
      <c r="Z691" s="9"/>
      <c r="AA691" s="9"/>
      <c r="AB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157"/>
      <c r="M692" s="157"/>
      <c r="N692" s="157"/>
      <c r="O692" s="9"/>
      <c r="P692" s="9"/>
      <c r="Q692" s="9"/>
      <c r="R692" s="9"/>
      <c r="S692" s="301"/>
      <c r="T692" s="9"/>
      <c r="U692" s="9"/>
      <c r="V692" s="9"/>
      <c r="W692" s="9"/>
      <c r="X692" s="9"/>
      <c r="Y692" s="9"/>
      <c r="Z692" s="9"/>
      <c r="AA692" s="9"/>
      <c r="AB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157"/>
      <c r="M693" s="157"/>
      <c r="N693" s="157"/>
      <c r="O693" s="9"/>
      <c r="P693" s="9"/>
      <c r="Q693" s="9"/>
      <c r="R693" s="9"/>
      <c r="S693" s="301"/>
      <c r="T693" s="9"/>
      <c r="U693" s="9"/>
      <c r="V693" s="9"/>
      <c r="W693" s="9"/>
      <c r="X693" s="9"/>
      <c r="Y693" s="9"/>
      <c r="Z693" s="9"/>
      <c r="AA693" s="9"/>
      <c r="AB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157"/>
      <c r="M694" s="157"/>
      <c r="N694" s="157"/>
      <c r="O694" s="9"/>
      <c r="P694" s="9"/>
      <c r="Q694" s="9"/>
      <c r="R694" s="9"/>
      <c r="S694" s="301"/>
      <c r="T694" s="9"/>
      <c r="U694" s="9"/>
      <c r="V694" s="9"/>
      <c r="W694" s="9"/>
      <c r="X694" s="9"/>
      <c r="Y694" s="9"/>
      <c r="Z694" s="9"/>
      <c r="AA694" s="9"/>
      <c r="AB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157"/>
      <c r="M695" s="157"/>
      <c r="N695" s="157"/>
      <c r="O695" s="9"/>
      <c r="P695" s="9"/>
      <c r="Q695" s="9"/>
      <c r="R695" s="9"/>
      <c r="S695" s="301"/>
      <c r="T695" s="9"/>
      <c r="U695" s="9"/>
      <c r="V695" s="9"/>
      <c r="W695" s="9"/>
      <c r="X695" s="9"/>
      <c r="Y695" s="9"/>
      <c r="Z695" s="9"/>
      <c r="AA695" s="9"/>
      <c r="AB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157"/>
      <c r="M696" s="157"/>
      <c r="N696" s="157"/>
      <c r="O696" s="9"/>
      <c r="P696" s="9"/>
      <c r="Q696" s="9"/>
      <c r="R696" s="9"/>
      <c r="S696" s="301"/>
      <c r="T696" s="9"/>
      <c r="U696" s="9"/>
      <c r="V696" s="9"/>
      <c r="W696" s="9"/>
      <c r="X696" s="9"/>
      <c r="Y696" s="9"/>
      <c r="Z696" s="9"/>
      <c r="AA696" s="9"/>
      <c r="AB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157"/>
      <c r="M697" s="157"/>
      <c r="N697" s="157"/>
      <c r="O697" s="9"/>
      <c r="P697" s="9"/>
      <c r="Q697" s="9"/>
      <c r="R697" s="9"/>
      <c r="S697" s="301"/>
      <c r="T697" s="9"/>
      <c r="U697" s="9"/>
      <c r="V697" s="9"/>
      <c r="W697" s="9"/>
      <c r="X697" s="9"/>
      <c r="Y697" s="9"/>
      <c r="Z697" s="9"/>
      <c r="AA697" s="9"/>
      <c r="AB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157"/>
      <c r="M698" s="157"/>
      <c r="N698" s="157"/>
      <c r="O698" s="9"/>
      <c r="P698" s="9"/>
      <c r="Q698" s="9"/>
      <c r="R698" s="9"/>
      <c r="S698" s="301"/>
      <c r="T698" s="9"/>
      <c r="U698" s="9"/>
      <c r="V698" s="9"/>
      <c r="W698" s="9"/>
      <c r="X698" s="9"/>
      <c r="Y698" s="9"/>
      <c r="Z698" s="9"/>
      <c r="AA698" s="9"/>
      <c r="AB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157"/>
      <c r="M699" s="157"/>
      <c r="N699" s="157"/>
      <c r="O699" s="9"/>
      <c r="P699" s="9"/>
      <c r="Q699" s="9"/>
      <c r="R699" s="9"/>
      <c r="S699" s="301"/>
      <c r="T699" s="9"/>
      <c r="U699" s="9"/>
      <c r="V699" s="9"/>
      <c r="W699" s="9"/>
      <c r="X699" s="9"/>
      <c r="Y699" s="9"/>
      <c r="Z699" s="9"/>
      <c r="AA699" s="9"/>
      <c r="AB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157"/>
      <c r="M700" s="157"/>
      <c r="N700" s="157"/>
      <c r="O700" s="9"/>
      <c r="P700" s="9"/>
      <c r="Q700" s="9"/>
      <c r="R700" s="9"/>
      <c r="S700" s="301"/>
      <c r="T700" s="9"/>
      <c r="U700" s="9"/>
      <c r="V700" s="9"/>
      <c r="W700" s="9"/>
      <c r="X700" s="9"/>
      <c r="Y700" s="9"/>
      <c r="Z700" s="9"/>
      <c r="AA700" s="9"/>
      <c r="AB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157"/>
      <c r="M701" s="157"/>
      <c r="N701" s="157"/>
      <c r="O701" s="9"/>
      <c r="P701" s="9"/>
      <c r="Q701" s="9"/>
      <c r="R701" s="9"/>
      <c r="S701" s="301"/>
      <c r="T701" s="9"/>
      <c r="U701" s="9"/>
      <c r="V701" s="9"/>
      <c r="W701" s="9"/>
      <c r="X701" s="9"/>
      <c r="Y701" s="9"/>
      <c r="Z701" s="9"/>
      <c r="AA701" s="9"/>
      <c r="AB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157"/>
      <c r="M702" s="157"/>
      <c r="N702" s="157"/>
      <c r="O702" s="9"/>
      <c r="P702" s="9"/>
      <c r="Q702" s="9"/>
      <c r="R702" s="9"/>
      <c r="S702" s="301"/>
      <c r="T702" s="9"/>
      <c r="U702" s="9"/>
      <c r="V702" s="9"/>
      <c r="W702" s="9"/>
      <c r="X702" s="9"/>
      <c r="Y702" s="9"/>
      <c r="Z702" s="9"/>
      <c r="AA702" s="9"/>
      <c r="AB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157"/>
      <c r="M703" s="157"/>
      <c r="N703" s="157"/>
      <c r="O703" s="9"/>
      <c r="P703" s="9"/>
      <c r="Q703" s="9"/>
      <c r="R703" s="9"/>
      <c r="S703" s="301"/>
      <c r="T703" s="9"/>
      <c r="U703" s="9"/>
      <c r="V703" s="9"/>
      <c r="W703" s="9"/>
      <c r="X703" s="9"/>
      <c r="Y703" s="9"/>
      <c r="Z703" s="9"/>
      <c r="AA703" s="9"/>
      <c r="AB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157"/>
      <c r="M704" s="157"/>
      <c r="N704" s="157"/>
      <c r="O704" s="9"/>
      <c r="P704" s="9"/>
      <c r="Q704" s="9"/>
      <c r="R704" s="9"/>
      <c r="S704" s="301"/>
      <c r="T704" s="9"/>
      <c r="U704" s="9"/>
      <c r="V704" s="9"/>
      <c r="W704" s="9"/>
      <c r="X704" s="9"/>
      <c r="Y704" s="9"/>
      <c r="Z704" s="9"/>
      <c r="AA704" s="9"/>
      <c r="AB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157"/>
      <c r="M705" s="157"/>
      <c r="N705" s="157"/>
      <c r="O705" s="9"/>
      <c r="P705" s="9"/>
      <c r="Q705" s="9"/>
      <c r="R705" s="9"/>
      <c r="S705" s="301"/>
      <c r="T705" s="9"/>
      <c r="U705" s="9"/>
      <c r="V705" s="9"/>
      <c r="W705" s="9"/>
      <c r="X705" s="9"/>
      <c r="Y705" s="9"/>
      <c r="Z705" s="9"/>
      <c r="AA705" s="9"/>
      <c r="AB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157"/>
      <c r="M706" s="157"/>
      <c r="N706" s="157"/>
      <c r="O706" s="9"/>
      <c r="P706" s="9"/>
      <c r="Q706" s="9"/>
      <c r="R706" s="9"/>
      <c r="S706" s="301"/>
      <c r="T706" s="9"/>
      <c r="U706" s="9"/>
      <c r="V706" s="9"/>
      <c r="W706" s="9"/>
      <c r="X706" s="9"/>
      <c r="Y706" s="9"/>
      <c r="Z706" s="9"/>
      <c r="AA706" s="9"/>
      <c r="AB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157"/>
      <c r="M707" s="157"/>
      <c r="N707" s="157"/>
      <c r="O707" s="9"/>
      <c r="P707" s="9"/>
      <c r="Q707" s="9"/>
      <c r="R707" s="9"/>
      <c r="S707" s="301"/>
      <c r="T707" s="9"/>
      <c r="U707" s="9"/>
      <c r="V707" s="9"/>
      <c r="W707" s="9"/>
      <c r="X707" s="9"/>
      <c r="Y707" s="9"/>
      <c r="Z707" s="9"/>
      <c r="AA707" s="9"/>
      <c r="AB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157"/>
      <c r="M708" s="157"/>
      <c r="N708" s="157"/>
      <c r="O708" s="9"/>
      <c r="P708" s="9"/>
      <c r="Q708" s="9"/>
      <c r="R708" s="9"/>
      <c r="S708" s="301"/>
      <c r="T708" s="9"/>
      <c r="U708" s="9"/>
      <c r="V708" s="9"/>
      <c r="W708" s="9"/>
      <c r="X708" s="9"/>
      <c r="Y708" s="9"/>
      <c r="Z708" s="9"/>
      <c r="AA708" s="9"/>
      <c r="AB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157"/>
      <c r="M709" s="157"/>
      <c r="N709" s="157"/>
      <c r="O709" s="9"/>
      <c r="P709" s="9"/>
      <c r="Q709" s="9"/>
      <c r="R709" s="9"/>
      <c r="S709" s="301"/>
      <c r="T709" s="9"/>
      <c r="U709" s="9"/>
      <c r="V709" s="9"/>
      <c r="W709" s="9"/>
      <c r="X709" s="9"/>
      <c r="Y709" s="9"/>
      <c r="Z709" s="9"/>
      <c r="AA709" s="9"/>
      <c r="AB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157"/>
      <c r="M710" s="157"/>
      <c r="N710" s="157"/>
      <c r="O710" s="9"/>
      <c r="P710" s="9"/>
      <c r="Q710" s="9"/>
      <c r="R710" s="9"/>
      <c r="S710" s="301"/>
      <c r="T710" s="9"/>
      <c r="U710" s="9"/>
      <c r="V710" s="9"/>
      <c r="W710" s="9"/>
      <c r="X710" s="9"/>
      <c r="Y710" s="9"/>
      <c r="Z710" s="9"/>
      <c r="AA710" s="9"/>
      <c r="AB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157"/>
      <c r="M711" s="157"/>
      <c r="N711" s="157"/>
      <c r="O711" s="9"/>
      <c r="P711" s="9"/>
      <c r="Q711" s="9"/>
      <c r="R711" s="9"/>
      <c r="S711" s="301"/>
      <c r="T711" s="9"/>
      <c r="U711" s="9"/>
      <c r="V711" s="9"/>
      <c r="W711" s="9"/>
      <c r="X711" s="9"/>
      <c r="Y711" s="9"/>
      <c r="Z711" s="9"/>
      <c r="AA711" s="9"/>
      <c r="AB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157"/>
      <c r="M712" s="157"/>
      <c r="N712" s="157"/>
      <c r="O712" s="9"/>
      <c r="P712" s="9"/>
      <c r="Q712" s="9"/>
      <c r="R712" s="9"/>
      <c r="S712" s="301"/>
      <c r="T712" s="9"/>
      <c r="U712" s="9"/>
      <c r="V712" s="9"/>
      <c r="W712" s="9"/>
      <c r="X712" s="9"/>
      <c r="Y712" s="9"/>
      <c r="Z712" s="9"/>
      <c r="AA712" s="9"/>
      <c r="AB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157"/>
      <c r="M713" s="157"/>
      <c r="N713" s="157"/>
      <c r="O713" s="9"/>
      <c r="P713" s="9"/>
      <c r="Q713" s="9"/>
      <c r="R713" s="9"/>
      <c r="S713" s="301"/>
      <c r="T713" s="9"/>
      <c r="U713" s="9"/>
      <c r="V713" s="9"/>
      <c r="W713" s="9"/>
      <c r="X713" s="9"/>
      <c r="Y713" s="9"/>
      <c r="Z713" s="9"/>
      <c r="AA713" s="9"/>
      <c r="AB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157"/>
      <c r="M714" s="157"/>
      <c r="N714" s="157"/>
      <c r="O714" s="9"/>
      <c r="P714" s="9"/>
      <c r="Q714" s="9"/>
      <c r="R714" s="9"/>
      <c r="S714" s="301"/>
      <c r="T714" s="9"/>
      <c r="U714" s="9"/>
      <c r="V714" s="9"/>
      <c r="W714" s="9"/>
      <c r="X714" s="9"/>
      <c r="Y714" s="9"/>
      <c r="Z714" s="9"/>
      <c r="AA714" s="9"/>
      <c r="AB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157"/>
      <c r="M715" s="157"/>
      <c r="N715" s="157"/>
      <c r="O715" s="9"/>
      <c r="P715" s="9"/>
      <c r="Q715" s="9"/>
      <c r="R715" s="9"/>
      <c r="S715" s="301"/>
      <c r="T715" s="9"/>
      <c r="U715" s="9"/>
      <c r="V715" s="9"/>
      <c r="W715" s="9"/>
      <c r="X715" s="9"/>
      <c r="Y715" s="9"/>
      <c r="Z715" s="9"/>
      <c r="AA715" s="9"/>
      <c r="AB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157"/>
      <c r="M716" s="157"/>
      <c r="N716" s="157"/>
      <c r="O716" s="9"/>
      <c r="P716" s="9"/>
      <c r="Q716" s="9"/>
      <c r="R716" s="9"/>
      <c r="S716" s="301"/>
      <c r="T716" s="9"/>
      <c r="U716" s="9"/>
      <c r="V716" s="9"/>
      <c r="W716" s="9"/>
      <c r="X716" s="9"/>
      <c r="Y716" s="9"/>
      <c r="Z716" s="9"/>
      <c r="AA716" s="9"/>
      <c r="AB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157"/>
      <c r="M717" s="157"/>
      <c r="N717" s="157"/>
      <c r="O717" s="9"/>
      <c r="P717" s="9"/>
      <c r="Q717" s="9"/>
      <c r="R717" s="9"/>
      <c r="S717" s="301"/>
      <c r="T717" s="9"/>
      <c r="U717" s="9"/>
      <c r="V717" s="9"/>
      <c r="W717" s="9"/>
      <c r="X717" s="9"/>
      <c r="Y717" s="9"/>
      <c r="Z717" s="9"/>
      <c r="AA717" s="9"/>
      <c r="AB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157"/>
      <c r="M718" s="157"/>
      <c r="N718" s="157"/>
      <c r="O718" s="9"/>
      <c r="P718" s="9"/>
      <c r="Q718" s="9"/>
      <c r="R718" s="9"/>
      <c r="S718" s="301"/>
      <c r="T718" s="9"/>
      <c r="U718" s="9"/>
      <c r="V718" s="9"/>
      <c r="W718" s="9"/>
      <c r="X718" s="9"/>
      <c r="Y718" s="9"/>
      <c r="Z718" s="9"/>
      <c r="AA718" s="9"/>
      <c r="AB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157"/>
      <c r="M719" s="157"/>
      <c r="N719" s="157"/>
      <c r="O719" s="9"/>
      <c r="P719" s="9"/>
      <c r="Q719" s="9"/>
      <c r="R719" s="9"/>
      <c r="S719" s="301"/>
      <c r="T719" s="9"/>
      <c r="U719" s="9"/>
      <c r="V719" s="9"/>
      <c r="W719" s="9"/>
      <c r="X719" s="9"/>
      <c r="Y719" s="9"/>
      <c r="Z719" s="9"/>
      <c r="AA719" s="9"/>
      <c r="AB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157"/>
      <c r="M720" s="157"/>
      <c r="N720" s="157"/>
      <c r="O720" s="9"/>
      <c r="P720" s="9"/>
      <c r="Q720" s="9"/>
      <c r="R720" s="9"/>
      <c r="S720" s="301"/>
      <c r="T720" s="9"/>
      <c r="U720" s="9"/>
      <c r="V720" s="9"/>
      <c r="W720" s="9"/>
      <c r="X720" s="9"/>
      <c r="Y720" s="9"/>
      <c r="Z720" s="9"/>
      <c r="AA720" s="9"/>
      <c r="AB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157"/>
      <c r="M721" s="157"/>
      <c r="N721" s="157"/>
      <c r="O721" s="9"/>
      <c r="P721" s="9"/>
      <c r="Q721" s="9"/>
      <c r="R721" s="9"/>
      <c r="S721" s="301"/>
      <c r="T721" s="9"/>
      <c r="U721" s="9"/>
      <c r="V721" s="9"/>
      <c r="W721" s="9"/>
      <c r="X721" s="9"/>
      <c r="Y721" s="9"/>
      <c r="Z721" s="9"/>
      <c r="AA721" s="9"/>
      <c r="AB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157"/>
      <c r="M722" s="157"/>
      <c r="N722" s="157"/>
      <c r="O722" s="9"/>
      <c r="P722" s="9"/>
      <c r="Q722" s="9"/>
      <c r="R722" s="9"/>
      <c r="S722" s="301"/>
      <c r="T722" s="9"/>
      <c r="U722" s="9"/>
      <c r="V722" s="9"/>
      <c r="W722" s="9"/>
      <c r="X722" s="9"/>
      <c r="Y722" s="9"/>
      <c r="Z722" s="9"/>
      <c r="AA722" s="9"/>
      <c r="AB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157"/>
      <c r="M723" s="157"/>
      <c r="N723" s="157"/>
      <c r="O723" s="9"/>
      <c r="P723" s="9"/>
      <c r="Q723" s="9"/>
      <c r="R723" s="9"/>
      <c r="S723" s="301"/>
      <c r="T723" s="9"/>
      <c r="U723" s="9"/>
      <c r="V723" s="9"/>
      <c r="W723" s="9"/>
      <c r="X723" s="9"/>
      <c r="Y723" s="9"/>
      <c r="Z723" s="9"/>
      <c r="AA723" s="9"/>
      <c r="AB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157"/>
      <c r="M724" s="157"/>
      <c r="N724" s="157"/>
      <c r="O724" s="9"/>
      <c r="P724" s="9"/>
      <c r="Q724" s="9"/>
      <c r="R724" s="9"/>
      <c r="S724" s="301"/>
      <c r="T724" s="9"/>
      <c r="U724" s="9"/>
      <c r="V724" s="9"/>
      <c r="W724" s="9"/>
      <c r="X724" s="9"/>
      <c r="Y724" s="9"/>
      <c r="Z724" s="9"/>
      <c r="AA724" s="9"/>
      <c r="AB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157"/>
      <c r="M725" s="157"/>
      <c r="N725" s="157"/>
      <c r="O725" s="9"/>
      <c r="P725" s="9"/>
      <c r="Q725" s="9"/>
      <c r="R725" s="9"/>
      <c r="S725" s="301"/>
      <c r="T725" s="9"/>
      <c r="U725" s="9"/>
      <c r="V725" s="9"/>
      <c r="W725" s="9"/>
      <c r="X725" s="9"/>
      <c r="Y725" s="9"/>
      <c r="Z725" s="9"/>
      <c r="AA725" s="9"/>
      <c r="AB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157"/>
      <c r="M726" s="157"/>
      <c r="N726" s="157"/>
      <c r="O726" s="9"/>
      <c r="P726" s="9"/>
      <c r="Q726" s="9"/>
      <c r="R726" s="9"/>
      <c r="S726" s="301"/>
      <c r="T726" s="9"/>
      <c r="U726" s="9"/>
      <c r="V726" s="9"/>
      <c r="W726" s="9"/>
      <c r="X726" s="9"/>
      <c r="Y726" s="9"/>
      <c r="Z726" s="9"/>
      <c r="AA726" s="9"/>
      <c r="AB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157"/>
      <c r="M727" s="157"/>
      <c r="N727" s="157"/>
      <c r="O727" s="9"/>
      <c r="P727" s="9"/>
      <c r="Q727" s="9"/>
      <c r="R727" s="9"/>
      <c r="S727" s="301"/>
      <c r="T727" s="9"/>
      <c r="U727" s="9"/>
      <c r="V727" s="9"/>
      <c r="W727" s="9"/>
      <c r="X727" s="9"/>
      <c r="Y727" s="9"/>
      <c r="Z727" s="9"/>
      <c r="AA727" s="9"/>
      <c r="AB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157"/>
      <c r="M728" s="157"/>
      <c r="N728" s="157"/>
      <c r="O728" s="9"/>
      <c r="P728" s="9"/>
      <c r="Q728" s="9"/>
      <c r="R728" s="9"/>
      <c r="S728" s="301"/>
      <c r="T728" s="9"/>
      <c r="U728" s="9"/>
      <c r="V728" s="9"/>
      <c r="W728" s="9"/>
      <c r="X728" s="9"/>
      <c r="Y728" s="9"/>
      <c r="Z728" s="9"/>
      <c r="AA728" s="9"/>
      <c r="AB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157"/>
      <c r="M729" s="157"/>
      <c r="N729" s="157"/>
      <c r="O729" s="9"/>
      <c r="P729" s="9"/>
      <c r="Q729" s="9"/>
      <c r="R729" s="9"/>
      <c r="S729" s="301"/>
      <c r="T729" s="9"/>
      <c r="U729" s="9"/>
      <c r="V729" s="9"/>
      <c r="W729" s="9"/>
      <c r="X729" s="9"/>
      <c r="Y729" s="9"/>
      <c r="Z729" s="9"/>
      <c r="AA729" s="9"/>
      <c r="AB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157"/>
      <c r="M730" s="157"/>
      <c r="N730" s="157"/>
      <c r="O730" s="9"/>
      <c r="P730" s="9"/>
      <c r="Q730" s="9"/>
      <c r="R730" s="9"/>
      <c r="S730" s="301"/>
      <c r="T730" s="9"/>
      <c r="U730" s="9"/>
      <c r="V730" s="9"/>
      <c r="W730" s="9"/>
      <c r="X730" s="9"/>
      <c r="Y730" s="9"/>
      <c r="Z730" s="9"/>
      <c r="AA730" s="9"/>
      <c r="AB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157"/>
      <c r="M731" s="157"/>
      <c r="N731" s="157"/>
      <c r="O731" s="9"/>
      <c r="P731" s="9"/>
      <c r="Q731" s="9"/>
      <c r="R731" s="9"/>
      <c r="S731" s="301"/>
      <c r="T731" s="9"/>
      <c r="U731" s="9"/>
      <c r="V731" s="9"/>
      <c r="W731" s="9"/>
      <c r="X731" s="9"/>
      <c r="Y731" s="9"/>
      <c r="Z731" s="9"/>
      <c r="AA731" s="9"/>
      <c r="AB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157"/>
      <c r="M732" s="157"/>
      <c r="N732" s="157"/>
      <c r="O732" s="9"/>
      <c r="P732" s="9"/>
      <c r="Q732" s="9"/>
      <c r="R732" s="9"/>
      <c r="S732" s="301"/>
      <c r="T732" s="9"/>
      <c r="U732" s="9"/>
      <c r="V732" s="9"/>
      <c r="W732" s="9"/>
      <c r="X732" s="9"/>
      <c r="Y732" s="9"/>
      <c r="Z732" s="9"/>
      <c r="AA732" s="9"/>
      <c r="AB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157"/>
      <c r="M733" s="157"/>
      <c r="N733" s="157"/>
      <c r="O733" s="9"/>
      <c r="P733" s="9"/>
      <c r="Q733" s="9"/>
      <c r="R733" s="9"/>
      <c r="S733" s="301"/>
      <c r="T733" s="9"/>
      <c r="U733" s="9"/>
      <c r="V733" s="9"/>
      <c r="W733" s="9"/>
      <c r="X733" s="9"/>
      <c r="Y733" s="9"/>
      <c r="Z733" s="9"/>
      <c r="AA733" s="9"/>
      <c r="AB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157"/>
      <c r="M734" s="157"/>
      <c r="N734" s="157"/>
      <c r="O734" s="9"/>
      <c r="P734" s="9"/>
      <c r="Q734" s="9"/>
      <c r="R734" s="9"/>
      <c r="S734" s="301"/>
      <c r="T734" s="9"/>
      <c r="U734" s="9"/>
      <c r="V734" s="9"/>
      <c r="W734" s="9"/>
      <c r="X734" s="9"/>
      <c r="Y734" s="9"/>
      <c r="Z734" s="9"/>
      <c r="AA734" s="9"/>
      <c r="AB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157"/>
      <c r="M735" s="157"/>
      <c r="N735" s="157"/>
      <c r="O735" s="9"/>
      <c r="P735" s="9"/>
      <c r="Q735" s="9"/>
      <c r="R735" s="9"/>
      <c r="S735" s="301"/>
      <c r="T735" s="9"/>
      <c r="U735" s="9"/>
      <c r="V735" s="9"/>
      <c r="W735" s="9"/>
      <c r="X735" s="9"/>
      <c r="Y735" s="9"/>
      <c r="Z735" s="9"/>
      <c r="AA735" s="9"/>
      <c r="AB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157"/>
      <c r="M736" s="157"/>
      <c r="N736" s="157"/>
      <c r="O736" s="9"/>
      <c r="P736" s="9"/>
      <c r="Q736" s="9"/>
      <c r="R736" s="9"/>
      <c r="S736" s="301"/>
      <c r="T736" s="9"/>
      <c r="U736" s="9"/>
      <c r="V736" s="9"/>
      <c r="W736" s="9"/>
      <c r="X736" s="9"/>
      <c r="Y736" s="9"/>
      <c r="Z736" s="9"/>
      <c r="AA736" s="9"/>
      <c r="AB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157"/>
      <c r="M737" s="157"/>
      <c r="N737" s="157"/>
      <c r="O737" s="9"/>
      <c r="P737" s="9"/>
      <c r="Q737" s="9"/>
      <c r="R737" s="9"/>
      <c r="S737" s="301"/>
      <c r="T737" s="9"/>
      <c r="U737" s="9"/>
      <c r="V737" s="9"/>
      <c r="W737" s="9"/>
      <c r="X737" s="9"/>
      <c r="Y737" s="9"/>
      <c r="Z737" s="9"/>
      <c r="AA737" s="9"/>
      <c r="AB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157"/>
      <c r="M738" s="157"/>
      <c r="N738" s="157"/>
      <c r="O738" s="9"/>
      <c r="P738" s="9"/>
      <c r="Q738" s="9"/>
      <c r="R738" s="9"/>
      <c r="S738" s="301"/>
      <c r="T738" s="9"/>
      <c r="U738" s="9"/>
      <c r="V738" s="9"/>
      <c r="W738" s="9"/>
      <c r="X738" s="9"/>
      <c r="Y738" s="9"/>
      <c r="Z738" s="9"/>
      <c r="AA738" s="9"/>
      <c r="AB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157"/>
      <c r="M739" s="157"/>
      <c r="N739" s="157"/>
      <c r="O739" s="9"/>
      <c r="P739" s="9"/>
      <c r="Q739" s="9"/>
      <c r="R739" s="9"/>
      <c r="S739" s="301"/>
      <c r="T739" s="9"/>
      <c r="U739" s="9"/>
      <c r="V739" s="9"/>
      <c r="W739" s="9"/>
      <c r="X739" s="9"/>
      <c r="Y739" s="9"/>
      <c r="Z739" s="9"/>
      <c r="AA739" s="9"/>
      <c r="AB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157"/>
      <c r="M740" s="157"/>
      <c r="N740" s="157"/>
      <c r="O740" s="9"/>
      <c r="P740" s="9"/>
      <c r="Q740" s="9"/>
      <c r="R740" s="9"/>
      <c r="S740" s="301"/>
      <c r="T740" s="9"/>
      <c r="U740" s="9"/>
      <c r="V740" s="9"/>
      <c r="W740" s="9"/>
      <c r="X740" s="9"/>
      <c r="Y740" s="9"/>
      <c r="Z740" s="9"/>
      <c r="AA740" s="9"/>
      <c r="AB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157"/>
      <c r="M741" s="157"/>
      <c r="N741" s="157"/>
      <c r="O741" s="9"/>
      <c r="P741" s="9"/>
      <c r="Q741" s="9"/>
      <c r="R741" s="9"/>
      <c r="S741" s="301"/>
      <c r="T741" s="9"/>
      <c r="U741" s="9"/>
      <c r="V741" s="9"/>
      <c r="W741" s="9"/>
      <c r="X741" s="9"/>
      <c r="Y741" s="9"/>
      <c r="Z741" s="9"/>
      <c r="AA741" s="9"/>
      <c r="AB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157"/>
      <c r="M742" s="157"/>
      <c r="N742" s="157"/>
      <c r="O742" s="9"/>
      <c r="P742" s="9"/>
      <c r="Q742" s="9"/>
      <c r="R742" s="9"/>
      <c r="S742" s="301"/>
      <c r="T742" s="9"/>
      <c r="U742" s="9"/>
      <c r="V742" s="9"/>
      <c r="W742" s="9"/>
      <c r="X742" s="9"/>
      <c r="Y742" s="9"/>
      <c r="Z742" s="9"/>
      <c r="AA742" s="9"/>
      <c r="AB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157"/>
      <c r="M743" s="157"/>
      <c r="N743" s="157"/>
      <c r="O743" s="9"/>
      <c r="P743" s="9"/>
      <c r="Q743" s="9"/>
      <c r="R743" s="9"/>
      <c r="S743" s="301"/>
      <c r="T743" s="9"/>
      <c r="U743" s="9"/>
      <c r="V743" s="9"/>
      <c r="W743" s="9"/>
      <c r="X743" s="9"/>
      <c r="Y743" s="9"/>
      <c r="Z743" s="9"/>
      <c r="AA743" s="9"/>
      <c r="AB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157"/>
      <c r="M744" s="157"/>
      <c r="N744" s="157"/>
      <c r="O744" s="9"/>
      <c r="P744" s="9"/>
      <c r="Q744" s="9"/>
      <c r="R744" s="9"/>
      <c r="S744" s="301"/>
      <c r="T744" s="9"/>
      <c r="U744" s="9"/>
      <c r="V744" s="9"/>
      <c r="W744" s="9"/>
      <c r="X744" s="9"/>
      <c r="Y744" s="9"/>
      <c r="Z744" s="9"/>
      <c r="AA744" s="9"/>
      <c r="AB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157"/>
      <c r="M745" s="157"/>
      <c r="N745" s="157"/>
      <c r="O745" s="9"/>
      <c r="P745" s="9"/>
      <c r="Q745" s="9"/>
      <c r="R745" s="9"/>
      <c r="S745" s="301"/>
      <c r="T745" s="9"/>
      <c r="U745" s="9"/>
      <c r="V745" s="9"/>
      <c r="W745" s="9"/>
      <c r="X745" s="9"/>
      <c r="Y745" s="9"/>
      <c r="Z745" s="9"/>
      <c r="AA745" s="9"/>
      <c r="AB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157"/>
      <c r="M746" s="157"/>
      <c r="N746" s="157"/>
      <c r="O746" s="9"/>
      <c r="P746" s="9"/>
      <c r="Q746" s="9"/>
      <c r="R746" s="9"/>
      <c r="S746" s="301"/>
      <c r="T746" s="9"/>
      <c r="U746" s="9"/>
      <c r="V746" s="9"/>
      <c r="W746" s="9"/>
      <c r="X746" s="9"/>
      <c r="Y746" s="9"/>
      <c r="Z746" s="9"/>
      <c r="AA746" s="9"/>
      <c r="AB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157"/>
      <c r="M747" s="157"/>
      <c r="N747" s="157"/>
      <c r="O747" s="9"/>
      <c r="P747" s="9"/>
      <c r="Q747" s="9"/>
      <c r="R747" s="9"/>
      <c r="S747" s="301"/>
      <c r="T747" s="9"/>
      <c r="U747" s="9"/>
      <c r="V747" s="9"/>
      <c r="W747" s="9"/>
      <c r="X747" s="9"/>
      <c r="Y747" s="9"/>
      <c r="Z747" s="9"/>
      <c r="AA747" s="9"/>
      <c r="AB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157"/>
      <c r="M748" s="157"/>
      <c r="N748" s="157"/>
      <c r="O748" s="9"/>
      <c r="P748" s="9"/>
      <c r="Q748" s="9"/>
      <c r="R748" s="9"/>
      <c r="S748" s="301"/>
      <c r="T748" s="9"/>
      <c r="U748" s="9"/>
      <c r="V748" s="9"/>
      <c r="W748" s="9"/>
      <c r="X748" s="9"/>
      <c r="Y748" s="9"/>
      <c r="Z748" s="9"/>
      <c r="AA748" s="9"/>
      <c r="AB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157"/>
      <c r="M749" s="157"/>
      <c r="N749" s="157"/>
      <c r="O749" s="9"/>
      <c r="P749" s="9"/>
      <c r="Q749" s="9"/>
      <c r="R749" s="9"/>
      <c r="S749" s="301"/>
      <c r="T749" s="9"/>
      <c r="U749" s="9"/>
      <c r="V749" s="9"/>
      <c r="W749" s="9"/>
      <c r="X749" s="9"/>
      <c r="Y749" s="9"/>
      <c r="Z749" s="9"/>
      <c r="AA749" s="9"/>
      <c r="AB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157"/>
      <c r="M750" s="157"/>
      <c r="N750" s="157"/>
      <c r="O750" s="9"/>
      <c r="P750" s="9"/>
      <c r="Q750" s="9"/>
      <c r="R750" s="9"/>
      <c r="S750" s="301"/>
      <c r="T750" s="9"/>
      <c r="U750" s="9"/>
      <c r="V750" s="9"/>
      <c r="W750" s="9"/>
      <c r="X750" s="9"/>
      <c r="Y750" s="9"/>
      <c r="Z750" s="9"/>
      <c r="AA750" s="9"/>
      <c r="AB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157"/>
      <c r="M751" s="157"/>
      <c r="N751" s="157"/>
      <c r="O751" s="9"/>
      <c r="P751" s="9"/>
      <c r="Q751" s="9"/>
      <c r="R751" s="9"/>
      <c r="S751" s="301"/>
      <c r="T751" s="9"/>
      <c r="U751" s="9"/>
      <c r="V751" s="9"/>
      <c r="W751" s="9"/>
      <c r="X751" s="9"/>
      <c r="Y751" s="9"/>
      <c r="Z751" s="9"/>
      <c r="AA751" s="9"/>
      <c r="AB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157"/>
      <c r="M752" s="157"/>
      <c r="N752" s="157"/>
      <c r="O752" s="9"/>
      <c r="P752" s="9"/>
      <c r="Q752" s="9"/>
      <c r="R752" s="9"/>
      <c r="S752" s="301"/>
      <c r="T752" s="9"/>
      <c r="U752" s="9"/>
      <c r="V752" s="9"/>
      <c r="W752" s="9"/>
      <c r="X752" s="9"/>
      <c r="Y752" s="9"/>
      <c r="Z752" s="9"/>
      <c r="AA752" s="9"/>
      <c r="AB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157"/>
      <c r="M753" s="157"/>
      <c r="N753" s="157"/>
      <c r="O753" s="9"/>
      <c r="P753" s="9"/>
      <c r="Q753" s="9"/>
      <c r="R753" s="9"/>
      <c r="S753" s="301"/>
      <c r="T753" s="9"/>
      <c r="U753" s="9"/>
      <c r="V753" s="9"/>
      <c r="W753" s="9"/>
      <c r="X753" s="9"/>
      <c r="Y753" s="9"/>
      <c r="Z753" s="9"/>
      <c r="AA753" s="9"/>
      <c r="AB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157"/>
      <c r="M754" s="157"/>
      <c r="N754" s="157"/>
      <c r="O754" s="9"/>
      <c r="P754" s="9"/>
      <c r="Q754" s="9"/>
      <c r="R754" s="9"/>
      <c r="S754" s="301"/>
      <c r="T754" s="9"/>
      <c r="U754" s="9"/>
      <c r="V754" s="9"/>
      <c r="W754" s="9"/>
      <c r="X754" s="9"/>
      <c r="Y754" s="9"/>
      <c r="Z754" s="9"/>
      <c r="AA754" s="9"/>
      <c r="AB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157"/>
      <c r="M755" s="157"/>
      <c r="N755" s="157"/>
      <c r="O755" s="9"/>
      <c r="P755" s="9"/>
      <c r="Q755" s="9"/>
      <c r="R755" s="9"/>
      <c r="S755" s="301"/>
      <c r="T755" s="9"/>
      <c r="U755" s="9"/>
      <c r="V755" s="9"/>
      <c r="W755" s="9"/>
      <c r="X755" s="9"/>
      <c r="Y755" s="9"/>
      <c r="Z755" s="9"/>
      <c r="AA755" s="9"/>
      <c r="AB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157"/>
      <c r="M756" s="157"/>
      <c r="N756" s="157"/>
      <c r="O756" s="9"/>
      <c r="P756" s="9"/>
      <c r="Q756" s="9"/>
      <c r="R756" s="9"/>
      <c r="S756" s="301"/>
      <c r="T756" s="9"/>
      <c r="U756" s="9"/>
      <c r="V756" s="9"/>
      <c r="W756" s="9"/>
      <c r="X756" s="9"/>
      <c r="Y756" s="9"/>
      <c r="Z756" s="9"/>
      <c r="AA756" s="9"/>
      <c r="AB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157"/>
      <c r="M757" s="157"/>
      <c r="N757" s="157"/>
      <c r="O757" s="9"/>
      <c r="P757" s="9"/>
      <c r="Q757" s="9"/>
      <c r="R757" s="9"/>
      <c r="S757" s="301"/>
      <c r="T757" s="9"/>
      <c r="U757" s="9"/>
      <c r="V757" s="9"/>
      <c r="W757" s="9"/>
      <c r="X757" s="9"/>
      <c r="Y757" s="9"/>
      <c r="Z757" s="9"/>
      <c r="AA757" s="9"/>
      <c r="AB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157"/>
      <c r="M758" s="157"/>
      <c r="N758" s="157"/>
      <c r="O758" s="9"/>
      <c r="P758" s="9"/>
      <c r="Q758" s="9"/>
      <c r="R758" s="9"/>
      <c r="S758" s="301"/>
      <c r="T758" s="9"/>
      <c r="U758" s="9"/>
      <c r="V758" s="9"/>
      <c r="W758" s="9"/>
      <c r="X758" s="9"/>
      <c r="Y758" s="9"/>
      <c r="Z758" s="9"/>
      <c r="AA758" s="9"/>
      <c r="AB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157"/>
      <c r="M759" s="157"/>
      <c r="N759" s="157"/>
      <c r="O759" s="9"/>
      <c r="P759" s="9"/>
      <c r="Q759" s="9"/>
      <c r="R759" s="9"/>
      <c r="S759" s="301"/>
      <c r="T759" s="9"/>
      <c r="U759" s="9"/>
      <c r="V759" s="9"/>
      <c r="W759" s="9"/>
      <c r="X759" s="9"/>
      <c r="Y759" s="9"/>
      <c r="Z759" s="9"/>
      <c r="AA759" s="9"/>
      <c r="AB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157"/>
      <c r="M760" s="157"/>
      <c r="N760" s="157"/>
      <c r="O760" s="9"/>
      <c r="P760" s="9"/>
      <c r="Q760" s="9"/>
      <c r="R760" s="9"/>
      <c r="S760" s="301"/>
      <c r="T760" s="9"/>
      <c r="U760" s="9"/>
      <c r="V760" s="9"/>
      <c r="W760" s="9"/>
      <c r="X760" s="9"/>
      <c r="Y760" s="9"/>
      <c r="Z760" s="9"/>
      <c r="AA760" s="9"/>
      <c r="AB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157"/>
      <c r="M761" s="157"/>
      <c r="N761" s="157"/>
      <c r="O761" s="9"/>
      <c r="P761" s="9"/>
      <c r="Q761" s="9"/>
      <c r="R761" s="9"/>
      <c r="S761" s="301"/>
      <c r="T761" s="9"/>
      <c r="U761" s="9"/>
      <c r="V761" s="9"/>
      <c r="W761" s="9"/>
      <c r="X761" s="9"/>
      <c r="Y761" s="9"/>
      <c r="Z761" s="9"/>
      <c r="AA761" s="9"/>
      <c r="AB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157"/>
      <c r="M762" s="157"/>
      <c r="N762" s="157"/>
      <c r="O762" s="9"/>
      <c r="P762" s="9"/>
      <c r="Q762" s="9"/>
      <c r="R762" s="9"/>
      <c r="S762" s="301"/>
      <c r="T762" s="9"/>
      <c r="U762" s="9"/>
      <c r="V762" s="9"/>
      <c r="W762" s="9"/>
      <c r="X762" s="9"/>
      <c r="Y762" s="9"/>
      <c r="Z762" s="9"/>
      <c r="AA762" s="9"/>
      <c r="AB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157"/>
      <c r="M763" s="157"/>
      <c r="N763" s="157"/>
      <c r="O763" s="9"/>
      <c r="P763" s="9"/>
      <c r="Q763" s="9"/>
      <c r="R763" s="9"/>
      <c r="S763" s="301"/>
      <c r="T763" s="9"/>
      <c r="U763" s="9"/>
      <c r="V763" s="9"/>
      <c r="W763" s="9"/>
      <c r="X763" s="9"/>
      <c r="Y763" s="9"/>
      <c r="Z763" s="9"/>
      <c r="AA763" s="9"/>
      <c r="AB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157"/>
      <c r="M764" s="157"/>
      <c r="N764" s="157"/>
      <c r="O764" s="9"/>
      <c r="P764" s="9"/>
      <c r="Q764" s="9"/>
      <c r="R764" s="9"/>
      <c r="S764" s="301"/>
      <c r="T764" s="9"/>
      <c r="U764" s="9"/>
      <c r="V764" s="9"/>
      <c r="W764" s="9"/>
      <c r="X764" s="9"/>
      <c r="Y764" s="9"/>
      <c r="Z764" s="9"/>
      <c r="AA764" s="9"/>
      <c r="AB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157"/>
      <c r="M765" s="157"/>
      <c r="N765" s="157"/>
      <c r="O765" s="9"/>
      <c r="P765" s="9"/>
      <c r="Q765" s="9"/>
      <c r="R765" s="9"/>
      <c r="S765" s="301"/>
      <c r="T765" s="9"/>
      <c r="U765" s="9"/>
      <c r="V765" s="9"/>
      <c r="W765" s="9"/>
      <c r="X765" s="9"/>
      <c r="Y765" s="9"/>
      <c r="Z765" s="9"/>
      <c r="AA765" s="9"/>
      <c r="AB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157"/>
      <c r="M766" s="157"/>
      <c r="N766" s="157"/>
      <c r="O766" s="9"/>
      <c r="P766" s="9"/>
      <c r="Q766" s="9"/>
      <c r="R766" s="9"/>
      <c r="S766" s="301"/>
      <c r="T766" s="9"/>
      <c r="U766" s="9"/>
      <c r="V766" s="9"/>
      <c r="W766" s="9"/>
      <c r="X766" s="9"/>
      <c r="Y766" s="9"/>
      <c r="Z766" s="9"/>
      <c r="AA766" s="9"/>
      <c r="AB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157"/>
      <c r="M767" s="157"/>
      <c r="N767" s="157"/>
      <c r="O767" s="9"/>
      <c r="P767" s="9"/>
      <c r="Q767" s="9"/>
      <c r="R767" s="9"/>
      <c r="S767" s="301"/>
      <c r="T767" s="9"/>
      <c r="U767" s="9"/>
      <c r="V767" s="9"/>
      <c r="W767" s="9"/>
      <c r="X767" s="9"/>
      <c r="Y767" s="9"/>
      <c r="Z767" s="9"/>
      <c r="AA767" s="9"/>
      <c r="AB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157"/>
      <c r="M768" s="157"/>
      <c r="N768" s="157"/>
      <c r="O768" s="9"/>
      <c r="P768" s="9"/>
      <c r="Q768" s="9"/>
      <c r="R768" s="9"/>
      <c r="S768" s="301"/>
      <c r="T768" s="9"/>
      <c r="U768" s="9"/>
      <c r="V768" s="9"/>
      <c r="W768" s="9"/>
      <c r="X768" s="9"/>
      <c r="Y768" s="9"/>
      <c r="Z768" s="9"/>
      <c r="AA768" s="9"/>
      <c r="AB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157"/>
      <c r="M769" s="157"/>
      <c r="N769" s="157"/>
      <c r="O769" s="9"/>
      <c r="P769" s="9"/>
      <c r="Q769" s="9"/>
      <c r="R769" s="9"/>
      <c r="S769" s="301"/>
      <c r="T769" s="9"/>
      <c r="U769" s="9"/>
      <c r="V769" s="9"/>
      <c r="W769" s="9"/>
      <c r="X769" s="9"/>
      <c r="Y769" s="9"/>
      <c r="Z769" s="9"/>
      <c r="AA769" s="9"/>
      <c r="AB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157"/>
      <c r="M770" s="157"/>
      <c r="N770" s="157"/>
      <c r="O770" s="9"/>
      <c r="P770" s="9"/>
      <c r="Q770" s="9"/>
      <c r="R770" s="9"/>
      <c r="S770" s="301"/>
      <c r="T770" s="9"/>
      <c r="U770" s="9"/>
      <c r="V770" s="9"/>
      <c r="W770" s="9"/>
      <c r="X770" s="9"/>
      <c r="Y770" s="9"/>
      <c r="Z770" s="9"/>
      <c r="AA770" s="9"/>
      <c r="AB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157"/>
      <c r="M771" s="157"/>
      <c r="N771" s="157"/>
      <c r="O771" s="9"/>
      <c r="P771" s="9"/>
      <c r="Q771" s="9"/>
      <c r="R771" s="9"/>
      <c r="S771" s="301"/>
      <c r="T771" s="9"/>
      <c r="U771" s="9"/>
      <c r="V771" s="9"/>
      <c r="W771" s="9"/>
      <c r="X771" s="9"/>
      <c r="Y771" s="9"/>
      <c r="Z771" s="9"/>
      <c r="AA771" s="9"/>
      <c r="AB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157"/>
      <c r="M772" s="157"/>
      <c r="N772" s="157"/>
      <c r="O772" s="9"/>
      <c r="P772" s="9"/>
      <c r="Q772" s="9"/>
      <c r="R772" s="9"/>
      <c r="S772" s="301"/>
      <c r="T772" s="9"/>
      <c r="U772" s="9"/>
      <c r="V772" s="9"/>
      <c r="W772" s="9"/>
      <c r="X772" s="9"/>
      <c r="Y772" s="9"/>
      <c r="Z772" s="9"/>
      <c r="AA772" s="9"/>
      <c r="AB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157"/>
      <c r="M773" s="157"/>
      <c r="N773" s="157"/>
      <c r="O773" s="9"/>
      <c r="P773" s="9"/>
      <c r="Q773" s="9"/>
      <c r="R773" s="9"/>
      <c r="S773" s="301"/>
      <c r="T773" s="9"/>
      <c r="U773" s="9"/>
      <c r="V773" s="9"/>
      <c r="W773" s="9"/>
      <c r="X773" s="9"/>
      <c r="Y773" s="9"/>
      <c r="Z773" s="9"/>
      <c r="AA773" s="9"/>
      <c r="AB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157"/>
      <c r="M774" s="157"/>
      <c r="N774" s="157"/>
      <c r="O774" s="9"/>
      <c r="P774" s="9"/>
      <c r="Q774" s="9"/>
      <c r="R774" s="9"/>
      <c r="S774" s="301"/>
      <c r="T774" s="9"/>
      <c r="U774" s="9"/>
      <c r="V774" s="9"/>
      <c r="W774" s="9"/>
      <c r="X774" s="9"/>
      <c r="Y774" s="9"/>
      <c r="Z774" s="9"/>
      <c r="AA774" s="9"/>
      <c r="AB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157"/>
      <c r="M775" s="157"/>
      <c r="N775" s="157"/>
      <c r="O775" s="9"/>
      <c r="P775" s="9"/>
      <c r="Q775" s="9"/>
      <c r="R775" s="9"/>
      <c r="S775" s="301"/>
      <c r="T775" s="9"/>
      <c r="U775" s="9"/>
      <c r="V775" s="9"/>
      <c r="W775" s="9"/>
      <c r="X775" s="9"/>
      <c r="Y775" s="9"/>
      <c r="Z775" s="9"/>
      <c r="AA775" s="9"/>
      <c r="AB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157"/>
      <c r="M776" s="157"/>
      <c r="N776" s="157"/>
      <c r="O776" s="9"/>
      <c r="P776" s="9"/>
      <c r="Q776" s="9"/>
      <c r="R776" s="9"/>
      <c r="S776" s="301"/>
      <c r="T776" s="9"/>
      <c r="U776" s="9"/>
      <c r="V776" s="9"/>
      <c r="W776" s="9"/>
      <c r="X776" s="9"/>
      <c r="Y776" s="9"/>
      <c r="Z776" s="9"/>
      <c r="AA776" s="9"/>
      <c r="AB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157"/>
      <c r="M777" s="157"/>
      <c r="N777" s="157"/>
      <c r="O777" s="9"/>
      <c r="P777" s="9"/>
      <c r="Q777" s="9"/>
      <c r="R777" s="9"/>
      <c r="S777" s="301"/>
      <c r="T777" s="9"/>
      <c r="U777" s="9"/>
      <c r="V777" s="9"/>
      <c r="W777" s="9"/>
      <c r="X777" s="9"/>
      <c r="Y777" s="9"/>
      <c r="Z777" s="9"/>
      <c r="AA777" s="9"/>
      <c r="AB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157"/>
      <c r="M778" s="157"/>
      <c r="N778" s="157"/>
      <c r="O778" s="9"/>
      <c r="P778" s="9"/>
      <c r="Q778" s="9"/>
      <c r="R778" s="9"/>
      <c r="S778" s="301"/>
      <c r="T778" s="9"/>
      <c r="U778" s="9"/>
      <c r="V778" s="9"/>
      <c r="W778" s="9"/>
      <c r="X778" s="9"/>
      <c r="Y778" s="9"/>
      <c r="Z778" s="9"/>
      <c r="AA778" s="9"/>
      <c r="AB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157"/>
      <c r="M779" s="157"/>
      <c r="N779" s="157"/>
      <c r="O779" s="9"/>
      <c r="P779" s="9"/>
      <c r="Q779" s="9"/>
      <c r="R779" s="9"/>
      <c r="S779" s="301"/>
      <c r="T779" s="9"/>
      <c r="U779" s="9"/>
      <c r="V779" s="9"/>
      <c r="W779" s="9"/>
      <c r="X779" s="9"/>
      <c r="Y779" s="9"/>
      <c r="Z779" s="9"/>
      <c r="AA779" s="9"/>
      <c r="AB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157"/>
      <c r="M780" s="157"/>
      <c r="N780" s="157"/>
      <c r="O780" s="9"/>
      <c r="P780" s="9"/>
      <c r="Q780" s="9"/>
      <c r="R780" s="9"/>
      <c r="S780" s="301"/>
      <c r="T780" s="9"/>
      <c r="U780" s="9"/>
      <c r="V780" s="9"/>
      <c r="W780" s="9"/>
      <c r="X780" s="9"/>
      <c r="Y780" s="9"/>
      <c r="Z780" s="9"/>
      <c r="AA780" s="9"/>
      <c r="AB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157"/>
      <c r="M781" s="157"/>
      <c r="N781" s="157"/>
      <c r="O781" s="9"/>
      <c r="P781" s="9"/>
      <c r="Q781" s="9"/>
      <c r="R781" s="9"/>
      <c r="S781" s="301"/>
      <c r="T781" s="9"/>
      <c r="U781" s="9"/>
      <c r="V781" s="9"/>
      <c r="W781" s="9"/>
      <c r="X781" s="9"/>
      <c r="Y781" s="9"/>
      <c r="Z781" s="9"/>
      <c r="AA781" s="9"/>
      <c r="AB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157"/>
      <c r="M782" s="157"/>
      <c r="N782" s="157"/>
      <c r="O782" s="9"/>
      <c r="P782" s="9"/>
      <c r="Q782" s="9"/>
      <c r="R782" s="9"/>
      <c r="S782" s="301"/>
      <c r="T782" s="9"/>
      <c r="U782" s="9"/>
      <c r="V782" s="9"/>
      <c r="W782" s="9"/>
      <c r="X782" s="9"/>
      <c r="Y782" s="9"/>
      <c r="Z782" s="9"/>
      <c r="AA782" s="9"/>
      <c r="AB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157"/>
      <c r="M783" s="157"/>
      <c r="N783" s="157"/>
      <c r="O783" s="9"/>
      <c r="P783" s="9"/>
      <c r="Q783" s="9"/>
      <c r="R783" s="9"/>
      <c r="S783" s="301"/>
      <c r="T783" s="9"/>
      <c r="U783" s="9"/>
      <c r="V783" s="9"/>
      <c r="W783" s="9"/>
      <c r="X783" s="9"/>
      <c r="Y783" s="9"/>
      <c r="Z783" s="9"/>
      <c r="AA783" s="9"/>
      <c r="AB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157"/>
      <c r="M784" s="157"/>
      <c r="N784" s="157"/>
      <c r="O784" s="9"/>
      <c r="P784" s="9"/>
      <c r="Q784" s="9"/>
      <c r="R784" s="9"/>
      <c r="S784" s="301"/>
      <c r="T784" s="9"/>
      <c r="U784" s="9"/>
      <c r="V784" s="9"/>
      <c r="W784" s="9"/>
      <c r="X784" s="9"/>
      <c r="Y784" s="9"/>
      <c r="Z784" s="9"/>
      <c r="AA784" s="9"/>
      <c r="AB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157"/>
      <c r="M785" s="157"/>
      <c r="N785" s="157"/>
      <c r="O785" s="9"/>
      <c r="P785" s="9"/>
      <c r="Q785" s="9"/>
      <c r="R785" s="9"/>
      <c r="S785" s="301"/>
      <c r="T785" s="9"/>
      <c r="U785" s="9"/>
      <c r="V785" s="9"/>
      <c r="W785" s="9"/>
      <c r="X785" s="9"/>
      <c r="Y785" s="9"/>
      <c r="Z785" s="9"/>
      <c r="AA785" s="9"/>
      <c r="AB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157"/>
      <c r="M786" s="157"/>
      <c r="N786" s="157"/>
      <c r="O786" s="9"/>
      <c r="P786" s="9"/>
      <c r="Q786" s="9"/>
      <c r="R786" s="9"/>
      <c r="S786" s="301"/>
      <c r="T786" s="9"/>
      <c r="U786" s="9"/>
      <c r="V786" s="9"/>
      <c r="W786" s="9"/>
      <c r="X786" s="9"/>
      <c r="Y786" s="9"/>
      <c r="Z786" s="9"/>
      <c r="AA786" s="9"/>
      <c r="AB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157"/>
      <c r="M787" s="157"/>
      <c r="N787" s="157"/>
      <c r="O787" s="9"/>
      <c r="P787" s="9"/>
      <c r="Q787" s="9"/>
      <c r="R787" s="9"/>
      <c r="S787" s="301"/>
      <c r="T787" s="9"/>
      <c r="U787" s="9"/>
      <c r="V787" s="9"/>
      <c r="W787" s="9"/>
      <c r="X787" s="9"/>
      <c r="Y787" s="9"/>
      <c r="Z787" s="9"/>
      <c r="AA787" s="9"/>
      <c r="AB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157"/>
      <c r="M788" s="157"/>
      <c r="N788" s="157"/>
      <c r="O788" s="9"/>
      <c r="P788" s="9"/>
      <c r="Q788" s="9"/>
      <c r="R788" s="9"/>
      <c r="S788" s="301"/>
      <c r="T788" s="9"/>
      <c r="U788" s="9"/>
      <c r="V788" s="9"/>
      <c r="W788" s="9"/>
      <c r="X788" s="9"/>
      <c r="Y788" s="9"/>
      <c r="Z788" s="9"/>
      <c r="AA788" s="9"/>
      <c r="AB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157"/>
      <c r="M789" s="157"/>
      <c r="N789" s="157"/>
      <c r="O789" s="9"/>
      <c r="P789" s="9"/>
      <c r="Q789" s="9"/>
      <c r="R789" s="9"/>
      <c r="S789" s="301"/>
      <c r="T789" s="9"/>
      <c r="U789" s="9"/>
      <c r="V789" s="9"/>
      <c r="W789" s="9"/>
      <c r="X789" s="9"/>
      <c r="Y789" s="9"/>
      <c r="Z789" s="9"/>
      <c r="AA789" s="9"/>
      <c r="AB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157"/>
      <c r="M790" s="157"/>
      <c r="N790" s="157"/>
      <c r="O790" s="9"/>
      <c r="P790" s="9"/>
      <c r="Q790" s="9"/>
      <c r="R790" s="9"/>
      <c r="S790" s="301"/>
      <c r="T790" s="9"/>
      <c r="U790" s="9"/>
      <c r="V790" s="9"/>
      <c r="W790" s="9"/>
      <c r="X790" s="9"/>
      <c r="Y790" s="9"/>
      <c r="Z790" s="9"/>
      <c r="AA790" s="9"/>
      <c r="AB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157"/>
      <c r="M791" s="157"/>
      <c r="N791" s="157"/>
      <c r="O791" s="9"/>
      <c r="P791" s="9"/>
      <c r="Q791" s="9"/>
      <c r="R791" s="9"/>
      <c r="S791" s="301"/>
      <c r="T791" s="9"/>
      <c r="U791" s="9"/>
      <c r="V791" s="9"/>
      <c r="W791" s="9"/>
      <c r="X791" s="9"/>
      <c r="Y791" s="9"/>
      <c r="Z791" s="9"/>
      <c r="AA791" s="9"/>
      <c r="AB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157"/>
      <c r="M792" s="157"/>
      <c r="N792" s="157"/>
      <c r="O792" s="9"/>
      <c r="P792" s="9"/>
      <c r="Q792" s="9"/>
      <c r="R792" s="9"/>
      <c r="S792" s="301"/>
      <c r="T792" s="9"/>
      <c r="U792" s="9"/>
      <c r="V792" s="9"/>
      <c r="W792" s="9"/>
      <c r="X792" s="9"/>
      <c r="Y792" s="9"/>
      <c r="Z792" s="9"/>
      <c r="AA792" s="9"/>
      <c r="AB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157"/>
      <c r="M793" s="157"/>
      <c r="N793" s="157"/>
      <c r="O793" s="9"/>
      <c r="P793" s="9"/>
      <c r="Q793" s="9"/>
      <c r="R793" s="9"/>
      <c r="S793" s="301"/>
      <c r="T793" s="9"/>
      <c r="U793" s="9"/>
      <c r="V793" s="9"/>
      <c r="W793" s="9"/>
      <c r="X793" s="9"/>
      <c r="Y793" s="9"/>
      <c r="Z793" s="9"/>
      <c r="AA793" s="9"/>
      <c r="AB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157"/>
      <c r="M794" s="157"/>
      <c r="N794" s="157"/>
      <c r="O794" s="9"/>
      <c r="P794" s="9"/>
      <c r="Q794" s="9"/>
      <c r="R794" s="9"/>
      <c r="S794" s="301"/>
      <c r="T794" s="9"/>
      <c r="U794" s="9"/>
      <c r="V794" s="9"/>
      <c r="W794" s="9"/>
      <c r="X794" s="9"/>
      <c r="Y794" s="9"/>
      <c r="Z794" s="9"/>
      <c r="AA794" s="9"/>
      <c r="AB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157"/>
      <c r="M795" s="157"/>
      <c r="N795" s="157"/>
      <c r="O795" s="9"/>
      <c r="P795" s="9"/>
      <c r="Q795" s="9"/>
      <c r="R795" s="9"/>
      <c r="S795" s="301"/>
      <c r="T795" s="9"/>
      <c r="U795" s="9"/>
      <c r="V795" s="9"/>
      <c r="W795" s="9"/>
      <c r="X795" s="9"/>
      <c r="Y795" s="9"/>
      <c r="Z795" s="9"/>
      <c r="AA795" s="9"/>
      <c r="AB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157"/>
      <c r="M796" s="157"/>
      <c r="N796" s="157"/>
      <c r="O796" s="9"/>
      <c r="P796" s="9"/>
      <c r="Q796" s="9"/>
      <c r="R796" s="9"/>
      <c r="S796" s="301"/>
      <c r="T796" s="9"/>
      <c r="U796" s="9"/>
      <c r="V796" s="9"/>
      <c r="W796" s="9"/>
      <c r="X796" s="9"/>
      <c r="Y796" s="9"/>
      <c r="Z796" s="9"/>
      <c r="AA796" s="9"/>
      <c r="AB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157"/>
      <c r="M797" s="157"/>
      <c r="N797" s="157"/>
      <c r="O797" s="9"/>
      <c r="P797" s="9"/>
      <c r="Q797" s="9"/>
      <c r="R797" s="9"/>
      <c r="S797" s="301"/>
      <c r="T797" s="9"/>
      <c r="U797" s="9"/>
      <c r="V797" s="9"/>
      <c r="W797" s="9"/>
      <c r="X797" s="9"/>
      <c r="Y797" s="9"/>
      <c r="Z797" s="9"/>
      <c r="AA797" s="9"/>
      <c r="AB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157"/>
      <c r="M798" s="157"/>
      <c r="N798" s="157"/>
      <c r="O798" s="9"/>
      <c r="P798" s="9"/>
      <c r="Q798" s="9"/>
      <c r="R798" s="9"/>
      <c r="S798" s="301"/>
      <c r="T798" s="9"/>
      <c r="U798" s="9"/>
      <c r="V798" s="9"/>
      <c r="W798" s="9"/>
      <c r="X798" s="9"/>
      <c r="Y798" s="9"/>
      <c r="Z798" s="9"/>
      <c r="AA798" s="9"/>
      <c r="AB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157"/>
      <c r="M799" s="157"/>
      <c r="N799" s="157"/>
      <c r="O799" s="9"/>
      <c r="P799" s="9"/>
      <c r="Q799" s="9"/>
      <c r="R799" s="9"/>
      <c r="S799" s="301"/>
      <c r="T799" s="9"/>
      <c r="U799" s="9"/>
      <c r="V799" s="9"/>
      <c r="W799" s="9"/>
      <c r="X799" s="9"/>
      <c r="Y799" s="9"/>
      <c r="Z799" s="9"/>
      <c r="AA799" s="9"/>
      <c r="AB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157"/>
      <c r="M800" s="157"/>
      <c r="N800" s="157"/>
      <c r="O800" s="9"/>
      <c r="P800" s="9"/>
      <c r="Q800" s="9"/>
      <c r="R800" s="9"/>
      <c r="S800" s="301"/>
      <c r="T800" s="9"/>
      <c r="U800" s="9"/>
      <c r="V800" s="9"/>
      <c r="W800" s="9"/>
      <c r="X800" s="9"/>
      <c r="Y800" s="9"/>
      <c r="Z800" s="9"/>
      <c r="AA800" s="9"/>
      <c r="AB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157"/>
      <c r="M801" s="157"/>
      <c r="N801" s="157"/>
      <c r="O801" s="9"/>
      <c r="P801" s="9"/>
      <c r="Q801" s="9"/>
      <c r="R801" s="9"/>
      <c r="S801" s="301"/>
      <c r="T801" s="9"/>
      <c r="U801" s="9"/>
      <c r="V801" s="9"/>
      <c r="W801" s="9"/>
      <c r="X801" s="9"/>
      <c r="Y801" s="9"/>
      <c r="Z801" s="9"/>
      <c r="AA801" s="9"/>
      <c r="AB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157"/>
      <c r="M802" s="157"/>
      <c r="N802" s="157"/>
      <c r="O802" s="9"/>
      <c r="P802" s="9"/>
      <c r="Q802" s="9"/>
      <c r="R802" s="9"/>
      <c r="S802" s="301"/>
      <c r="T802" s="9"/>
      <c r="U802" s="9"/>
      <c r="V802" s="9"/>
      <c r="W802" s="9"/>
      <c r="X802" s="9"/>
      <c r="Y802" s="9"/>
      <c r="Z802" s="9"/>
      <c r="AA802" s="9"/>
      <c r="AB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157"/>
      <c r="M803" s="157"/>
      <c r="N803" s="157"/>
      <c r="O803" s="9"/>
      <c r="P803" s="9"/>
      <c r="Q803" s="9"/>
      <c r="R803" s="9"/>
      <c r="S803" s="301"/>
      <c r="T803" s="9"/>
      <c r="U803" s="9"/>
      <c r="V803" s="9"/>
      <c r="W803" s="9"/>
      <c r="X803" s="9"/>
      <c r="Y803" s="9"/>
      <c r="Z803" s="9"/>
      <c r="AA803" s="9"/>
      <c r="AB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157"/>
      <c r="M804" s="157"/>
      <c r="N804" s="157"/>
      <c r="O804" s="9"/>
      <c r="P804" s="9"/>
      <c r="Q804" s="9"/>
      <c r="R804" s="9"/>
      <c r="S804" s="301"/>
      <c r="T804" s="9"/>
      <c r="U804" s="9"/>
      <c r="V804" s="9"/>
      <c r="W804" s="9"/>
      <c r="X804" s="9"/>
      <c r="Y804" s="9"/>
      <c r="Z804" s="9"/>
      <c r="AA804" s="9"/>
      <c r="AB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157"/>
      <c r="M805" s="157"/>
      <c r="N805" s="157"/>
      <c r="O805" s="9"/>
      <c r="P805" s="9"/>
      <c r="Q805" s="9"/>
      <c r="R805" s="9"/>
      <c r="S805" s="301"/>
      <c r="T805" s="9"/>
      <c r="U805" s="9"/>
      <c r="V805" s="9"/>
      <c r="W805" s="9"/>
      <c r="X805" s="9"/>
      <c r="Y805" s="9"/>
      <c r="Z805" s="9"/>
      <c r="AA805" s="9"/>
      <c r="AB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157"/>
      <c r="M806" s="157"/>
      <c r="N806" s="157"/>
      <c r="O806" s="9"/>
      <c r="P806" s="9"/>
      <c r="Q806" s="9"/>
      <c r="R806" s="9"/>
      <c r="S806" s="301"/>
      <c r="T806" s="9"/>
      <c r="U806" s="9"/>
      <c r="V806" s="9"/>
      <c r="W806" s="9"/>
      <c r="X806" s="9"/>
      <c r="Y806" s="9"/>
      <c r="Z806" s="9"/>
      <c r="AA806" s="9"/>
      <c r="AB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157"/>
      <c r="M807" s="157"/>
      <c r="N807" s="157"/>
      <c r="O807" s="9"/>
      <c r="P807" s="9"/>
      <c r="Q807" s="9"/>
      <c r="R807" s="9"/>
      <c r="S807" s="301"/>
      <c r="T807" s="9"/>
      <c r="U807" s="9"/>
      <c r="V807" s="9"/>
      <c r="W807" s="9"/>
      <c r="X807" s="9"/>
      <c r="Y807" s="9"/>
      <c r="Z807" s="9"/>
      <c r="AA807" s="9"/>
      <c r="AB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157"/>
      <c r="M808" s="157"/>
      <c r="N808" s="157"/>
      <c r="O808" s="9"/>
      <c r="P808" s="9"/>
      <c r="Q808" s="9"/>
      <c r="R808" s="9"/>
      <c r="S808" s="301"/>
      <c r="T808" s="9"/>
      <c r="U808" s="9"/>
      <c r="V808" s="9"/>
      <c r="W808" s="9"/>
      <c r="X808" s="9"/>
      <c r="Y808" s="9"/>
      <c r="Z808" s="9"/>
      <c r="AA808" s="9"/>
      <c r="AB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157"/>
      <c r="M809" s="157"/>
      <c r="N809" s="157"/>
      <c r="O809" s="9"/>
      <c r="P809" s="9"/>
      <c r="Q809" s="9"/>
      <c r="R809" s="9"/>
      <c r="S809" s="301"/>
      <c r="T809" s="9"/>
      <c r="U809" s="9"/>
      <c r="V809" s="9"/>
      <c r="W809" s="9"/>
      <c r="X809" s="9"/>
      <c r="Y809" s="9"/>
      <c r="Z809" s="9"/>
      <c r="AA809" s="9"/>
      <c r="AB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157"/>
      <c r="M810" s="157"/>
      <c r="N810" s="157"/>
      <c r="O810" s="9"/>
      <c r="P810" s="9"/>
      <c r="Q810" s="9"/>
      <c r="R810" s="9"/>
      <c r="S810" s="301"/>
      <c r="T810" s="9"/>
      <c r="U810" s="9"/>
      <c r="V810" s="9"/>
      <c r="W810" s="9"/>
      <c r="X810" s="9"/>
      <c r="Y810" s="9"/>
      <c r="Z810" s="9"/>
      <c r="AA810" s="9"/>
      <c r="AB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157"/>
      <c r="M811" s="157"/>
      <c r="N811" s="157"/>
      <c r="O811" s="9"/>
      <c r="P811" s="9"/>
      <c r="Q811" s="9"/>
      <c r="R811" s="9"/>
      <c r="S811" s="301"/>
      <c r="T811" s="9"/>
      <c r="U811" s="9"/>
      <c r="V811" s="9"/>
      <c r="W811" s="9"/>
      <c r="X811" s="9"/>
      <c r="Y811" s="9"/>
      <c r="Z811" s="9"/>
      <c r="AA811" s="9"/>
      <c r="AB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157"/>
      <c r="M812" s="157"/>
      <c r="N812" s="157"/>
      <c r="O812" s="9"/>
      <c r="P812" s="9"/>
      <c r="Q812" s="9"/>
      <c r="R812" s="9"/>
      <c r="S812" s="301"/>
      <c r="T812" s="9"/>
      <c r="U812" s="9"/>
      <c r="V812" s="9"/>
      <c r="W812" s="9"/>
      <c r="X812" s="9"/>
      <c r="Y812" s="9"/>
      <c r="Z812" s="9"/>
      <c r="AA812" s="9"/>
      <c r="AB812" s="9"/>
    </row>
  </sheetData>
  <autoFilter ref="$A$6:$S$17"/>
  <mergeCells count="8">
    <mergeCell ref="B1:E1"/>
    <mergeCell ref="F1:P5"/>
    <mergeCell ref="B2:E2"/>
    <mergeCell ref="B3:E3"/>
    <mergeCell ref="B4:E4"/>
    <mergeCell ref="B5:E5"/>
    <mergeCell ref="A7:O7"/>
    <mergeCell ref="A8:O8"/>
  </mergeCells>
  <conditionalFormatting sqref="D25:D29">
    <cfRule type="expression" dxfId="0" priority="1">
      <formula>$N25="Đã bán"</formula>
    </cfRule>
  </conditionalFormatting>
  <conditionalFormatting sqref="D25:D29">
    <cfRule type="expression" dxfId="1" priority="2">
      <formula>$N25="Quỹ CĐT còn hàng"</formula>
    </cfRule>
  </conditionalFormatting>
  <conditionalFormatting sqref="D25:D29">
    <cfRule type="expression" dxfId="2" priority="3">
      <formula>$N25="Quỹ độc quyền SRT còn hàng"</formula>
    </cfRule>
  </conditionalFormatting>
  <conditionalFormatting sqref="D25:D29">
    <cfRule type="expression" dxfId="3" priority="4">
      <formula>$N25="Check Admin"</formula>
    </cfRule>
  </conditionalFormatting>
  <conditionalFormatting sqref="D25:D29">
    <cfRule type="expression" dxfId="4" priority="5">
      <formula>$N25="Đang lock"</formula>
    </cfRule>
  </conditionalFormatting>
  <conditionalFormatting sqref="A7:P8 Q8:R8 A10:P17 A25:P29 A31:P31 A34:P34 A36:P42">
    <cfRule type="expression" dxfId="0" priority="6">
      <formula>$P7="Đã bán"</formula>
    </cfRule>
  </conditionalFormatting>
  <conditionalFormatting sqref="A7:P8 A10:P17 A25:P29 A31:P31 A34:P34 A36:P42">
    <cfRule type="expression" dxfId="1" priority="7">
      <formula>$P7="Quỹ CĐT còn hàng"</formula>
    </cfRule>
  </conditionalFormatting>
  <conditionalFormatting sqref="A7:P8 A10:P17 A25:P29 A31:P31 A34:P34 A36:P42">
    <cfRule type="expression" dxfId="2" priority="8">
      <formula>$P7="Quỹ độc quyền SRT còn hàng"</formula>
    </cfRule>
  </conditionalFormatting>
  <conditionalFormatting sqref="A7:P8 A10:P17 A25:P29 A31:P31 A34:P34 A36:P42">
    <cfRule type="expression" dxfId="3" priority="9">
      <formula>$P7="Check Admin"</formula>
    </cfRule>
  </conditionalFormatting>
  <conditionalFormatting sqref="A7:P8 Q8:R8 A10:P17 A25:P29 A31:P31 A34:P34 A36:P42">
    <cfRule type="expression" dxfId="4" priority="10">
      <formula>$P7="Đang lock"</formula>
    </cfRule>
  </conditionalFormatting>
  <dataValidations>
    <dataValidation type="list" allowBlank="1" showErrorMessage="1" sqref="P10:P17 P25:P29 P31 P34 P36:P42">
      <formula1>"Đã bán,Quỹ CĐT còn hàng,Quỹ độc quyền SRT còn hàng,Check Admin,Đang lock"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7" max="7" width="13.63"/>
    <col hidden="1" min="8" max="10" width="12.63"/>
    <col customWidth="1" min="11" max="11" width="17.5"/>
    <col customWidth="1" min="12" max="12" width="20.63"/>
    <col customWidth="1" min="13" max="13" width="19.75"/>
    <col customWidth="1" min="14" max="16" width="22.0"/>
    <col customWidth="1" min="17" max="17" width="14.0"/>
    <col customWidth="1" min="18" max="18" width="15.75"/>
    <col customWidth="1" min="19" max="19" width="20.13"/>
    <col customWidth="1" hidden="1" min="20" max="20" width="15.88"/>
    <col customWidth="1" min="21" max="21" width="17.75"/>
    <col customWidth="1" min="22" max="22" width="17.25"/>
    <col customWidth="1" min="23" max="23" width="20.5"/>
    <col customWidth="1" min="24" max="24" width="44.25"/>
  </cols>
  <sheetData>
    <row r="1">
      <c r="A1" s="159"/>
      <c r="B1" s="160" t="s">
        <v>0</v>
      </c>
      <c r="C1" s="3"/>
      <c r="D1" s="3"/>
      <c r="E1" s="4"/>
      <c r="F1" s="161" t="s">
        <v>244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62"/>
      <c r="V1" s="7"/>
      <c r="W1" s="8"/>
      <c r="X1" s="8"/>
      <c r="Y1" s="163"/>
      <c r="Z1" s="163"/>
      <c r="AA1" s="163"/>
      <c r="AB1" s="163"/>
    </row>
    <row r="2">
      <c r="A2" s="164"/>
      <c r="B2" s="165" t="s">
        <v>2</v>
      </c>
      <c r="C2" s="3"/>
      <c r="D2" s="3"/>
      <c r="E2" s="4"/>
      <c r="F2" s="12"/>
      <c r="U2" s="166"/>
      <c r="V2" s="7"/>
      <c r="W2" s="8"/>
      <c r="X2" s="8"/>
      <c r="Y2" s="163"/>
      <c r="Z2" s="163"/>
      <c r="AA2" s="163"/>
      <c r="AB2" s="163"/>
    </row>
    <row r="3">
      <c r="A3" s="167"/>
      <c r="B3" s="168" t="s">
        <v>3</v>
      </c>
      <c r="C3" s="3"/>
      <c r="D3" s="3"/>
      <c r="E3" s="4"/>
      <c r="F3" s="12"/>
      <c r="U3" s="166"/>
      <c r="V3" s="7"/>
      <c r="W3" s="8"/>
      <c r="X3" s="8"/>
      <c r="Y3" s="163"/>
      <c r="Z3" s="163"/>
      <c r="AA3" s="163"/>
      <c r="AB3" s="163"/>
    </row>
    <row r="4">
      <c r="A4" s="169"/>
      <c r="B4" s="160" t="s">
        <v>4</v>
      </c>
      <c r="C4" s="3"/>
      <c r="D4" s="3"/>
      <c r="E4" s="4"/>
      <c r="F4" s="12"/>
      <c r="U4" s="166"/>
      <c r="V4" s="7"/>
      <c r="W4" s="8"/>
      <c r="X4" s="8"/>
      <c r="Y4" s="163"/>
      <c r="Z4" s="163"/>
      <c r="AA4" s="163"/>
      <c r="AB4" s="163"/>
    </row>
    <row r="5">
      <c r="A5" s="170"/>
      <c r="B5" s="160" t="s">
        <v>5</v>
      </c>
      <c r="C5" s="3"/>
      <c r="D5" s="3"/>
      <c r="E5" s="4"/>
      <c r="F5" s="12"/>
      <c r="U5" s="166"/>
      <c r="V5" s="7"/>
      <c r="W5" s="8"/>
      <c r="X5" s="8"/>
      <c r="Y5" s="163"/>
      <c r="Z5" s="163"/>
      <c r="AA5" s="163"/>
      <c r="AB5" s="163"/>
    </row>
    <row r="6">
      <c r="A6" s="171" t="s">
        <v>7</v>
      </c>
      <c r="B6" s="172" t="s">
        <v>8</v>
      </c>
      <c r="C6" s="172" t="s">
        <v>9</v>
      </c>
      <c r="D6" s="172" t="s">
        <v>10</v>
      </c>
      <c r="E6" s="173" t="s">
        <v>11</v>
      </c>
      <c r="F6" s="174" t="s">
        <v>12</v>
      </c>
      <c r="G6" s="174" t="s">
        <v>13</v>
      </c>
      <c r="H6" s="174" t="s">
        <v>15</v>
      </c>
      <c r="I6" s="174" t="s">
        <v>16</v>
      </c>
      <c r="J6" s="174" t="s">
        <v>17</v>
      </c>
      <c r="K6" s="175" t="s">
        <v>245</v>
      </c>
      <c r="L6" s="175" t="s">
        <v>246</v>
      </c>
      <c r="M6" s="175" t="s">
        <v>247</v>
      </c>
      <c r="N6" s="175" t="s">
        <v>248</v>
      </c>
      <c r="O6" s="175" t="s">
        <v>249</v>
      </c>
      <c r="P6" s="175" t="s">
        <v>250</v>
      </c>
      <c r="Q6" s="175" t="s">
        <v>251</v>
      </c>
      <c r="R6" s="176" t="s">
        <v>25</v>
      </c>
      <c r="S6" s="176" t="s">
        <v>26</v>
      </c>
      <c r="T6" s="175" t="s">
        <v>27</v>
      </c>
      <c r="U6" s="177" t="s">
        <v>28</v>
      </c>
      <c r="V6" s="176" t="s">
        <v>29</v>
      </c>
      <c r="W6" s="176" t="s">
        <v>252</v>
      </c>
      <c r="X6" s="176" t="s">
        <v>30</v>
      </c>
      <c r="Y6" s="163"/>
      <c r="Z6" s="163"/>
      <c r="AA6" s="163"/>
      <c r="AB6" s="163"/>
    </row>
    <row r="7" ht="33.75" customHeight="1">
      <c r="A7" s="17" t="s">
        <v>253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78"/>
      <c r="V7" s="178"/>
      <c r="W7" s="178"/>
      <c r="X7" s="179"/>
      <c r="Y7" s="163"/>
      <c r="Z7" s="163"/>
      <c r="AA7" s="163"/>
      <c r="AB7" s="163"/>
    </row>
    <row r="8">
      <c r="A8" s="180">
        <f t="shared" ref="A8:A27" si="1">ROW()-7</f>
        <v>1</v>
      </c>
      <c r="B8" s="181" t="str">
        <f t="shared" ref="B8:B27" si="2">LEFT(E8,3)</f>
        <v>P24</v>
      </c>
      <c r="C8" s="182" t="str">
        <f t="shared" ref="C8:C27" si="3">MID(E8,4,2)</f>
        <v>03</v>
      </c>
      <c r="D8" s="182" t="str">
        <f t="shared" ref="D8:D27" si="4">RIGHT(E8,2.2)</f>
        <v>16</v>
      </c>
      <c r="E8" s="183" t="s">
        <v>254</v>
      </c>
      <c r="F8" s="27" t="s">
        <v>43</v>
      </c>
      <c r="G8" s="27">
        <v>46.7</v>
      </c>
      <c r="H8" s="184"/>
      <c r="I8" s="185"/>
      <c r="J8" s="185"/>
      <c r="K8" s="184">
        <v>2.060237458E9</v>
      </c>
      <c r="L8" s="186" t="s">
        <v>255</v>
      </c>
      <c r="M8" s="187" t="s">
        <v>256</v>
      </c>
      <c r="N8" s="188" t="s">
        <v>257</v>
      </c>
      <c r="O8" s="188" t="s">
        <v>258</v>
      </c>
      <c r="P8" s="188" t="s">
        <v>259</v>
      </c>
      <c r="Q8" s="180" t="s">
        <v>52</v>
      </c>
      <c r="R8" s="189">
        <f t="shared" ref="R8:R27" si="5">IF(F8="2BR",150000000,IF(F8="Studio",50000000,100000000))</f>
        <v>100000000</v>
      </c>
      <c r="S8" s="190"/>
      <c r="T8" s="191"/>
      <c r="U8" s="192" t="s">
        <v>260</v>
      </c>
      <c r="V8" s="193">
        <v>46092.0</v>
      </c>
      <c r="W8" s="47" t="s">
        <v>261</v>
      </c>
      <c r="X8" s="123" t="s">
        <v>262</v>
      </c>
      <c r="Y8" s="163"/>
      <c r="Z8" s="163"/>
      <c r="AA8" s="163"/>
      <c r="AB8" s="163"/>
    </row>
    <row r="9">
      <c r="A9" s="180">
        <f t="shared" si="1"/>
        <v>2</v>
      </c>
      <c r="B9" s="181" t="str">
        <f t="shared" si="2"/>
        <v>P24</v>
      </c>
      <c r="C9" s="182" t="str">
        <f t="shared" si="3"/>
        <v>03</v>
      </c>
      <c r="D9" s="182" t="str">
        <f t="shared" si="4"/>
        <v>17</v>
      </c>
      <c r="E9" s="183" t="s">
        <v>263</v>
      </c>
      <c r="F9" s="27" t="s">
        <v>43</v>
      </c>
      <c r="G9" s="27">
        <v>46.6</v>
      </c>
      <c r="H9" s="184"/>
      <c r="I9" s="185"/>
      <c r="J9" s="185"/>
      <c r="K9" s="184">
        <v>2.055825814E9</v>
      </c>
      <c r="L9" s="187" t="s">
        <v>264</v>
      </c>
      <c r="M9" s="187" t="s">
        <v>265</v>
      </c>
      <c r="N9" s="188" t="s">
        <v>266</v>
      </c>
      <c r="O9" s="188" t="s">
        <v>267</v>
      </c>
      <c r="P9" s="188" t="s">
        <v>268</v>
      </c>
      <c r="Q9" s="180" t="s">
        <v>52</v>
      </c>
      <c r="R9" s="189">
        <f t="shared" si="5"/>
        <v>100000000</v>
      </c>
      <c r="S9" s="190"/>
      <c r="T9" s="191"/>
      <c r="U9" s="192" t="s">
        <v>269</v>
      </c>
      <c r="V9" s="193">
        <v>46092.0</v>
      </c>
      <c r="W9" s="47" t="s">
        <v>261</v>
      </c>
      <c r="X9" s="123" t="s">
        <v>262</v>
      </c>
      <c r="Y9" s="163"/>
      <c r="Z9" s="163"/>
      <c r="AA9" s="163"/>
      <c r="AB9" s="163"/>
    </row>
    <row r="10">
      <c r="A10" s="180">
        <f t="shared" si="1"/>
        <v>3</v>
      </c>
      <c r="B10" s="181" t="str">
        <f t="shared" si="2"/>
        <v>P24</v>
      </c>
      <c r="C10" s="182" t="str">
        <f t="shared" si="3"/>
        <v>03</v>
      </c>
      <c r="D10" s="182" t="str">
        <f t="shared" si="4"/>
        <v>24</v>
      </c>
      <c r="E10" s="183" t="s">
        <v>270</v>
      </c>
      <c r="F10" s="27" t="s">
        <v>32</v>
      </c>
      <c r="G10" s="27">
        <v>57.6</v>
      </c>
      <c r="H10" s="184"/>
      <c r="I10" s="185"/>
      <c r="J10" s="185"/>
      <c r="K10" s="184">
        <v>2.701639621E9</v>
      </c>
      <c r="L10" s="187" t="s">
        <v>271</v>
      </c>
      <c r="M10" s="187" t="s">
        <v>272</v>
      </c>
      <c r="N10" s="188" t="s">
        <v>273</v>
      </c>
      <c r="O10" s="188" t="s">
        <v>274</v>
      </c>
      <c r="P10" s="188" t="s">
        <v>275</v>
      </c>
      <c r="Q10" s="180" t="s">
        <v>52</v>
      </c>
      <c r="R10" s="189">
        <f t="shared" si="5"/>
        <v>150000000</v>
      </c>
      <c r="S10" s="190"/>
      <c r="T10" s="191"/>
      <c r="U10" s="192" t="s">
        <v>276</v>
      </c>
      <c r="V10" s="193">
        <v>46092.0</v>
      </c>
      <c r="W10" s="47" t="s">
        <v>261</v>
      </c>
      <c r="X10" s="123" t="s">
        <v>262</v>
      </c>
      <c r="Y10" s="163"/>
      <c r="Z10" s="163"/>
      <c r="AA10" s="163"/>
      <c r="AB10" s="163"/>
    </row>
    <row r="11">
      <c r="A11" s="180">
        <f t="shared" si="1"/>
        <v>4</v>
      </c>
      <c r="B11" s="181" t="str">
        <f t="shared" si="2"/>
        <v>P24</v>
      </c>
      <c r="C11" s="182" t="str">
        <f t="shared" si="3"/>
        <v>07</v>
      </c>
      <c r="D11" s="182" t="str">
        <f t="shared" si="4"/>
        <v>17</v>
      </c>
      <c r="E11" s="183" t="s">
        <v>277</v>
      </c>
      <c r="F11" s="27" t="s">
        <v>43</v>
      </c>
      <c r="G11" s="27">
        <v>46.6</v>
      </c>
      <c r="H11" s="184"/>
      <c r="I11" s="185"/>
      <c r="J11" s="185"/>
      <c r="K11" s="184">
        <v>2.1153623E9</v>
      </c>
      <c r="L11" s="187" t="s">
        <v>278</v>
      </c>
      <c r="M11" s="187" t="s">
        <v>279</v>
      </c>
      <c r="N11" s="188" t="s">
        <v>280</v>
      </c>
      <c r="O11" s="188" t="s">
        <v>281</v>
      </c>
      <c r="P11" s="188" t="s">
        <v>282</v>
      </c>
      <c r="Q11" s="180" t="s">
        <v>52</v>
      </c>
      <c r="R11" s="189">
        <f t="shared" si="5"/>
        <v>100000000</v>
      </c>
      <c r="S11" s="190"/>
      <c r="T11" s="191"/>
      <c r="U11" s="192" t="s">
        <v>283</v>
      </c>
      <c r="V11" s="193">
        <v>46092.0</v>
      </c>
      <c r="W11" s="47" t="s">
        <v>261</v>
      </c>
      <c r="X11" s="123" t="s">
        <v>262</v>
      </c>
      <c r="Y11" s="163"/>
      <c r="Z11" s="163"/>
      <c r="AA11" s="163"/>
      <c r="AB11" s="163"/>
    </row>
    <row r="12">
      <c r="A12" s="180">
        <f t="shared" si="1"/>
        <v>5</v>
      </c>
      <c r="B12" s="181" t="str">
        <f t="shared" si="2"/>
        <v>P24</v>
      </c>
      <c r="C12" s="182" t="str">
        <f t="shared" si="3"/>
        <v>07</v>
      </c>
      <c r="D12" s="182" t="str">
        <f t="shared" si="4"/>
        <v>18</v>
      </c>
      <c r="E12" s="183" t="s">
        <v>284</v>
      </c>
      <c r="F12" s="27" t="s">
        <v>43</v>
      </c>
      <c r="G12" s="27">
        <v>46.6</v>
      </c>
      <c r="H12" s="184"/>
      <c r="I12" s="185"/>
      <c r="J12" s="185"/>
      <c r="K12" s="184">
        <v>2.1153623E9</v>
      </c>
      <c r="L12" s="187" t="s">
        <v>278</v>
      </c>
      <c r="M12" s="187" t="s">
        <v>279</v>
      </c>
      <c r="N12" s="188" t="s">
        <v>280</v>
      </c>
      <c r="O12" s="188" t="s">
        <v>281</v>
      </c>
      <c r="P12" s="188" t="s">
        <v>282</v>
      </c>
      <c r="Q12" s="180" t="s">
        <v>52</v>
      </c>
      <c r="R12" s="189">
        <f t="shared" si="5"/>
        <v>100000000</v>
      </c>
      <c r="S12" s="190"/>
      <c r="T12" s="191"/>
      <c r="U12" s="192" t="s">
        <v>285</v>
      </c>
      <c r="V12" s="193">
        <v>46092.0</v>
      </c>
      <c r="W12" s="47" t="s">
        <v>261</v>
      </c>
      <c r="X12" s="123" t="s">
        <v>262</v>
      </c>
      <c r="Y12" s="163"/>
      <c r="Z12" s="163"/>
      <c r="AA12" s="163"/>
      <c r="AB12" s="163"/>
    </row>
    <row r="13">
      <c r="A13" s="180">
        <f t="shared" si="1"/>
        <v>6</v>
      </c>
      <c r="B13" s="181" t="str">
        <f t="shared" si="2"/>
        <v>P24</v>
      </c>
      <c r="C13" s="182" t="str">
        <f t="shared" si="3"/>
        <v>07</v>
      </c>
      <c r="D13" s="182" t="str">
        <f t="shared" si="4"/>
        <v>28</v>
      </c>
      <c r="E13" s="183" t="s">
        <v>286</v>
      </c>
      <c r="F13" s="27" t="s">
        <v>43</v>
      </c>
      <c r="G13" s="27">
        <v>46.7</v>
      </c>
      <c r="H13" s="184"/>
      <c r="I13" s="185"/>
      <c r="J13" s="185"/>
      <c r="K13" s="184">
        <v>2.240494254E9</v>
      </c>
      <c r="L13" s="187" t="s">
        <v>287</v>
      </c>
      <c r="M13" s="187" t="s">
        <v>288</v>
      </c>
      <c r="N13" s="187" t="s">
        <v>289</v>
      </c>
      <c r="O13" s="187" t="s">
        <v>290</v>
      </c>
      <c r="P13" s="187" t="s">
        <v>291</v>
      </c>
      <c r="Q13" s="180" t="s">
        <v>52</v>
      </c>
      <c r="R13" s="189">
        <f t="shared" si="5"/>
        <v>100000000</v>
      </c>
      <c r="S13" s="190" t="s">
        <v>0</v>
      </c>
      <c r="T13" s="191"/>
      <c r="U13" s="192" t="s">
        <v>292</v>
      </c>
      <c r="V13" s="193">
        <v>46092.0</v>
      </c>
      <c r="W13" s="47" t="s">
        <v>261</v>
      </c>
      <c r="X13" s="123" t="s">
        <v>262</v>
      </c>
      <c r="Y13" s="163"/>
      <c r="Z13" s="163"/>
      <c r="AA13" s="163"/>
      <c r="AB13" s="163"/>
    </row>
    <row r="14">
      <c r="A14" s="180">
        <f t="shared" si="1"/>
        <v>7</v>
      </c>
      <c r="B14" s="181" t="str">
        <f t="shared" si="2"/>
        <v>P24</v>
      </c>
      <c r="C14" s="182" t="str">
        <f t="shared" si="3"/>
        <v>03</v>
      </c>
      <c r="D14" s="182" t="str">
        <f t="shared" si="4"/>
        <v>18</v>
      </c>
      <c r="E14" s="183" t="s">
        <v>293</v>
      </c>
      <c r="F14" s="27" t="s">
        <v>43</v>
      </c>
      <c r="G14" s="27">
        <v>46.6</v>
      </c>
      <c r="H14" s="184"/>
      <c r="I14" s="185"/>
      <c r="J14" s="185"/>
      <c r="K14" s="184">
        <v>2.055825814E9</v>
      </c>
      <c r="L14" s="187" t="s">
        <v>264</v>
      </c>
      <c r="M14" s="187" t="s">
        <v>265</v>
      </c>
      <c r="N14" s="187" t="s">
        <v>294</v>
      </c>
      <c r="O14" s="194" t="s">
        <v>295</v>
      </c>
      <c r="P14" s="194" t="s">
        <v>296</v>
      </c>
      <c r="Q14" s="180" t="s">
        <v>52</v>
      </c>
      <c r="R14" s="189">
        <f t="shared" si="5"/>
        <v>100000000</v>
      </c>
      <c r="S14" s="190" t="s">
        <v>0</v>
      </c>
      <c r="T14" s="191"/>
      <c r="U14" s="192" t="s">
        <v>297</v>
      </c>
      <c r="V14" s="193">
        <v>46092.0</v>
      </c>
      <c r="W14" s="47" t="s">
        <v>261</v>
      </c>
      <c r="X14" s="123" t="s">
        <v>262</v>
      </c>
      <c r="Y14" s="163"/>
      <c r="Z14" s="163"/>
      <c r="AA14" s="163"/>
      <c r="AB14" s="163"/>
    </row>
    <row r="15">
      <c r="A15" s="180">
        <f t="shared" si="1"/>
        <v>8</v>
      </c>
      <c r="B15" s="181" t="str">
        <f t="shared" si="2"/>
        <v>P24</v>
      </c>
      <c r="C15" s="182" t="str">
        <f t="shared" si="3"/>
        <v>03</v>
      </c>
      <c r="D15" s="182" t="str">
        <f t="shared" si="4"/>
        <v>19</v>
      </c>
      <c r="E15" s="183" t="s">
        <v>298</v>
      </c>
      <c r="F15" s="27" t="s">
        <v>37</v>
      </c>
      <c r="G15" s="27">
        <v>30.6</v>
      </c>
      <c r="H15" s="184"/>
      <c r="I15" s="185"/>
      <c r="J15" s="185"/>
      <c r="K15" s="184">
        <v>1.469616574E9</v>
      </c>
      <c r="L15" s="195"/>
      <c r="M15" s="195"/>
      <c r="N15" s="195"/>
      <c r="O15" s="196"/>
      <c r="P15" s="196"/>
      <c r="Q15" s="180" t="s">
        <v>52</v>
      </c>
      <c r="R15" s="189">
        <f t="shared" si="5"/>
        <v>50000000</v>
      </c>
      <c r="S15" s="190" t="s">
        <v>0</v>
      </c>
      <c r="T15" s="191"/>
      <c r="U15" s="28"/>
      <c r="V15" s="193">
        <v>46092.0</v>
      </c>
      <c r="W15" s="47" t="s">
        <v>261</v>
      </c>
      <c r="X15" s="123" t="s">
        <v>299</v>
      </c>
      <c r="Y15" s="163"/>
      <c r="Z15" s="163"/>
      <c r="AA15" s="163"/>
      <c r="AB15" s="163"/>
    </row>
    <row r="16">
      <c r="A16" s="180">
        <f t="shared" si="1"/>
        <v>9</v>
      </c>
      <c r="B16" s="181" t="str">
        <f t="shared" si="2"/>
        <v>P24</v>
      </c>
      <c r="C16" s="182" t="str">
        <f t="shared" si="3"/>
        <v>03</v>
      </c>
      <c r="D16" s="182" t="str">
        <f t="shared" si="4"/>
        <v>25</v>
      </c>
      <c r="E16" s="183" t="s">
        <v>300</v>
      </c>
      <c r="F16" s="27" t="s">
        <v>43</v>
      </c>
      <c r="G16" s="27">
        <v>46.7</v>
      </c>
      <c r="H16" s="184"/>
      <c r="I16" s="185"/>
      <c r="J16" s="185"/>
      <c r="K16" s="184">
        <v>1.99997657E9</v>
      </c>
      <c r="L16" s="195"/>
      <c r="M16" s="195"/>
      <c r="N16" s="195"/>
      <c r="O16" s="196"/>
      <c r="P16" s="196"/>
      <c r="Q16" s="180" t="s">
        <v>52</v>
      </c>
      <c r="R16" s="189">
        <f t="shared" si="5"/>
        <v>100000000</v>
      </c>
      <c r="S16" s="190" t="s">
        <v>0</v>
      </c>
      <c r="T16" s="191"/>
      <c r="U16" s="28"/>
      <c r="V16" s="193">
        <v>46092.0</v>
      </c>
      <c r="W16" s="47" t="s">
        <v>261</v>
      </c>
      <c r="X16" s="123" t="s">
        <v>301</v>
      </c>
      <c r="Y16" s="163"/>
      <c r="Z16" s="163"/>
      <c r="AA16" s="163"/>
      <c r="AB16" s="163"/>
    </row>
    <row r="17">
      <c r="A17" s="180">
        <f t="shared" si="1"/>
        <v>10</v>
      </c>
      <c r="B17" s="181" t="str">
        <f t="shared" si="2"/>
        <v>P24</v>
      </c>
      <c r="C17" s="182" t="str">
        <f t="shared" si="3"/>
        <v>03</v>
      </c>
      <c r="D17" s="182" t="str">
        <f t="shared" si="4"/>
        <v>26</v>
      </c>
      <c r="E17" s="183" t="s">
        <v>302</v>
      </c>
      <c r="F17" s="27" t="s">
        <v>43</v>
      </c>
      <c r="G17" s="27">
        <v>46.6</v>
      </c>
      <c r="H17" s="184"/>
      <c r="I17" s="185"/>
      <c r="J17" s="185"/>
      <c r="K17" s="184">
        <v>1.995693964E9</v>
      </c>
      <c r="L17" s="195"/>
      <c r="M17" s="195"/>
      <c r="N17" s="195"/>
      <c r="O17" s="196"/>
      <c r="P17" s="196"/>
      <c r="Q17" s="180" t="s">
        <v>52</v>
      </c>
      <c r="R17" s="189">
        <f t="shared" si="5"/>
        <v>100000000</v>
      </c>
      <c r="S17" s="190" t="s">
        <v>0</v>
      </c>
      <c r="T17" s="191"/>
      <c r="U17" s="192" t="s">
        <v>303</v>
      </c>
      <c r="V17" s="193">
        <v>46092.0</v>
      </c>
      <c r="W17" s="47" t="s">
        <v>261</v>
      </c>
      <c r="X17" s="123"/>
      <c r="Y17" s="163"/>
      <c r="Z17" s="163"/>
      <c r="AA17" s="163"/>
      <c r="AB17" s="163"/>
    </row>
    <row r="18">
      <c r="A18" s="180">
        <f t="shared" si="1"/>
        <v>11</v>
      </c>
      <c r="B18" s="181" t="str">
        <f t="shared" si="2"/>
        <v>P24</v>
      </c>
      <c r="C18" s="182" t="str">
        <f t="shared" si="3"/>
        <v>03</v>
      </c>
      <c r="D18" s="182" t="str">
        <f t="shared" si="4"/>
        <v>27</v>
      </c>
      <c r="E18" s="183" t="s">
        <v>304</v>
      </c>
      <c r="F18" s="27" t="s">
        <v>37</v>
      </c>
      <c r="G18" s="27">
        <v>30.6</v>
      </c>
      <c r="H18" s="184"/>
      <c r="I18" s="185"/>
      <c r="J18" s="185"/>
      <c r="K18" s="184">
        <v>1.39868586E9</v>
      </c>
      <c r="L18" s="195"/>
      <c r="M18" s="195"/>
      <c r="N18" s="195"/>
      <c r="O18" s="196"/>
      <c r="P18" s="196"/>
      <c r="Q18" s="180" t="s">
        <v>52</v>
      </c>
      <c r="R18" s="189">
        <f t="shared" si="5"/>
        <v>50000000</v>
      </c>
      <c r="S18" s="190" t="s">
        <v>0</v>
      </c>
      <c r="T18" s="191"/>
      <c r="U18" s="28"/>
      <c r="V18" s="193">
        <v>46092.0</v>
      </c>
      <c r="W18" s="47" t="s">
        <v>261</v>
      </c>
      <c r="X18" s="123" t="s">
        <v>305</v>
      </c>
      <c r="Y18" s="163"/>
      <c r="Z18" s="163"/>
      <c r="AA18" s="163"/>
      <c r="AB18" s="163"/>
    </row>
    <row r="19">
      <c r="A19" s="180">
        <f t="shared" si="1"/>
        <v>12</v>
      </c>
      <c r="B19" s="181" t="str">
        <f t="shared" si="2"/>
        <v>P24</v>
      </c>
      <c r="C19" s="182" t="str">
        <f t="shared" si="3"/>
        <v>03</v>
      </c>
      <c r="D19" s="182" t="str">
        <f t="shared" si="4"/>
        <v>28</v>
      </c>
      <c r="E19" s="183" t="s">
        <v>306</v>
      </c>
      <c r="F19" s="27" t="s">
        <v>43</v>
      </c>
      <c r="G19" s="27">
        <v>46.7</v>
      </c>
      <c r="H19" s="184"/>
      <c r="I19" s="185"/>
      <c r="J19" s="185"/>
      <c r="K19" s="184">
        <v>1.961007862E9</v>
      </c>
      <c r="L19" s="195"/>
      <c r="M19" s="195"/>
      <c r="N19" s="195"/>
      <c r="O19" s="196"/>
      <c r="P19" s="196"/>
      <c r="Q19" s="180" t="s">
        <v>52</v>
      </c>
      <c r="R19" s="189">
        <f t="shared" si="5"/>
        <v>100000000</v>
      </c>
      <c r="S19" s="190" t="s">
        <v>0</v>
      </c>
      <c r="T19" s="191"/>
      <c r="U19" s="192" t="s">
        <v>307</v>
      </c>
      <c r="V19" s="193">
        <v>46092.0</v>
      </c>
      <c r="W19" s="47" t="s">
        <v>261</v>
      </c>
      <c r="X19" s="123"/>
      <c r="Y19" s="163"/>
      <c r="Z19" s="163"/>
      <c r="AA19" s="163"/>
      <c r="AB19" s="163"/>
    </row>
    <row r="20">
      <c r="A20" s="180">
        <f t="shared" si="1"/>
        <v>13</v>
      </c>
      <c r="B20" s="181" t="str">
        <f t="shared" si="2"/>
        <v>P24</v>
      </c>
      <c r="C20" s="182" t="str">
        <f t="shared" si="3"/>
        <v>03</v>
      </c>
      <c r="D20" s="182" t="str">
        <f t="shared" si="4"/>
        <v>34</v>
      </c>
      <c r="E20" s="183" t="s">
        <v>308</v>
      </c>
      <c r="F20" s="27" t="s">
        <v>43</v>
      </c>
      <c r="G20" s="27">
        <v>46.7</v>
      </c>
      <c r="H20" s="184"/>
      <c r="I20" s="185"/>
      <c r="J20" s="185"/>
      <c r="K20" s="184">
        <v>1.99997657E9</v>
      </c>
      <c r="L20" s="195"/>
      <c r="M20" s="195"/>
      <c r="N20" s="195"/>
      <c r="O20" s="196"/>
      <c r="P20" s="196"/>
      <c r="Q20" s="180" t="s">
        <v>52</v>
      </c>
      <c r="R20" s="189">
        <f t="shared" si="5"/>
        <v>100000000</v>
      </c>
      <c r="S20" s="190" t="s">
        <v>0</v>
      </c>
      <c r="T20" s="191"/>
      <c r="U20" s="28"/>
      <c r="V20" s="193">
        <v>46092.0</v>
      </c>
      <c r="W20" s="47" t="s">
        <v>261</v>
      </c>
      <c r="X20" s="123"/>
      <c r="Y20" s="163"/>
      <c r="Z20" s="163"/>
      <c r="AA20" s="163"/>
      <c r="AB20" s="163"/>
    </row>
    <row r="21">
      <c r="A21" s="180">
        <f t="shared" si="1"/>
        <v>14</v>
      </c>
      <c r="B21" s="181" t="str">
        <f t="shared" si="2"/>
        <v>P24</v>
      </c>
      <c r="C21" s="182" t="str">
        <f t="shared" si="3"/>
        <v>07</v>
      </c>
      <c r="D21" s="182" t="str">
        <f t="shared" si="4"/>
        <v>16</v>
      </c>
      <c r="E21" s="183" t="s">
        <v>309</v>
      </c>
      <c r="F21" s="27" t="s">
        <v>43</v>
      </c>
      <c r="G21" s="27">
        <v>46.7</v>
      </c>
      <c r="H21" s="184"/>
      <c r="I21" s="185"/>
      <c r="J21" s="185"/>
      <c r="K21" s="184">
        <v>2.119901704E9</v>
      </c>
      <c r="L21" s="195"/>
      <c r="M21" s="195"/>
      <c r="N21" s="195"/>
      <c r="O21" s="196"/>
      <c r="P21" s="196"/>
      <c r="Q21" s="180" t="s">
        <v>52</v>
      </c>
      <c r="R21" s="189">
        <f t="shared" si="5"/>
        <v>100000000</v>
      </c>
      <c r="S21" s="190" t="s">
        <v>0</v>
      </c>
      <c r="T21" s="191"/>
      <c r="U21" s="192" t="s">
        <v>310</v>
      </c>
      <c r="V21" s="193">
        <v>46092.0</v>
      </c>
      <c r="W21" s="47" t="s">
        <v>261</v>
      </c>
      <c r="X21" s="123"/>
      <c r="Y21" s="163"/>
      <c r="Z21" s="163"/>
      <c r="AA21" s="163"/>
      <c r="AB21" s="163"/>
    </row>
    <row r="22">
      <c r="A22" s="180">
        <f t="shared" si="1"/>
        <v>15</v>
      </c>
      <c r="B22" s="181" t="str">
        <f t="shared" si="2"/>
        <v>P24</v>
      </c>
      <c r="C22" s="182" t="str">
        <f t="shared" si="3"/>
        <v>07</v>
      </c>
      <c r="D22" s="182" t="str">
        <f t="shared" si="4"/>
        <v>19</v>
      </c>
      <c r="E22" s="183" t="s">
        <v>311</v>
      </c>
      <c r="F22" s="27" t="s">
        <v>37</v>
      </c>
      <c r="G22" s="27">
        <v>30.6</v>
      </c>
      <c r="H22" s="184"/>
      <c r="I22" s="185"/>
      <c r="J22" s="185"/>
      <c r="K22" s="184">
        <v>1.512265418E9</v>
      </c>
      <c r="L22" s="195"/>
      <c r="M22" s="195"/>
      <c r="N22" s="195"/>
      <c r="O22" s="196"/>
      <c r="P22" s="196"/>
      <c r="Q22" s="180" t="s">
        <v>52</v>
      </c>
      <c r="R22" s="189">
        <f t="shared" si="5"/>
        <v>50000000</v>
      </c>
      <c r="S22" s="190" t="s">
        <v>0</v>
      </c>
      <c r="T22" s="191"/>
      <c r="U22" s="28"/>
      <c r="V22" s="193">
        <v>46092.0</v>
      </c>
      <c r="W22" s="47" t="s">
        <v>261</v>
      </c>
      <c r="X22" s="123" t="s">
        <v>312</v>
      </c>
      <c r="Y22" s="163"/>
      <c r="Z22" s="163"/>
      <c r="AA22" s="163"/>
      <c r="AB22" s="163"/>
    </row>
    <row r="23">
      <c r="A23" s="180">
        <f t="shared" si="1"/>
        <v>16</v>
      </c>
      <c r="B23" s="181" t="str">
        <f t="shared" si="2"/>
        <v>P24</v>
      </c>
      <c r="C23" s="182" t="str">
        <f t="shared" si="3"/>
        <v>07</v>
      </c>
      <c r="D23" s="182" t="str">
        <f t="shared" si="4"/>
        <v>24</v>
      </c>
      <c r="E23" s="183" t="s">
        <v>313</v>
      </c>
      <c r="F23" s="27" t="s">
        <v>32</v>
      </c>
      <c r="G23" s="27">
        <v>57.6</v>
      </c>
      <c r="H23" s="184"/>
      <c r="I23" s="185"/>
      <c r="J23" s="185"/>
      <c r="K23" s="184">
        <v>3.087770604E9</v>
      </c>
      <c r="L23" s="187" t="s">
        <v>314</v>
      </c>
      <c r="M23" s="187" t="s">
        <v>315</v>
      </c>
      <c r="N23" s="187" t="s">
        <v>316</v>
      </c>
      <c r="O23" s="194" t="s">
        <v>317</v>
      </c>
      <c r="P23" s="194" t="s">
        <v>318</v>
      </c>
      <c r="Q23" s="180" t="s">
        <v>52</v>
      </c>
      <c r="R23" s="189">
        <f t="shared" si="5"/>
        <v>150000000</v>
      </c>
      <c r="S23" s="190" t="s">
        <v>0</v>
      </c>
      <c r="T23" s="191"/>
      <c r="U23" s="192" t="s">
        <v>319</v>
      </c>
      <c r="V23" s="193">
        <v>46092.0</v>
      </c>
      <c r="W23" s="47" t="s">
        <v>261</v>
      </c>
      <c r="X23" s="123"/>
      <c r="Y23" s="163"/>
      <c r="Z23" s="163"/>
      <c r="AA23" s="163"/>
      <c r="AB23" s="163"/>
    </row>
    <row r="24">
      <c r="A24" s="180">
        <f t="shared" si="1"/>
        <v>17</v>
      </c>
      <c r="B24" s="181" t="str">
        <f t="shared" si="2"/>
        <v>P24</v>
      </c>
      <c r="C24" s="182" t="str">
        <f t="shared" si="3"/>
        <v>07</v>
      </c>
      <c r="D24" s="182" t="str">
        <f t="shared" si="4"/>
        <v>25</v>
      </c>
      <c r="E24" s="183" t="s">
        <v>320</v>
      </c>
      <c r="F24" s="27" t="s">
        <v>43</v>
      </c>
      <c r="G24" s="27">
        <v>46.7</v>
      </c>
      <c r="H24" s="184"/>
      <c r="I24" s="185"/>
      <c r="J24" s="185"/>
      <c r="K24" s="184">
        <v>2.285166766E9</v>
      </c>
      <c r="L24" s="195"/>
      <c r="M24" s="195"/>
      <c r="N24" s="195"/>
      <c r="O24" s="196"/>
      <c r="P24" s="196"/>
      <c r="Q24" s="180" t="s">
        <v>52</v>
      </c>
      <c r="R24" s="189">
        <f t="shared" si="5"/>
        <v>100000000</v>
      </c>
      <c r="S24" s="190" t="s">
        <v>0</v>
      </c>
      <c r="T24" s="191"/>
      <c r="U24" s="192" t="s">
        <v>321</v>
      </c>
      <c r="V24" s="193">
        <v>46092.0</v>
      </c>
      <c r="W24" s="47" t="s">
        <v>261</v>
      </c>
      <c r="X24" s="123"/>
      <c r="Y24" s="163"/>
      <c r="Z24" s="163"/>
      <c r="AA24" s="163"/>
      <c r="AB24" s="163"/>
    </row>
    <row r="25">
      <c r="A25" s="180">
        <f t="shared" si="1"/>
        <v>18</v>
      </c>
      <c r="B25" s="181" t="str">
        <f t="shared" si="2"/>
        <v>P24</v>
      </c>
      <c r="C25" s="182" t="str">
        <f t="shared" si="3"/>
        <v>07</v>
      </c>
      <c r="D25" s="182" t="str">
        <f t="shared" si="4"/>
        <v>26</v>
      </c>
      <c r="E25" s="183" t="s">
        <v>322</v>
      </c>
      <c r="F25" s="27" t="s">
        <v>43</v>
      </c>
      <c r="G25" s="27">
        <v>46.6</v>
      </c>
      <c r="H25" s="184"/>
      <c r="I25" s="185"/>
      <c r="J25" s="185"/>
      <c r="K25" s="184">
        <v>2.280273475E9</v>
      </c>
      <c r="L25" s="187" t="s">
        <v>323</v>
      </c>
      <c r="M25" s="187" t="s">
        <v>324</v>
      </c>
      <c r="N25" s="187" t="s">
        <v>325</v>
      </c>
      <c r="O25" s="194" t="s">
        <v>326</v>
      </c>
      <c r="P25" s="194" t="s">
        <v>327</v>
      </c>
      <c r="Q25" s="180" t="s">
        <v>52</v>
      </c>
      <c r="R25" s="189">
        <f t="shared" si="5"/>
        <v>100000000</v>
      </c>
      <c r="S25" s="190" t="s">
        <v>0</v>
      </c>
      <c r="T25" s="191"/>
      <c r="U25" s="192" t="s">
        <v>328</v>
      </c>
      <c r="V25" s="193">
        <v>46092.0</v>
      </c>
      <c r="W25" s="47" t="s">
        <v>261</v>
      </c>
      <c r="X25" s="123"/>
      <c r="Y25" s="163"/>
      <c r="Z25" s="163"/>
      <c r="AA25" s="163"/>
      <c r="AB25" s="163"/>
    </row>
    <row r="26">
      <c r="A26" s="180">
        <f t="shared" si="1"/>
        <v>19</v>
      </c>
      <c r="B26" s="181" t="str">
        <f t="shared" si="2"/>
        <v>P24</v>
      </c>
      <c r="C26" s="182" t="str">
        <f t="shared" si="3"/>
        <v>07</v>
      </c>
      <c r="D26" s="182" t="str">
        <f t="shared" si="4"/>
        <v>27</v>
      </c>
      <c r="E26" s="183" t="s">
        <v>329</v>
      </c>
      <c r="F26" s="27" t="s">
        <v>37</v>
      </c>
      <c r="G26" s="27">
        <v>30.6</v>
      </c>
      <c r="H26" s="184"/>
      <c r="I26" s="185"/>
      <c r="J26" s="185"/>
      <c r="K26" s="184">
        <v>1.598466674E9</v>
      </c>
      <c r="L26" s="187" t="s">
        <v>330</v>
      </c>
      <c r="M26" s="187" t="s">
        <v>331</v>
      </c>
      <c r="N26" s="187" t="s">
        <v>332</v>
      </c>
      <c r="O26" s="194" t="s">
        <v>333</v>
      </c>
      <c r="P26" s="194" t="s">
        <v>334</v>
      </c>
      <c r="Q26" s="180" t="s">
        <v>52</v>
      </c>
      <c r="R26" s="189">
        <f t="shared" si="5"/>
        <v>50000000</v>
      </c>
      <c r="S26" s="190" t="s">
        <v>0</v>
      </c>
      <c r="T26" s="191"/>
      <c r="U26" s="192" t="s">
        <v>335</v>
      </c>
      <c r="V26" s="193">
        <v>46092.0</v>
      </c>
      <c r="W26" s="47" t="s">
        <v>261</v>
      </c>
      <c r="X26" s="123"/>
      <c r="Y26" s="163"/>
      <c r="Z26" s="163"/>
      <c r="AA26" s="163"/>
      <c r="AB26" s="163"/>
    </row>
    <row r="27">
      <c r="A27" s="180">
        <f t="shared" si="1"/>
        <v>20</v>
      </c>
      <c r="B27" s="181" t="str">
        <f t="shared" si="2"/>
        <v>P24</v>
      </c>
      <c r="C27" s="182" t="str">
        <f t="shared" si="3"/>
        <v>07</v>
      </c>
      <c r="D27" s="182" t="str">
        <f t="shared" si="4"/>
        <v>34</v>
      </c>
      <c r="E27" s="183" t="s">
        <v>336</v>
      </c>
      <c r="F27" s="27" t="s">
        <v>43</v>
      </c>
      <c r="G27" s="27">
        <v>46.7</v>
      </c>
      <c r="H27" s="184"/>
      <c r="I27" s="185"/>
      <c r="J27" s="185"/>
      <c r="K27" s="184">
        <v>2.285166766E9</v>
      </c>
      <c r="L27" s="187" t="s">
        <v>337</v>
      </c>
      <c r="M27" s="187" t="s">
        <v>338</v>
      </c>
      <c r="N27" s="187" t="s">
        <v>339</v>
      </c>
      <c r="O27" s="187" t="s">
        <v>340</v>
      </c>
      <c r="P27" s="187" t="s">
        <v>341</v>
      </c>
      <c r="Q27" s="180" t="s">
        <v>52</v>
      </c>
      <c r="R27" s="189">
        <f t="shared" si="5"/>
        <v>100000000</v>
      </c>
      <c r="S27" s="190" t="s">
        <v>0</v>
      </c>
      <c r="T27" s="191"/>
      <c r="U27" s="192" t="s">
        <v>342</v>
      </c>
      <c r="V27" s="193">
        <v>46092.0</v>
      </c>
      <c r="W27" s="47" t="s">
        <v>261</v>
      </c>
      <c r="X27" s="123"/>
      <c r="Y27" s="163"/>
      <c r="Z27" s="163"/>
      <c r="AA27" s="163"/>
      <c r="AB27" s="163"/>
    </row>
    <row r="28">
      <c r="A28" s="17" t="s">
        <v>343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78"/>
      <c r="V28" s="178"/>
      <c r="W28" s="178"/>
      <c r="X28" s="179"/>
      <c r="Y28" s="163"/>
      <c r="Z28" s="163"/>
      <c r="AA28" s="163"/>
      <c r="AB28" s="163"/>
    </row>
    <row r="29">
      <c r="A29" s="180">
        <f t="shared" ref="A29:A63" si="6">ROW()-8</f>
        <v>21</v>
      </c>
      <c r="B29" s="181" t="str">
        <f t="shared" ref="B29:B63" si="7">LEFT(E29,3)</f>
        <v>P26</v>
      </c>
      <c r="C29" s="182" t="str">
        <f>MID(E29,4,2)</f>
        <v>02</v>
      </c>
      <c r="D29" s="182" t="str">
        <f>RIGHT(E29,3.2)</f>
        <v>12B</v>
      </c>
      <c r="E29" s="183" t="s">
        <v>344</v>
      </c>
      <c r="F29" s="27" t="s">
        <v>32</v>
      </c>
      <c r="G29" s="27">
        <v>64.4</v>
      </c>
      <c r="H29" s="184"/>
      <c r="I29" s="185"/>
      <c r="J29" s="185"/>
      <c r="K29" s="184">
        <v>3.088499173E9</v>
      </c>
      <c r="L29" s="187" t="s">
        <v>345</v>
      </c>
      <c r="M29" s="187" t="s">
        <v>346</v>
      </c>
      <c r="N29" s="188" t="s">
        <v>347</v>
      </c>
      <c r="O29" s="188" t="s">
        <v>348</v>
      </c>
      <c r="P29" s="188" t="s">
        <v>349</v>
      </c>
      <c r="Q29" s="180" t="s">
        <v>350</v>
      </c>
      <c r="R29" s="189">
        <f t="shared" ref="R29:R63" si="8">IF(F29="2BR",150000000,IF(F29="Studio",50000000,100000000))</f>
        <v>150000000</v>
      </c>
      <c r="S29" s="190"/>
      <c r="T29" s="191"/>
      <c r="U29" s="192" t="s">
        <v>351</v>
      </c>
      <c r="V29" s="193">
        <v>46092.0</v>
      </c>
      <c r="W29" s="47" t="s">
        <v>261</v>
      </c>
      <c r="X29" s="123"/>
      <c r="Y29" s="163"/>
      <c r="Z29" s="163"/>
      <c r="AA29" s="163"/>
      <c r="AB29" s="163"/>
    </row>
    <row r="30">
      <c r="A30" s="180">
        <f t="shared" si="6"/>
        <v>22</v>
      </c>
      <c r="B30" s="181" t="str">
        <f t="shared" si="7"/>
        <v>P26</v>
      </c>
      <c r="C30" s="182" t="str">
        <f t="shared" ref="C30:C33" si="9">MID(E30,4,3)</f>
        <v>03A</v>
      </c>
      <c r="D30" s="182" t="str">
        <f t="shared" ref="D30:D34" si="10">RIGHT(E30,2.2)</f>
        <v>05</v>
      </c>
      <c r="E30" s="183" t="s">
        <v>352</v>
      </c>
      <c r="F30" s="27" t="s">
        <v>43</v>
      </c>
      <c r="G30" s="27">
        <v>47.8</v>
      </c>
      <c r="H30" s="184"/>
      <c r="I30" s="185"/>
      <c r="J30" s="185"/>
      <c r="K30" s="184">
        <v>2.250840912E9</v>
      </c>
      <c r="L30" s="187" t="s">
        <v>353</v>
      </c>
      <c r="M30" s="187" t="s">
        <v>354</v>
      </c>
      <c r="N30" s="188" t="s">
        <v>355</v>
      </c>
      <c r="O30" s="188" t="s">
        <v>356</v>
      </c>
      <c r="P30" s="188" t="s">
        <v>357</v>
      </c>
      <c r="Q30" s="180" t="s">
        <v>135</v>
      </c>
      <c r="R30" s="189">
        <f t="shared" si="8"/>
        <v>100000000</v>
      </c>
      <c r="S30" s="190"/>
      <c r="T30" s="191"/>
      <c r="U30" s="192" t="s">
        <v>358</v>
      </c>
      <c r="V30" s="193">
        <v>46092.0</v>
      </c>
      <c r="W30" s="47" t="s">
        <v>261</v>
      </c>
      <c r="X30" s="123" t="s">
        <v>262</v>
      </c>
      <c r="Y30" s="163"/>
      <c r="Z30" s="163"/>
      <c r="AA30" s="163"/>
      <c r="AB30" s="163"/>
    </row>
    <row r="31">
      <c r="A31" s="180">
        <f t="shared" si="6"/>
        <v>23</v>
      </c>
      <c r="B31" s="181" t="str">
        <f t="shared" si="7"/>
        <v>P26</v>
      </c>
      <c r="C31" s="182" t="str">
        <f t="shared" si="9"/>
        <v>03A</v>
      </c>
      <c r="D31" s="182" t="str">
        <f t="shared" si="10"/>
        <v>06</v>
      </c>
      <c r="E31" s="183" t="s">
        <v>359</v>
      </c>
      <c r="F31" s="27" t="s">
        <v>43</v>
      </c>
      <c r="G31" s="27">
        <v>48.0</v>
      </c>
      <c r="H31" s="184"/>
      <c r="I31" s="185"/>
      <c r="J31" s="185"/>
      <c r="K31" s="184">
        <v>2.260258657E9</v>
      </c>
      <c r="L31" s="187" t="s">
        <v>360</v>
      </c>
      <c r="M31" s="187" t="s">
        <v>361</v>
      </c>
      <c r="N31" s="188" t="s">
        <v>362</v>
      </c>
      <c r="O31" s="188" t="s">
        <v>363</v>
      </c>
      <c r="P31" s="188" t="s">
        <v>364</v>
      </c>
      <c r="Q31" s="180" t="s">
        <v>135</v>
      </c>
      <c r="R31" s="189">
        <f t="shared" si="8"/>
        <v>100000000</v>
      </c>
      <c r="S31" s="190"/>
      <c r="T31" s="191"/>
      <c r="U31" s="192" t="s">
        <v>365</v>
      </c>
      <c r="V31" s="193">
        <v>46092.0</v>
      </c>
      <c r="W31" s="47" t="s">
        <v>261</v>
      </c>
      <c r="X31" s="123" t="s">
        <v>262</v>
      </c>
      <c r="Y31" s="163"/>
      <c r="Z31" s="163"/>
      <c r="AA31" s="163"/>
      <c r="AB31" s="163"/>
    </row>
    <row r="32">
      <c r="A32" s="180">
        <f t="shared" si="6"/>
        <v>24</v>
      </c>
      <c r="B32" s="181" t="str">
        <f t="shared" si="7"/>
        <v>P26</v>
      </c>
      <c r="C32" s="182" t="str">
        <f t="shared" si="9"/>
        <v>03A</v>
      </c>
      <c r="D32" s="182" t="str">
        <f t="shared" si="10"/>
        <v>08</v>
      </c>
      <c r="E32" s="183" t="s">
        <v>366</v>
      </c>
      <c r="F32" s="27" t="s">
        <v>32</v>
      </c>
      <c r="G32" s="27">
        <v>65.9</v>
      </c>
      <c r="H32" s="184"/>
      <c r="I32" s="185"/>
      <c r="J32" s="185"/>
      <c r="K32" s="184">
        <v>3.399300997E9</v>
      </c>
      <c r="L32" s="187" t="s">
        <v>367</v>
      </c>
      <c r="M32" s="187" t="s">
        <v>368</v>
      </c>
      <c r="N32" s="188" t="s">
        <v>369</v>
      </c>
      <c r="O32" s="188" t="s">
        <v>370</v>
      </c>
      <c r="P32" s="188" t="s">
        <v>371</v>
      </c>
      <c r="Q32" s="180" t="s">
        <v>52</v>
      </c>
      <c r="R32" s="189">
        <f t="shared" si="8"/>
        <v>150000000</v>
      </c>
      <c r="S32" s="190"/>
      <c r="T32" s="191"/>
      <c r="U32" s="192" t="s">
        <v>372</v>
      </c>
      <c r="V32" s="193">
        <v>46092.0</v>
      </c>
      <c r="W32" s="47" t="s">
        <v>261</v>
      </c>
      <c r="X32" s="123"/>
      <c r="Y32" s="163"/>
      <c r="Z32" s="163"/>
      <c r="AA32" s="163"/>
      <c r="AB32" s="163"/>
    </row>
    <row r="33">
      <c r="A33" s="180">
        <f t="shared" si="6"/>
        <v>25</v>
      </c>
      <c r="B33" s="181" t="str">
        <f t="shared" si="7"/>
        <v>P26</v>
      </c>
      <c r="C33" s="182" t="str">
        <f t="shared" si="9"/>
        <v>03A</v>
      </c>
      <c r="D33" s="182" t="str">
        <f t="shared" si="10"/>
        <v>12</v>
      </c>
      <c r="E33" s="183" t="s">
        <v>373</v>
      </c>
      <c r="F33" s="27" t="s">
        <v>43</v>
      </c>
      <c r="G33" s="27">
        <v>47.9</v>
      </c>
      <c r="H33" s="184"/>
      <c r="I33" s="185"/>
      <c r="J33" s="185"/>
      <c r="K33" s="184">
        <v>2.092574063E9</v>
      </c>
      <c r="L33" s="187" t="s">
        <v>374</v>
      </c>
      <c r="M33" s="187" t="s">
        <v>375</v>
      </c>
      <c r="N33" s="188" t="s">
        <v>376</v>
      </c>
      <c r="O33" s="188" t="s">
        <v>377</v>
      </c>
      <c r="P33" s="188" t="s">
        <v>378</v>
      </c>
      <c r="Q33" s="180" t="s">
        <v>135</v>
      </c>
      <c r="R33" s="189">
        <f t="shared" si="8"/>
        <v>100000000</v>
      </c>
      <c r="S33" s="190"/>
      <c r="T33" s="191"/>
      <c r="U33" s="192" t="s">
        <v>379</v>
      </c>
      <c r="V33" s="193">
        <v>46092.0</v>
      </c>
      <c r="W33" s="47" t="s">
        <v>261</v>
      </c>
      <c r="X33" s="123" t="s">
        <v>262</v>
      </c>
      <c r="Y33" s="163"/>
      <c r="Z33" s="163"/>
      <c r="AA33" s="163"/>
      <c r="AB33" s="163"/>
    </row>
    <row r="34">
      <c r="A34" s="180">
        <f t="shared" si="6"/>
        <v>26</v>
      </c>
      <c r="B34" s="181" t="str">
        <f t="shared" si="7"/>
        <v>P26</v>
      </c>
      <c r="C34" s="182" t="str">
        <f t="shared" ref="C34:C46" si="11">MID(E34,4,2)</f>
        <v>05</v>
      </c>
      <c r="D34" s="182" t="str">
        <f t="shared" si="10"/>
        <v>19</v>
      </c>
      <c r="E34" s="183" t="s">
        <v>380</v>
      </c>
      <c r="F34" s="27" t="s">
        <v>32</v>
      </c>
      <c r="G34" s="27">
        <v>65.9</v>
      </c>
      <c r="H34" s="184"/>
      <c r="I34" s="185"/>
      <c r="J34" s="185"/>
      <c r="K34" s="184">
        <v>3.724368263E9</v>
      </c>
      <c r="L34" s="187" t="s">
        <v>381</v>
      </c>
      <c r="M34" s="187" t="s">
        <v>382</v>
      </c>
      <c r="N34" s="188" t="s">
        <v>383</v>
      </c>
      <c r="O34" s="188" t="s">
        <v>384</v>
      </c>
      <c r="P34" s="188" t="s">
        <v>385</v>
      </c>
      <c r="Q34" s="180" t="s">
        <v>350</v>
      </c>
      <c r="R34" s="189">
        <f t="shared" si="8"/>
        <v>150000000</v>
      </c>
      <c r="S34" s="190"/>
      <c r="T34" s="191"/>
      <c r="U34" s="192" t="s">
        <v>386</v>
      </c>
      <c r="V34" s="193">
        <v>46092.0</v>
      </c>
      <c r="W34" s="47" t="s">
        <v>261</v>
      </c>
      <c r="X34" s="123"/>
      <c r="Y34" s="163"/>
      <c r="Z34" s="163"/>
      <c r="AA34" s="163"/>
      <c r="AB34" s="163"/>
    </row>
    <row r="35">
      <c r="A35" s="180">
        <f t="shared" si="6"/>
        <v>27</v>
      </c>
      <c r="B35" s="181" t="str">
        <f t="shared" si="7"/>
        <v>P26</v>
      </c>
      <c r="C35" s="182" t="str">
        <f t="shared" si="11"/>
        <v>06</v>
      </c>
      <c r="D35" s="182" t="str">
        <f t="shared" ref="D35:D36" si="12">RIGHT(E35,3.2)</f>
        <v>12B</v>
      </c>
      <c r="E35" s="183" t="s">
        <v>387</v>
      </c>
      <c r="F35" s="27" t="s">
        <v>43</v>
      </c>
      <c r="G35" s="27">
        <v>47.9</v>
      </c>
      <c r="H35" s="184"/>
      <c r="I35" s="185"/>
      <c r="J35" s="185"/>
      <c r="K35" s="184">
        <v>2.029791432E9</v>
      </c>
      <c r="L35" s="187" t="s">
        <v>388</v>
      </c>
      <c r="M35" s="187" t="s">
        <v>389</v>
      </c>
      <c r="N35" s="188" t="s">
        <v>390</v>
      </c>
      <c r="O35" s="188" t="s">
        <v>391</v>
      </c>
      <c r="P35" s="188" t="s">
        <v>392</v>
      </c>
      <c r="Q35" s="180" t="s">
        <v>135</v>
      </c>
      <c r="R35" s="189">
        <f t="shared" si="8"/>
        <v>100000000</v>
      </c>
      <c r="S35" s="190"/>
      <c r="T35" s="191"/>
      <c r="U35" s="192" t="s">
        <v>393</v>
      </c>
      <c r="V35" s="193">
        <v>46092.0</v>
      </c>
      <c r="W35" s="47" t="s">
        <v>261</v>
      </c>
      <c r="X35" s="123"/>
      <c r="Y35" s="163"/>
      <c r="Z35" s="163"/>
      <c r="AA35" s="163"/>
      <c r="AB35" s="163"/>
    </row>
    <row r="36">
      <c r="A36" s="180">
        <f t="shared" si="6"/>
        <v>28</v>
      </c>
      <c r="B36" s="181" t="str">
        <f t="shared" si="7"/>
        <v>P26</v>
      </c>
      <c r="C36" s="182" t="str">
        <f t="shared" si="11"/>
        <v>08</v>
      </c>
      <c r="D36" s="182" t="str">
        <f t="shared" si="12"/>
        <v>12A</v>
      </c>
      <c r="E36" s="183" t="s">
        <v>394</v>
      </c>
      <c r="F36" s="27" t="s">
        <v>43</v>
      </c>
      <c r="G36" s="27">
        <v>48.2</v>
      </c>
      <c r="H36" s="184"/>
      <c r="I36" s="185"/>
      <c r="J36" s="185"/>
      <c r="K36" s="184">
        <v>2.0388828E9</v>
      </c>
      <c r="L36" s="187" t="s">
        <v>395</v>
      </c>
      <c r="M36" s="187" t="s">
        <v>396</v>
      </c>
      <c r="N36" s="188" t="s">
        <v>397</v>
      </c>
      <c r="O36" s="188" t="s">
        <v>398</v>
      </c>
      <c r="P36" s="188" t="s">
        <v>399</v>
      </c>
      <c r="Q36" s="180" t="s">
        <v>135</v>
      </c>
      <c r="R36" s="189">
        <f t="shared" si="8"/>
        <v>100000000</v>
      </c>
      <c r="S36" s="190"/>
      <c r="T36" s="191"/>
      <c r="U36" s="192" t="s">
        <v>400</v>
      </c>
      <c r="V36" s="193">
        <v>46092.0</v>
      </c>
      <c r="W36" s="47" t="s">
        <v>261</v>
      </c>
      <c r="X36" s="123"/>
      <c r="Y36" s="163"/>
      <c r="Z36" s="163"/>
      <c r="AA36" s="163"/>
      <c r="AB36" s="163"/>
    </row>
    <row r="37">
      <c r="A37" s="180">
        <f t="shared" si="6"/>
        <v>29</v>
      </c>
      <c r="B37" s="181" t="str">
        <f t="shared" si="7"/>
        <v>P26</v>
      </c>
      <c r="C37" s="182" t="str">
        <f t="shared" si="11"/>
        <v>09</v>
      </c>
      <c r="D37" s="182" t="str">
        <f t="shared" ref="D37:D39" si="13">RIGHT(E37,2.2)</f>
        <v>15</v>
      </c>
      <c r="E37" s="183" t="s">
        <v>401</v>
      </c>
      <c r="F37" s="27" t="s">
        <v>43</v>
      </c>
      <c r="G37" s="27">
        <v>47.9</v>
      </c>
      <c r="H37" s="184"/>
      <c r="I37" s="185"/>
      <c r="J37" s="185"/>
      <c r="K37" s="184">
        <v>2.289289622E9</v>
      </c>
      <c r="L37" s="187" t="s">
        <v>402</v>
      </c>
      <c r="M37" s="187" t="s">
        <v>403</v>
      </c>
      <c r="N37" s="188" t="s">
        <v>404</v>
      </c>
      <c r="O37" s="188" t="s">
        <v>405</v>
      </c>
      <c r="P37" s="188" t="s">
        <v>406</v>
      </c>
      <c r="Q37" s="180" t="s">
        <v>135</v>
      </c>
      <c r="R37" s="189">
        <f t="shared" si="8"/>
        <v>100000000</v>
      </c>
      <c r="S37" s="190"/>
      <c r="T37" s="191"/>
      <c r="U37" s="192" t="s">
        <v>407</v>
      </c>
      <c r="V37" s="193">
        <v>46092.0</v>
      </c>
      <c r="W37" s="47" t="s">
        <v>261</v>
      </c>
      <c r="X37" s="123"/>
      <c r="Y37" s="163"/>
      <c r="Z37" s="163"/>
      <c r="AA37" s="163"/>
      <c r="AB37" s="163"/>
    </row>
    <row r="38">
      <c r="A38" s="180">
        <f t="shared" si="6"/>
        <v>30</v>
      </c>
      <c r="B38" s="181" t="str">
        <f t="shared" si="7"/>
        <v>P26</v>
      </c>
      <c r="C38" s="182" t="str">
        <f t="shared" si="11"/>
        <v>09</v>
      </c>
      <c r="D38" s="182" t="str">
        <f t="shared" si="13"/>
        <v>16</v>
      </c>
      <c r="E38" s="183" t="s">
        <v>408</v>
      </c>
      <c r="F38" s="27" t="s">
        <v>43</v>
      </c>
      <c r="G38" s="27">
        <v>47.8</v>
      </c>
      <c r="H38" s="184"/>
      <c r="I38" s="185"/>
      <c r="J38" s="185"/>
      <c r="K38" s="184">
        <v>2.284510312E9</v>
      </c>
      <c r="L38" s="187" t="s">
        <v>409</v>
      </c>
      <c r="M38" s="187" t="s">
        <v>410</v>
      </c>
      <c r="N38" s="188" t="s">
        <v>411</v>
      </c>
      <c r="O38" s="188" t="s">
        <v>412</v>
      </c>
      <c r="P38" s="188" t="s">
        <v>413</v>
      </c>
      <c r="Q38" s="180" t="s">
        <v>135</v>
      </c>
      <c r="R38" s="189">
        <f t="shared" si="8"/>
        <v>100000000</v>
      </c>
      <c r="S38" s="190"/>
      <c r="T38" s="191"/>
      <c r="U38" s="192" t="s">
        <v>414</v>
      </c>
      <c r="V38" s="193">
        <v>46092.0</v>
      </c>
      <c r="W38" s="47" t="s">
        <v>261</v>
      </c>
      <c r="X38" s="123"/>
      <c r="Y38" s="163"/>
      <c r="Z38" s="163"/>
      <c r="AA38" s="163"/>
      <c r="AB38" s="163"/>
    </row>
    <row r="39">
      <c r="A39" s="180">
        <f t="shared" si="6"/>
        <v>31</v>
      </c>
      <c r="B39" s="181" t="str">
        <f t="shared" si="7"/>
        <v>P26</v>
      </c>
      <c r="C39" s="182" t="str">
        <f t="shared" si="11"/>
        <v>09</v>
      </c>
      <c r="D39" s="182" t="str">
        <f t="shared" si="13"/>
        <v>24</v>
      </c>
      <c r="E39" s="183" t="s">
        <v>415</v>
      </c>
      <c r="F39" s="27" t="s">
        <v>43</v>
      </c>
      <c r="G39" s="27">
        <v>47.8</v>
      </c>
      <c r="H39" s="184"/>
      <c r="I39" s="185"/>
      <c r="J39" s="185"/>
      <c r="K39" s="184">
        <v>2.462830841E9</v>
      </c>
      <c r="L39" s="187" t="s">
        <v>416</v>
      </c>
      <c r="M39" s="187" t="s">
        <v>417</v>
      </c>
      <c r="N39" s="188" t="s">
        <v>418</v>
      </c>
      <c r="O39" s="188" t="s">
        <v>419</v>
      </c>
      <c r="P39" s="188" t="s">
        <v>420</v>
      </c>
      <c r="Q39" s="180" t="s">
        <v>135</v>
      </c>
      <c r="R39" s="189">
        <f t="shared" si="8"/>
        <v>100000000</v>
      </c>
      <c r="S39" s="190"/>
      <c r="T39" s="191"/>
      <c r="U39" s="192" t="s">
        <v>421</v>
      </c>
      <c r="V39" s="193">
        <v>46092.0</v>
      </c>
      <c r="W39" s="47" t="s">
        <v>261</v>
      </c>
      <c r="X39" s="123"/>
      <c r="Y39" s="163"/>
      <c r="Z39" s="163"/>
      <c r="AA39" s="163"/>
      <c r="AB39" s="163"/>
    </row>
    <row r="40">
      <c r="A40" s="180">
        <f t="shared" si="6"/>
        <v>32</v>
      </c>
      <c r="B40" s="181" t="str">
        <f t="shared" si="7"/>
        <v>P26</v>
      </c>
      <c r="C40" s="182" t="str">
        <f t="shared" si="11"/>
        <v>02</v>
      </c>
      <c r="D40" s="182" t="str">
        <f>RIGHT(E40,3.2)</f>
        <v>12A</v>
      </c>
      <c r="E40" s="183" t="s">
        <v>422</v>
      </c>
      <c r="F40" s="27" t="s">
        <v>43</v>
      </c>
      <c r="G40" s="27">
        <v>48.2</v>
      </c>
      <c r="H40" s="184"/>
      <c r="I40" s="185"/>
      <c r="J40" s="185"/>
      <c r="K40" s="184">
        <v>1.944326319E9</v>
      </c>
      <c r="L40" s="187" t="s">
        <v>423</v>
      </c>
      <c r="M40" s="187" t="s">
        <v>424</v>
      </c>
      <c r="N40" s="187" t="s">
        <v>425</v>
      </c>
      <c r="O40" s="187" t="s">
        <v>426</v>
      </c>
      <c r="P40" s="187" t="s">
        <v>427</v>
      </c>
      <c r="Q40" s="180" t="s">
        <v>135</v>
      </c>
      <c r="R40" s="189">
        <f t="shared" si="8"/>
        <v>100000000</v>
      </c>
      <c r="S40" s="190" t="s">
        <v>0</v>
      </c>
      <c r="T40" s="191"/>
      <c r="U40" s="192" t="s">
        <v>428</v>
      </c>
      <c r="V40" s="193">
        <v>46092.0</v>
      </c>
      <c r="W40" s="47" t="s">
        <v>261</v>
      </c>
      <c r="X40" s="123" t="s">
        <v>262</v>
      </c>
      <c r="Y40" s="163"/>
      <c r="Z40" s="163"/>
      <c r="AA40" s="163"/>
      <c r="AB40" s="163"/>
    </row>
    <row r="41">
      <c r="A41" s="180">
        <f t="shared" si="6"/>
        <v>33</v>
      </c>
      <c r="B41" s="181" t="str">
        <f t="shared" si="7"/>
        <v>P26</v>
      </c>
      <c r="C41" s="182" t="str">
        <f t="shared" si="11"/>
        <v>08</v>
      </c>
      <c r="D41" s="182" t="str">
        <f t="shared" ref="D41:D47" si="14">RIGHT(E41,2.2)</f>
        <v>12</v>
      </c>
      <c r="E41" s="183" t="s">
        <v>429</v>
      </c>
      <c r="F41" s="27" t="s">
        <v>43</v>
      </c>
      <c r="G41" s="27">
        <v>47.9</v>
      </c>
      <c r="H41" s="184"/>
      <c r="I41" s="185"/>
      <c r="J41" s="185"/>
      <c r="K41" s="184">
        <v>2.173354597E9</v>
      </c>
      <c r="L41" s="187" t="s">
        <v>430</v>
      </c>
      <c r="M41" s="187" t="s">
        <v>431</v>
      </c>
      <c r="N41" s="188" t="s">
        <v>432</v>
      </c>
      <c r="O41" s="188" t="s">
        <v>433</v>
      </c>
      <c r="P41" s="188" t="s">
        <v>434</v>
      </c>
      <c r="Q41" s="180" t="s">
        <v>135</v>
      </c>
      <c r="R41" s="189">
        <f t="shared" si="8"/>
        <v>100000000</v>
      </c>
      <c r="S41" s="190" t="s">
        <v>0</v>
      </c>
      <c r="T41" s="191"/>
      <c r="U41" s="192" t="s">
        <v>435</v>
      </c>
      <c r="V41" s="193">
        <v>46092.0</v>
      </c>
      <c r="W41" s="47" t="s">
        <v>261</v>
      </c>
      <c r="X41" s="123" t="s">
        <v>262</v>
      </c>
      <c r="Y41" s="163"/>
      <c r="Z41" s="163"/>
      <c r="AA41" s="163"/>
      <c r="AB41" s="163"/>
    </row>
    <row r="42">
      <c r="A42" s="180">
        <f t="shared" si="6"/>
        <v>34</v>
      </c>
      <c r="B42" s="181" t="str">
        <f t="shared" si="7"/>
        <v>P26</v>
      </c>
      <c r="C42" s="182" t="str">
        <f t="shared" si="11"/>
        <v>09</v>
      </c>
      <c r="D42" s="182" t="str">
        <f t="shared" si="14"/>
        <v>17</v>
      </c>
      <c r="E42" s="183" t="s">
        <v>436</v>
      </c>
      <c r="F42" s="27" t="s">
        <v>37</v>
      </c>
      <c r="G42" s="27">
        <v>30.4</v>
      </c>
      <c r="H42" s="184"/>
      <c r="I42" s="185"/>
      <c r="J42" s="185"/>
      <c r="K42" s="184">
        <v>1.550975121E9</v>
      </c>
      <c r="L42" s="187" t="s">
        <v>437</v>
      </c>
      <c r="M42" s="187" t="s">
        <v>438</v>
      </c>
      <c r="N42" s="187" t="s">
        <v>439</v>
      </c>
      <c r="O42" s="187" t="s">
        <v>440</v>
      </c>
      <c r="P42" s="187" t="s">
        <v>441</v>
      </c>
      <c r="Q42" s="180" t="s">
        <v>350</v>
      </c>
      <c r="R42" s="189">
        <f t="shared" si="8"/>
        <v>50000000</v>
      </c>
      <c r="S42" s="190" t="s">
        <v>0</v>
      </c>
      <c r="T42" s="191"/>
      <c r="U42" s="192" t="s">
        <v>442</v>
      </c>
      <c r="V42" s="193">
        <v>46092.0</v>
      </c>
      <c r="W42" s="47" t="s">
        <v>261</v>
      </c>
      <c r="X42" s="123"/>
      <c r="Y42" s="163"/>
      <c r="Z42" s="163"/>
      <c r="AA42" s="163"/>
      <c r="AB42" s="163"/>
    </row>
    <row r="43">
      <c r="A43" s="180">
        <f t="shared" si="6"/>
        <v>35</v>
      </c>
      <c r="B43" s="181" t="str">
        <f t="shared" si="7"/>
        <v>P26</v>
      </c>
      <c r="C43" s="182" t="str">
        <f t="shared" si="11"/>
        <v>09</v>
      </c>
      <c r="D43" s="182" t="str">
        <f t="shared" si="14"/>
        <v>01</v>
      </c>
      <c r="E43" s="183" t="s">
        <v>443</v>
      </c>
      <c r="F43" s="27" t="s">
        <v>37</v>
      </c>
      <c r="G43" s="27">
        <v>30.4</v>
      </c>
      <c r="H43" s="184"/>
      <c r="I43" s="185"/>
      <c r="J43" s="185"/>
      <c r="K43" s="184">
        <v>1.672219516E9</v>
      </c>
      <c r="L43" s="187" t="s">
        <v>444</v>
      </c>
      <c r="M43" s="187" t="s">
        <v>445</v>
      </c>
      <c r="N43" s="187" t="s">
        <v>446</v>
      </c>
      <c r="O43" s="187" t="s">
        <v>447</v>
      </c>
      <c r="P43" s="187" t="s">
        <v>448</v>
      </c>
      <c r="Q43" s="180" t="s">
        <v>350</v>
      </c>
      <c r="R43" s="189">
        <f t="shared" si="8"/>
        <v>50000000</v>
      </c>
      <c r="S43" s="190" t="s">
        <v>0</v>
      </c>
      <c r="T43" s="191"/>
      <c r="U43" s="192" t="s">
        <v>449</v>
      </c>
      <c r="V43" s="193">
        <v>46092.0</v>
      </c>
      <c r="W43" s="47" t="s">
        <v>261</v>
      </c>
      <c r="X43" s="123"/>
      <c r="Y43" s="163"/>
      <c r="Z43" s="163"/>
      <c r="AA43" s="163"/>
      <c r="AB43" s="163"/>
    </row>
    <row r="44">
      <c r="A44" s="180">
        <f t="shared" si="6"/>
        <v>36</v>
      </c>
      <c r="B44" s="181" t="str">
        <f t="shared" si="7"/>
        <v>P26</v>
      </c>
      <c r="C44" s="182" t="str">
        <f t="shared" si="11"/>
        <v>02</v>
      </c>
      <c r="D44" s="182" t="str">
        <f t="shared" si="14"/>
        <v>02</v>
      </c>
      <c r="E44" s="183" t="s">
        <v>450</v>
      </c>
      <c r="F44" s="27" t="s">
        <v>37</v>
      </c>
      <c r="G44" s="27">
        <v>30.3</v>
      </c>
      <c r="H44" s="184"/>
      <c r="I44" s="185"/>
      <c r="J44" s="185"/>
      <c r="K44" s="184">
        <v>1.358210239E9</v>
      </c>
      <c r="L44" s="195"/>
      <c r="M44" s="195"/>
      <c r="N44" s="195"/>
      <c r="O44" s="196"/>
      <c r="P44" s="196"/>
      <c r="Q44" s="180" t="s">
        <v>135</v>
      </c>
      <c r="R44" s="189">
        <f t="shared" si="8"/>
        <v>50000000</v>
      </c>
      <c r="S44" s="190" t="s">
        <v>0</v>
      </c>
      <c r="T44" s="191"/>
      <c r="U44" s="28"/>
      <c r="V44" s="193">
        <v>46092.0</v>
      </c>
      <c r="W44" s="47" t="s">
        <v>261</v>
      </c>
      <c r="X44" s="123" t="s">
        <v>451</v>
      </c>
      <c r="Y44" s="163"/>
      <c r="Z44" s="163"/>
      <c r="AA44" s="163"/>
      <c r="AB44" s="163"/>
    </row>
    <row r="45">
      <c r="A45" s="180">
        <f t="shared" si="6"/>
        <v>37</v>
      </c>
      <c r="B45" s="181" t="str">
        <f t="shared" si="7"/>
        <v>P26</v>
      </c>
      <c r="C45" s="182" t="str">
        <f t="shared" si="11"/>
        <v>02</v>
      </c>
      <c r="D45" s="182" t="str">
        <f t="shared" si="14"/>
        <v>03</v>
      </c>
      <c r="E45" s="183" t="s">
        <v>452</v>
      </c>
      <c r="F45" s="27" t="s">
        <v>43</v>
      </c>
      <c r="G45" s="27">
        <v>47.8</v>
      </c>
      <c r="H45" s="184"/>
      <c r="I45" s="185"/>
      <c r="J45" s="185"/>
      <c r="K45" s="184">
        <v>2.007593541E9</v>
      </c>
      <c r="L45" s="187" t="s">
        <v>453</v>
      </c>
      <c r="M45" s="187" t="s">
        <v>454</v>
      </c>
      <c r="N45" s="187" t="s">
        <v>455</v>
      </c>
      <c r="O45" s="187" t="s">
        <v>456</v>
      </c>
      <c r="P45" s="187" t="s">
        <v>457</v>
      </c>
      <c r="Q45" s="180" t="s">
        <v>135</v>
      </c>
      <c r="R45" s="189">
        <f t="shared" si="8"/>
        <v>100000000</v>
      </c>
      <c r="S45" s="190" t="s">
        <v>0</v>
      </c>
      <c r="T45" s="191"/>
      <c r="U45" s="192" t="s">
        <v>458</v>
      </c>
      <c r="V45" s="193">
        <v>46092.0</v>
      </c>
      <c r="W45" s="47" t="s">
        <v>261</v>
      </c>
      <c r="X45" s="123"/>
      <c r="Y45" s="163"/>
      <c r="Z45" s="163"/>
      <c r="AA45" s="163"/>
      <c r="AB45" s="163"/>
    </row>
    <row r="46">
      <c r="A46" s="180">
        <f t="shared" si="6"/>
        <v>38</v>
      </c>
      <c r="B46" s="181" t="str">
        <f t="shared" si="7"/>
        <v>P26</v>
      </c>
      <c r="C46" s="182" t="str">
        <f t="shared" si="11"/>
        <v>02</v>
      </c>
      <c r="D46" s="182" t="str">
        <f t="shared" si="14"/>
        <v>17</v>
      </c>
      <c r="E46" s="183" t="s">
        <v>459</v>
      </c>
      <c r="F46" s="27" t="s">
        <v>37</v>
      </c>
      <c r="G46" s="27">
        <v>30.3</v>
      </c>
      <c r="H46" s="184"/>
      <c r="I46" s="185"/>
      <c r="J46" s="185"/>
      <c r="K46" s="184">
        <v>1.371728294E9</v>
      </c>
      <c r="L46" s="195"/>
      <c r="M46" s="195"/>
      <c r="N46" s="195"/>
      <c r="O46" s="196"/>
      <c r="P46" s="196"/>
      <c r="Q46" s="180" t="s">
        <v>135</v>
      </c>
      <c r="R46" s="189">
        <f t="shared" si="8"/>
        <v>50000000</v>
      </c>
      <c r="S46" s="190" t="s">
        <v>0</v>
      </c>
      <c r="T46" s="191"/>
      <c r="U46" s="28"/>
      <c r="V46" s="193">
        <v>46092.0</v>
      </c>
      <c r="W46" s="47" t="s">
        <v>261</v>
      </c>
      <c r="X46" s="123" t="s">
        <v>460</v>
      </c>
      <c r="Y46" s="163"/>
      <c r="Z46" s="163"/>
      <c r="AA46" s="163"/>
      <c r="AB46" s="163"/>
    </row>
    <row r="47">
      <c r="A47" s="180">
        <f t="shared" si="6"/>
        <v>39</v>
      </c>
      <c r="B47" s="181" t="str">
        <f t="shared" si="7"/>
        <v>P26</v>
      </c>
      <c r="C47" s="182" t="str">
        <f>MID(E47,4,3)</f>
        <v>03A</v>
      </c>
      <c r="D47" s="182" t="str">
        <f t="shared" si="14"/>
        <v>07</v>
      </c>
      <c r="E47" s="183" t="s">
        <v>461</v>
      </c>
      <c r="F47" s="27" t="s">
        <v>37</v>
      </c>
      <c r="G47" s="27">
        <v>30.3</v>
      </c>
      <c r="H47" s="184"/>
      <c r="I47" s="185"/>
      <c r="J47" s="185"/>
      <c r="K47" s="184">
        <v>1.553456205E9</v>
      </c>
      <c r="L47" s="195"/>
      <c r="M47" s="195"/>
      <c r="N47" s="195"/>
      <c r="O47" s="196"/>
      <c r="P47" s="196"/>
      <c r="Q47" s="180" t="s">
        <v>350</v>
      </c>
      <c r="R47" s="189">
        <f t="shared" si="8"/>
        <v>50000000</v>
      </c>
      <c r="S47" s="190" t="s">
        <v>0</v>
      </c>
      <c r="T47" s="191"/>
      <c r="U47" s="28"/>
      <c r="V47" s="193">
        <v>46092.0</v>
      </c>
      <c r="W47" s="47" t="s">
        <v>261</v>
      </c>
      <c r="X47" s="123" t="s">
        <v>462</v>
      </c>
      <c r="Y47" s="163"/>
      <c r="Z47" s="163"/>
      <c r="AA47" s="163"/>
      <c r="AB47" s="163"/>
    </row>
    <row r="48">
      <c r="A48" s="180">
        <f t="shared" si="6"/>
        <v>40</v>
      </c>
      <c r="B48" s="181" t="str">
        <f t="shared" si="7"/>
        <v>P26</v>
      </c>
      <c r="C48" s="182" t="str">
        <f>MID(E48,4,3)</f>
        <v>03A</v>
      </c>
      <c r="D48" s="182" t="str">
        <f>RIGHT(E48,3.2)</f>
        <v>12A</v>
      </c>
      <c r="E48" s="183" t="s">
        <v>463</v>
      </c>
      <c r="F48" s="27" t="s">
        <v>43</v>
      </c>
      <c r="G48" s="27">
        <v>48.2</v>
      </c>
      <c r="H48" s="184"/>
      <c r="I48" s="185"/>
      <c r="J48" s="185"/>
      <c r="K48" s="184">
        <v>1.963237616E9</v>
      </c>
      <c r="L48" s="187" t="s">
        <v>464</v>
      </c>
      <c r="M48" s="187" t="s">
        <v>465</v>
      </c>
      <c r="N48" s="187" t="s">
        <v>466</v>
      </c>
      <c r="O48" s="187" t="s">
        <v>467</v>
      </c>
      <c r="P48" s="187" t="s">
        <v>468</v>
      </c>
      <c r="Q48" s="180" t="s">
        <v>135</v>
      </c>
      <c r="R48" s="189">
        <f t="shared" si="8"/>
        <v>100000000</v>
      </c>
      <c r="S48" s="190" t="s">
        <v>0</v>
      </c>
      <c r="T48" s="191"/>
      <c r="U48" s="197" t="s">
        <v>469</v>
      </c>
      <c r="V48" s="193">
        <v>46092.0</v>
      </c>
      <c r="W48" s="47" t="s">
        <v>261</v>
      </c>
      <c r="X48" s="123"/>
      <c r="Y48" s="163"/>
      <c r="Z48" s="163"/>
      <c r="AA48" s="163"/>
      <c r="AB48" s="163"/>
    </row>
    <row r="49">
      <c r="A49" s="180">
        <f t="shared" si="6"/>
        <v>41</v>
      </c>
      <c r="B49" s="181" t="str">
        <f t="shared" si="7"/>
        <v>P26</v>
      </c>
      <c r="C49" s="182" t="str">
        <f t="shared" ref="C49:C63" si="15">MID(E49,4,2)</f>
        <v>05</v>
      </c>
      <c r="D49" s="182" t="str">
        <f>RIGHT(E49,2.2)</f>
        <v>03</v>
      </c>
      <c r="E49" s="183" t="s">
        <v>470</v>
      </c>
      <c r="F49" s="27" t="s">
        <v>43</v>
      </c>
      <c r="G49" s="27">
        <v>47.8</v>
      </c>
      <c r="H49" s="184"/>
      <c r="I49" s="185"/>
      <c r="J49" s="185"/>
      <c r="K49" s="184">
        <v>2.272604137E9</v>
      </c>
      <c r="L49" s="187" t="s">
        <v>471</v>
      </c>
      <c r="M49" s="187" t="s">
        <v>472</v>
      </c>
      <c r="N49" s="187" t="s">
        <v>473</v>
      </c>
      <c r="O49" s="187" t="s">
        <v>474</v>
      </c>
      <c r="P49" s="187" t="s">
        <v>475</v>
      </c>
      <c r="Q49" s="180" t="s">
        <v>135</v>
      </c>
      <c r="R49" s="189">
        <f t="shared" si="8"/>
        <v>100000000</v>
      </c>
      <c r="S49" s="190" t="s">
        <v>0</v>
      </c>
      <c r="T49" s="191"/>
      <c r="U49" s="192" t="s">
        <v>476</v>
      </c>
      <c r="V49" s="193">
        <v>46092.0</v>
      </c>
      <c r="W49" s="47" t="s">
        <v>261</v>
      </c>
      <c r="X49" s="123" t="s">
        <v>262</v>
      </c>
      <c r="Y49" s="163"/>
      <c r="Z49" s="163"/>
      <c r="AA49" s="163"/>
      <c r="AB49" s="163"/>
    </row>
    <row r="50">
      <c r="A50" s="180">
        <f t="shared" si="6"/>
        <v>42</v>
      </c>
      <c r="B50" s="181" t="str">
        <f t="shared" si="7"/>
        <v>P26</v>
      </c>
      <c r="C50" s="182" t="str">
        <f t="shared" si="15"/>
        <v>05</v>
      </c>
      <c r="D50" s="182" t="str">
        <f>RIGHT(E50,3.2)</f>
        <v>12B</v>
      </c>
      <c r="E50" s="183" t="s">
        <v>477</v>
      </c>
      <c r="F50" s="27" t="s">
        <v>43</v>
      </c>
      <c r="G50" s="27">
        <v>47.9</v>
      </c>
      <c r="H50" s="184"/>
      <c r="I50" s="185"/>
      <c r="J50" s="185"/>
      <c r="K50" s="184">
        <v>2.010597975E9</v>
      </c>
      <c r="L50" s="187" t="s">
        <v>478</v>
      </c>
      <c r="M50" s="187" t="s">
        <v>479</v>
      </c>
      <c r="N50" s="187" t="s">
        <v>480</v>
      </c>
      <c r="O50" s="187" t="s">
        <v>481</v>
      </c>
      <c r="P50" s="187" t="s">
        <v>482</v>
      </c>
      <c r="Q50" s="180" t="s">
        <v>135</v>
      </c>
      <c r="R50" s="189">
        <f t="shared" si="8"/>
        <v>100000000</v>
      </c>
      <c r="S50" s="190" t="s">
        <v>0</v>
      </c>
      <c r="T50" s="191"/>
      <c r="U50" s="192" t="s">
        <v>483</v>
      </c>
      <c r="V50" s="193">
        <v>46092.0</v>
      </c>
      <c r="W50" s="47" t="s">
        <v>261</v>
      </c>
      <c r="X50" s="123" t="s">
        <v>262</v>
      </c>
      <c r="Y50" s="163"/>
      <c r="Z50" s="163"/>
      <c r="AA50" s="163"/>
      <c r="AB50" s="163"/>
    </row>
    <row r="51">
      <c r="A51" s="180">
        <f t="shared" si="6"/>
        <v>43</v>
      </c>
      <c r="B51" s="181" t="str">
        <f t="shared" si="7"/>
        <v>P26</v>
      </c>
      <c r="C51" s="182" t="str">
        <f t="shared" si="15"/>
        <v>05</v>
      </c>
      <c r="D51" s="182" t="str">
        <f t="shared" ref="D51:D63" si="16">RIGHT(E51,2.2)</f>
        <v>20</v>
      </c>
      <c r="E51" s="183" t="s">
        <v>484</v>
      </c>
      <c r="F51" s="27" t="s">
        <v>37</v>
      </c>
      <c r="G51" s="27">
        <v>30.3</v>
      </c>
      <c r="H51" s="184"/>
      <c r="I51" s="185"/>
      <c r="J51" s="185"/>
      <c r="K51" s="184">
        <v>1.568505859E9</v>
      </c>
      <c r="L51" s="195"/>
      <c r="M51" s="195"/>
      <c r="N51" s="195"/>
      <c r="O51" s="196"/>
      <c r="P51" s="196"/>
      <c r="Q51" s="180" t="s">
        <v>350</v>
      </c>
      <c r="R51" s="189">
        <f t="shared" si="8"/>
        <v>50000000</v>
      </c>
      <c r="S51" s="190" t="s">
        <v>0</v>
      </c>
      <c r="T51" s="191"/>
      <c r="U51" s="192" t="s">
        <v>485</v>
      </c>
      <c r="V51" s="193">
        <v>46092.0</v>
      </c>
      <c r="W51" s="47" t="s">
        <v>261</v>
      </c>
      <c r="X51" s="123" t="s">
        <v>486</v>
      </c>
      <c r="Y51" s="163"/>
      <c r="Z51" s="163"/>
      <c r="AA51" s="163"/>
      <c r="AB51" s="163"/>
    </row>
    <row r="52">
      <c r="A52" s="180">
        <f t="shared" si="6"/>
        <v>44</v>
      </c>
      <c r="B52" s="181" t="str">
        <f t="shared" si="7"/>
        <v>P26</v>
      </c>
      <c r="C52" s="182" t="str">
        <f t="shared" si="15"/>
        <v>05</v>
      </c>
      <c r="D52" s="182" t="str">
        <f t="shared" si="16"/>
        <v>22</v>
      </c>
      <c r="E52" s="183" t="s">
        <v>487</v>
      </c>
      <c r="F52" s="27" t="s">
        <v>43</v>
      </c>
      <c r="G52" s="27">
        <v>47.8</v>
      </c>
      <c r="H52" s="184"/>
      <c r="I52" s="185"/>
      <c r="J52" s="185"/>
      <c r="K52" s="184">
        <v>2.272604137E9</v>
      </c>
      <c r="L52" s="187" t="s">
        <v>471</v>
      </c>
      <c r="M52" s="187" t="s">
        <v>472</v>
      </c>
      <c r="N52" s="187" t="s">
        <v>473</v>
      </c>
      <c r="O52" s="187" t="s">
        <v>474</v>
      </c>
      <c r="P52" s="187" t="s">
        <v>475</v>
      </c>
      <c r="Q52" s="180" t="s">
        <v>135</v>
      </c>
      <c r="R52" s="189">
        <f t="shared" si="8"/>
        <v>100000000</v>
      </c>
      <c r="S52" s="190" t="s">
        <v>0</v>
      </c>
      <c r="T52" s="191"/>
      <c r="U52" s="192" t="s">
        <v>488</v>
      </c>
      <c r="V52" s="193">
        <v>46092.0</v>
      </c>
      <c r="W52" s="47" t="s">
        <v>261</v>
      </c>
      <c r="X52" s="123" t="s">
        <v>262</v>
      </c>
      <c r="Y52" s="163"/>
      <c r="Z52" s="163"/>
      <c r="AA52" s="163"/>
      <c r="AB52" s="163"/>
    </row>
    <row r="53">
      <c r="A53" s="180">
        <f t="shared" si="6"/>
        <v>45</v>
      </c>
      <c r="B53" s="181" t="str">
        <f t="shared" si="7"/>
        <v>P26</v>
      </c>
      <c r="C53" s="182" t="str">
        <f t="shared" si="15"/>
        <v>05</v>
      </c>
      <c r="D53" s="182" t="str">
        <f t="shared" si="16"/>
        <v>23</v>
      </c>
      <c r="E53" s="183" t="s">
        <v>489</v>
      </c>
      <c r="F53" s="27" t="s">
        <v>43</v>
      </c>
      <c r="G53" s="27">
        <v>47.9</v>
      </c>
      <c r="H53" s="184"/>
      <c r="I53" s="185"/>
      <c r="J53" s="185"/>
      <c r="K53" s="184">
        <v>2.277358539E9</v>
      </c>
      <c r="L53" s="187" t="s">
        <v>490</v>
      </c>
      <c r="M53" s="187" t="s">
        <v>491</v>
      </c>
      <c r="N53" s="187" t="s">
        <v>492</v>
      </c>
      <c r="O53" s="187" t="s">
        <v>493</v>
      </c>
      <c r="P53" s="187" t="s">
        <v>494</v>
      </c>
      <c r="Q53" s="180" t="s">
        <v>135</v>
      </c>
      <c r="R53" s="189">
        <f t="shared" si="8"/>
        <v>100000000</v>
      </c>
      <c r="S53" s="190" t="s">
        <v>0</v>
      </c>
      <c r="T53" s="191"/>
      <c r="U53" s="192" t="s">
        <v>495</v>
      </c>
      <c r="V53" s="193">
        <v>46092.0</v>
      </c>
      <c r="W53" s="47" t="s">
        <v>261</v>
      </c>
      <c r="X53" s="123" t="s">
        <v>262</v>
      </c>
      <c r="Y53" s="163"/>
      <c r="Z53" s="163"/>
      <c r="AA53" s="163"/>
      <c r="AB53" s="163"/>
    </row>
    <row r="54">
      <c r="A54" s="180">
        <f t="shared" si="6"/>
        <v>46</v>
      </c>
      <c r="B54" s="181" t="str">
        <f t="shared" si="7"/>
        <v>P26</v>
      </c>
      <c r="C54" s="182" t="str">
        <f t="shared" si="15"/>
        <v>06</v>
      </c>
      <c r="D54" s="182" t="str">
        <f t="shared" si="16"/>
        <v>03</v>
      </c>
      <c r="E54" s="183" t="s">
        <v>496</v>
      </c>
      <c r="F54" s="27" t="s">
        <v>43</v>
      </c>
      <c r="G54" s="27">
        <v>47.8</v>
      </c>
      <c r="H54" s="184"/>
      <c r="I54" s="185"/>
      <c r="J54" s="185"/>
      <c r="K54" s="184">
        <v>2.294367362E9</v>
      </c>
      <c r="L54" s="187" t="s">
        <v>497</v>
      </c>
      <c r="M54" s="187" t="s">
        <v>498</v>
      </c>
      <c r="N54" s="187" t="s">
        <v>499</v>
      </c>
      <c r="O54" s="187" t="s">
        <v>500</v>
      </c>
      <c r="P54" s="187" t="s">
        <v>501</v>
      </c>
      <c r="Q54" s="180" t="s">
        <v>135</v>
      </c>
      <c r="R54" s="189">
        <f t="shared" si="8"/>
        <v>100000000</v>
      </c>
      <c r="S54" s="190" t="s">
        <v>0</v>
      </c>
      <c r="T54" s="191"/>
      <c r="U54" s="192" t="s">
        <v>502</v>
      </c>
      <c r="V54" s="193">
        <v>46092.0</v>
      </c>
      <c r="W54" s="47" t="s">
        <v>261</v>
      </c>
      <c r="X54" s="123"/>
      <c r="Y54" s="163"/>
      <c r="Z54" s="163"/>
      <c r="AA54" s="163"/>
      <c r="AB54" s="163"/>
    </row>
    <row r="55">
      <c r="A55" s="180">
        <f t="shared" si="6"/>
        <v>47</v>
      </c>
      <c r="B55" s="181" t="str">
        <f t="shared" si="7"/>
        <v>P26</v>
      </c>
      <c r="C55" s="182" t="str">
        <f t="shared" si="15"/>
        <v>06</v>
      </c>
      <c r="D55" s="182" t="str">
        <f t="shared" si="16"/>
        <v>19</v>
      </c>
      <c r="E55" s="183" t="s">
        <v>503</v>
      </c>
      <c r="F55" s="27" t="s">
        <v>32</v>
      </c>
      <c r="G55" s="27">
        <v>65.9</v>
      </c>
      <c r="H55" s="184"/>
      <c r="I55" s="185"/>
      <c r="J55" s="185"/>
      <c r="K55" s="184">
        <v>3.760168622E9</v>
      </c>
      <c r="L55" s="187" t="s">
        <v>504</v>
      </c>
      <c r="M55" s="187" t="s">
        <v>505</v>
      </c>
      <c r="N55" s="187" t="s">
        <v>506</v>
      </c>
      <c r="O55" s="187" t="s">
        <v>507</v>
      </c>
      <c r="P55" s="187" t="s">
        <v>508</v>
      </c>
      <c r="Q55" s="180" t="s">
        <v>350</v>
      </c>
      <c r="R55" s="189">
        <f t="shared" si="8"/>
        <v>150000000</v>
      </c>
      <c r="S55" s="190" t="s">
        <v>0</v>
      </c>
      <c r="T55" s="191"/>
      <c r="U55" s="192" t="s">
        <v>509</v>
      </c>
      <c r="V55" s="193">
        <v>46092.0</v>
      </c>
      <c r="W55" s="47" t="s">
        <v>261</v>
      </c>
      <c r="X55" s="123"/>
      <c r="Y55" s="163"/>
      <c r="Z55" s="163"/>
      <c r="AA55" s="163"/>
      <c r="AB55" s="163"/>
    </row>
    <row r="56">
      <c r="A56" s="180">
        <f t="shared" si="6"/>
        <v>48</v>
      </c>
      <c r="B56" s="181" t="str">
        <f t="shared" si="7"/>
        <v>P26</v>
      </c>
      <c r="C56" s="182" t="str">
        <f t="shared" si="15"/>
        <v>06</v>
      </c>
      <c r="D56" s="182" t="str">
        <f t="shared" si="16"/>
        <v>20</v>
      </c>
      <c r="E56" s="183" t="s">
        <v>510</v>
      </c>
      <c r="F56" s="27" t="s">
        <v>37</v>
      </c>
      <c r="G56" s="27">
        <v>30.3</v>
      </c>
      <c r="H56" s="184"/>
      <c r="I56" s="185"/>
      <c r="J56" s="185"/>
      <c r="K56" s="184">
        <v>1.583555515E9</v>
      </c>
      <c r="L56" s="195"/>
      <c r="M56" s="195"/>
      <c r="N56" s="195"/>
      <c r="O56" s="196"/>
      <c r="P56" s="196"/>
      <c r="Q56" s="180" t="s">
        <v>350</v>
      </c>
      <c r="R56" s="189">
        <f t="shared" si="8"/>
        <v>50000000</v>
      </c>
      <c r="S56" s="190" t="s">
        <v>0</v>
      </c>
      <c r="T56" s="191"/>
      <c r="U56" s="28"/>
      <c r="V56" s="193">
        <v>46092.0</v>
      </c>
      <c r="W56" s="47" t="s">
        <v>261</v>
      </c>
      <c r="X56" s="123" t="s">
        <v>511</v>
      </c>
      <c r="Y56" s="163"/>
      <c r="Z56" s="163"/>
      <c r="AA56" s="163"/>
      <c r="AB56" s="163"/>
    </row>
    <row r="57">
      <c r="A57" s="180">
        <f t="shared" si="6"/>
        <v>49</v>
      </c>
      <c r="B57" s="181" t="str">
        <f t="shared" si="7"/>
        <v>P26</v>
      </c>
      <c r="C57" s="182" t="str">
        <f t="shared" si="15"/>
        <v>06</v>
      </c>
      <c r="D57" s="182" t="str">
        <f t="shared" si="16"/>
        <v>22</v>
      </c>
      <c r="E57" s="183" t="s">
        <v>512</v>
      </c>
      <c r="F57" s="27" t="s">
        <v>43</v>
      </c>
      <c r="G57" s="27">
        <v>47.8</v>
      </c>
      <c r="H57" s="184"/>
      <c r="I57" s="185"/>
      <c r="J57" s="185"/>
      <c r="K57" s="184">
        <v>2.294367362E9</v>
      </c>
      <c r="L57" s="187" t="s">
        <v>497</v>
      </c>
      <c r="M57" s="187" t="s">
        <v>498</v>
      </c>
      <c r="N57" s="187" t="s">
        <v>499</v>
      </c>
      <c r="O57" s="187" t="s">
        <v>500</v>
      </c>
      <c r="P57" s="187" t="s">
        <v>501</v>
      </c>
      <c r="Q57" s="180" t="s">
        <v>135</v>
      </c>
      <c r="R57" s="189">
        <f t="shared" si="8"/>
        <v>100000000</v>
      </c>
      <c r="S57" s="190" t="s">
        <v>0</v>
      </c>
      <c r="T57" s="191"/>
      <c r="U57" s="192" t="s">
        <v>513</v>
      </c>
      <c r="V57" s="193">
        <v>46092.0</v>
      </c>
      <c r="W57" s="47" t="s">
        <v>261</v>
      </c>
      <c r="X57" s="123"/>
      <c r="Y57" s="163"/>
      <c r="Z57" s="163"/>
      <c r="AA57" s="163"/>
      <c r="AB57" s="163"/>
    </row>
    <row r="58">
      <c r="A58" s="180">
        <f t="shared" si="6"/>
        <v>50</v>
      </c>
      <c r="B58" s="181" t="str">
        <f t="shared" si="7"/>
        <v>P26</v>
      </c>
      <c r="C58" s="182" t="str">
        <f t="shared" si="15"/>
        <v>06</v>
      </c>
      <c r="D58" s="182" t="str">
        <f t="shared" si="16"/>
        <v>23</v>
      </c>
      <c r="E58" s="183" t="s">
        <v>514</v>
      </c>
      <c r="F58" s="27" t="s">
        <v>43</v>
      </c>
      <c r="G58" s="27">
        <v>47.9</v>
      </c>
      <c r="H58" s="184"/>
      <c r="I58" s="185"/>
      <c r="J58" s="185"/>
      <c r="K58" s="184">
        <v>2.299167294E9</v>
      </c>
      <c r="L58" s="187" t="s">
        <v>515</v>
      </c>
      <c r="M58" s="187" t="s">
        <v>516</v>
      </c>
      <c r="N58" s="187" t="s">
        <v>517</v>
      </c>
      <c r="O58" s="187" t="s">
        <v>518</v>
      </c>
      <c r="P58" s="187" t="s">
        <v>519</v>
      </c>
      <c r="Q58" s="180" t="s">
        <v>135</v>
      </c>
      <c r="R58" s="189">
        <f t="shared" si="8"/>
        <v>100000000</v>
      </c>
      <c r="S58" s="190" t="s">
        <v>0</v>
      </c>
      <c r="T58" s="191"/>
      <c r="U58" s="192" t="s">
        <v>520</v>
      </c>
      <c r="V58" s="193">
        <v>46092.0</v>
      </c>
      <c r="W58" s="47" t="s">
        <v>261</v>
      </c>
      <c r="X58" s="123"/>
      <c r="Y58" s="163"/>
      <c r="Z58" s="163"/>
      <c r="AA58" s="163"/>
      <c r="AB58" s="163"/>
    </row>
    <row r="59">
      <c r="A59" s="180">
        <f t="shared" si="6"/>
        <v>51</v>
      </c>
      <c r="B59" s="181" t="str">
        <f t="shared" si="7"/>
        <v>P26</v>
      </c>
      <c r="C59" s="182" t="str">
        <f t="shared" si="15"/>
        <v>08</v>
      </c>
      <c r="D59" s="182" t="str">
        <f t="shared" si="16"/>
        <v>05</v>
      </c>
      <c r="E59" s="183" t="s">
        <v>521</v>
      </c>
      <c r="F59" s="27" t="s">
        <v>43</v>
      </c>
      <c r="G59" s="27">
        <v>47.8</v>
      </c>
      <c r="H59" s="184"/>
      <c r="I59" s="185"/>
      <c r="J59" s="185"/>
      <c r="K59" s="184">
        <v>2.337893811E9</v>
      </c>
      <c r="L59" s="187" t="s">
        <v>522</v>
      </c>
      <c r="M59" s="187" t="s">
        <v>523</v>
      </c>
      <c r="N59" s="187" t="s">
        <v>524</v>
      </c>
      <c r="O59" s="187" t="s">
        <v>525</v>
      </c>
      <c r="P59" s="187" t="s">
        <v>526</v>
      </c>
      <c r="Q59" s="180" t="s">
        <v>135</v>
      </c>
      <c r="R59" s="189">
        <f t="shared" si="8"/>
        <v>100000000</v>
      </c>
      <c r="S59" s="190" t="s">
        <v>0</v>
      </c>
      <c r="T59" s="191"/>
      <c r="U59" s="192" t="s">
        <v>527</v>
      </c>
      <c r="V59" s="193">
        <v>46092.0</v>
      </c>
      <c r="W59" s="47" t="s">
        <v>261</v>
      </c>
      <c r="X59" s="123"/>
      <c r="Y59" s="163"/>
      <c r="Z59" s="163"/>
      <c r="AA59" s="163"/>
      <c r="AB59" s="163"/>
    </row>
    <row r="60">
      <c r="A60" s="180">
        <f t="shared" si="6"/>
        <v>52</v>
      </c>
      <c r="B60" s="181" t="str">
        <f t="shared" si="7"/>
        <v>P26</v>
      </c>
      <c r="C60" s="182" t="str">
        <f t="shared" si="15"/>
        <v>08</v>
      </c>
      <c r="D60" s="182" t="str">
        <f t="shared" si="16"/>
        <v>06</v>
      </c>
      <c r="E60" s="183" t="s">
        <v>528</v>
      </c>
      <c r="F60" s="27" t="s">
        <v>43</v>
      </c>
      <c r="G60" s="27">
        <v>48.0</v>
      </c>
      <c r="H60" s="184"/>
      <c r="I60" s="185"/>
      <c r="J60" s="185"/>
      <c r="K60" s="184">
        <v>2.347675794E9</v>
      </c>
      <c r="L60" s="187" t="s">
        <v>529</v>
      </c>
      <c r="M60" s="187" t="s">
        <v>530</v>
      </c>
      <c r="N60" s="187" t="s">
        <v>531</v>
      </c>
      <c r="O60" s="187" t="s">
        <v>532</v>
      </c>
      <c r="P60" s="187" t="s">
        <v>533</v>
      </c>
      <c r="Q60" s="180" t="s">
        <v>135</v>
      </c>
      <c r="R60" s="189">
        <f t="shared" si="8"/>
        <v>100000000</v>
      </c>
      <c r="S60" s="190" t="s">
        <v>0</v>
      </c>
      <c r="T60" s="191"/>
      <c r="U60" s="192" t="s">
        <v>534</v>
      </c>
      <c r="V60" s="193">
        <v>46092.0</v>
      </c>
      <c r="W60" s="47" t="s">
        <v>261</v>
      </c>
      <c r="X60" s="123"/>
      <c r="Y60" s="163"/>
      <c r="Z60" s="163"/>
      <c r="AA60" s="163"/>
      <c r="AB60" s="163"/>
    </row>
    <row r="61">
      <c r="A61" s="180">
        <f t="shared" si="6"/>
        <v>53</v>
      </c>
      <c r="B61" s="181" t="str">
        <f t="shared" si="7"/>
        <v>P26</v>
      </c>
      <c r="C61" s="182" t="str">
        <f t="shared" si="15"/>
        <v>08</v>
      </c>
      <c r="D61" s="182" t="str">
        <f t="shared" si="16"/>
        <v>07</v>
      </c>
      <c r="E61" s="183" t="s">
        <v>535</v>
      </c>
      <c r="F61" s="27" t="s">
        <v>37</v>
      </c>
      <c r="G61" s="27">
        <v>30.3</v>
      </c>
      <c r="H61" s="184"/>
      <c r="I61" s="185"/>
      <c r="J61" s="185"/>
      <c r="K61" s="184">
        <v>1.613654825E9</v>
      </c>
      <c r="L61" s="195"/>
      <c r="M61" s="195"/>
      <c r="N61" s="195"/>
      <c r="O61" s="196"/>
      <c r="P61" s="196"/>
      <c r="Q61" s="180" t="s">
        <v>350</v>
      </c>
      <c r="R61" s="189">
        <f t="shared" si="8"/>
        <v>50000000</v>
      </c>
      <c r="S61" s="190" t="s">
        <v>0</v>
      </c>
      <c r="T61" s="191"/>
      <c r="U61" s="192" t="s">
        <v>536</v>
      </c>
      <c r="V61" s="193">
        <v>46092.0</v>
      </c>
      <c r="W61" s="47" t="s">
        <v>261</v>
      </c>
      <c r="X61" s="123"/>
      <c r="Y61" s="163"/>
      <c r="Z61" s="163"/>
      <c r="AA61" s="163"/>
      <c r="AB61" s="163"/>
    </row>
    <row r="62">
      <c r="A62" s="180">
        <f t="shared" si="6"/>
        <v>54</v>
      </c>
      <c r="B62" s="181" t="str">
        <f t="shared" si="7"/>
        <v>P26</v>
      </c>
      <c r="C62" s="182" t="str">
        <f t="shared" si="15"/>
        <v>08</v>
      </c>
      <c r="D62" s="182" t="str">
        <f t="shared" si="16"/>
        <v>08</v>
      </c>
      <c r="E62" s="183" t="s">
        <v>537</v>
      </c>
      <c r="F62" s="27" t="s">
        <v>32</v>
      </c>
      <c r="G62" s="27">
        <v>65.9</v>
      </c>
      <c r="H62" s="184"/>
      <c r="I62" s="185"/>
      <c r="J62" s="185"/>
      <c r="K62" s="184">
        <v>3.531046321E9</v>
      </c>
      <c r="L62" s="187" t="s">
        <v>538</v>
      </c>
      <c r="M62" s="187" t="s">
        <v>539</v>
      </c>
      <c r="N62" s="187" t="s">
        <v>540</v>
      </c>
      <c r="O62" s="187" t="s">
        <v>541</v>
      </c>
      <c r="P62" s="187" t="s">
        <v>542</v>
      </c>
      <c r="Q62" s="180" t="s">
        <v>52</v>
      </c>
      <c r="R62" s="189">
        <f t="shared" si="8"/>
        <v>150000000</v>
      </c>
      <c r="S62" s="190" t="s">
        <v>0</v>
      </c>
      <c r="T62" s="191"/>
      <c r="U62" s="192" t="s">
        <v>543</v>
      </c>
      <c r="V62" s="193">
        <v>46092.0</v>
      </c>
      <c r="W62" s="47" t="s">
        <v>261</v>
      </c>
      <c r="X62" s="123"/>
      <c r="Y62" s="163"/>
      <c r="Z62" s="163"/>
      <c r="AA62" s="163"/>
      <c r="AB62" s="163"/>
    </row>
    <row r="63">
      <c r="A63" s="180">
        <f t="shared" si="6"/>
        <v>55</v>
      </c>
      <c r="B63" s="181" t="str">
        <f t="shared" si="7"/>
        <v>P26</v>
      </c>
      <c r="C63" s="182" t="str">
        <f t="shared" si="15"/>
        <v>09</v>
      </c>
      <c r="D63" s="182" t="str">
        <f t="shared" si="16"/>
        <v>18</v>
      </c>
      <c r="E63" s="183" t="s">
        <v>544</v>
      </c>
      <c r="F63" s="27" t="s">
        <v>32</v>
      </c>
      <c r="G63" s="27">
        <v>64.4</v>
      </c>
      <c r="H63" s="184"/>
      <c r="I63" s="185"/>
      <c r="J63" s="185"/>
      <c r="K63" s="184">
        <v>3.44634546E9</v>
      </c>
      <c r="L63" s="187" t="s">
        <v>545</v>
      </c>
      <c r="M63" s="187" t="s">
        <v>546</v>
      </c>
      <c r="N63" s="187" t="s">
        <v>547</v>
      </c>
      <c r="O63" s="187" t="s">
        <v>548</v>
      </c>
      <c r="P63" s="187" t="s">
        <v>549</v>
      </c>
      <c r="Q63" s="180" t="s">
        <v>350</v>
      </c>
      <c r="R63" s="189">
        <f t="shared" si="8"/>
        <v>150000000</v>
      </c>
      <c r="S63" s="190" t="s">
        <v>0</v>
      </c>
      <c r="T63" s="191"/>
      <c r="U63" s="192" t="s">
        <v>550</v>
      </c>
      <c r="V63" s="193">
        <v>46092.0</v>
      </c>
      <c r="W63" s="47" t="s">
        <v>261</v>
      </c>
      <c r="X63" s="123"/>
      <c r="Y63" s="163"/>
      <c r="Z63" s="163"/>
      <c r="AA63" s="163"/>
      <c r="AB63" s="163"/>
    </row>
    <row r="64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</row>
    <row r="65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</row>
    <row r="66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</row>
    <row r="67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</row>
    <row r="68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</row>
    <row r="69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</row>
    <row r="70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</row>
    <row r="71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</row>
    <row r="7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</row>
    <row r="73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</row>
    <row r="74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</row>
    <row r="7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</row>
    <row r="76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</row>
    <row r="77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</row>
    <row r="78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</row>
    <row r="79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</row>
    <row r="80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</row>
    <row r="8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</row>
    <row r="8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</row>
    <row r="83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</row>
    <row r="84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</row>
    <row r="8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</row>
    <row r="86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</row>
    <row r="87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</row>
    <row r="88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</row>
    <row r="89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</row>
    <row r="90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</row>
    <row r="91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</row>
    <row r="9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</row>
    <row r="93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</row>
    <row r="94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</row>
    <row r="9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</row>
    <row r="96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</row>
    <row r="97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</row>
    <row r="98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</row>
    <row r="99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</row>
    <row r="100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</row>
    <row r="101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</row>
    <row r="10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</row>
    <row r="103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</row>
    <row r="104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</row>
    <row r="10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</row>
    <row r="106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</row>
    <row r="107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</row>
    <row r="108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</row>
    <row r="109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</row>
    <row r="110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</row>
    <row r="111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</row>
    <row r="11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</row>
    <row r="113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</row>
    <row r="114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</row>
    <row r="11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</row>
    <row r="116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</row>
    <row r="117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</row>
    <row r="118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</row>
    <row r="119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</row>
    <row r="120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</row>
    <row r="12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</row>
    <row r="12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</row>
    <row r="123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</row>
    <row r="124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</row>
    <row r="12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</row>
    <row r="126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</row>
    <row r="127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</row>
    <row r="128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</row>
    <row r="129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</row>
    <row r="130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</row>
    <row r="131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</row>
    <row r="13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</row>
    <row r="133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</row>
    <row r="134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</row>
    <row r="135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</row>
    <row r="136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</row>
    <row r="137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</row>
    <row r="138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</row>
    <row r="139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</row>
    <row r="140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</row>
    <row r="141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</row>
    <row r="14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</row>
    <row r="143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</row>
    <row r="144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</row>
    <row r="14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</row>
    <row r="146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</row>
    <row r="147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</row>
    <row r="148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</row>
    <row r="149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</row>
    <row r="150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</row>
    <row r="151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</row>
    <row r="15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</row>
    <row r="153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</row>
    <row r="154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</row>
    <row r="155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</row>
    <row r="156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</row>
    <row r="157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</row>
    <row r="158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</row>
    <row r="159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</row>
    <row r="160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</row>
    <row r="161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</row>
    <row r="16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</row>
    <row r="163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</row>
    <row r="164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</row>
    <row r="165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</row>
    <row r="166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</row>
    <row r="167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</row>
    <row r="168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</row>
    <row r="169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</row>
    <row r="170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</row>
    <row r="171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</row>
    <row r="17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</row>
    <row r="173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</row>
    <row r="174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</row>
    <row r="175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</row>
    <row r="176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</row>
    <row r="177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</row>
    <row r="178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</row>
    <row r="179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</row>
    <row r="18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</row>
    <row r="181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</row>
    <row r="18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</row>
    <row r="183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</row>
    <row r="184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</row>
    <row r="185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</row>
    <row r="186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</row>
    <row r="187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</row>
    <row r="188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</row>
    <row r="189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</row>
    <row r="19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</row>
    <row r="191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</row>
    <row r="19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</row>
    <row r="193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</row>
    <row r="194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</row>
    <row r="195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</row>
    <row r="196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</row>
    <row r="197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</row>
    <row r="198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</row>
    <row r="199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</row>
    <row r="20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</row>
    <row r="201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</row>
    <row r="20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</row>
    <row r="203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</row>
    <row r="204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</row>
    <row r="20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</row>
    <row r="206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</row>
    <row r="207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</row>
    <row r="208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</row>
    <row r="209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</row>
    <row r="21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</row>
    <row r="211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</row>
    <row r="21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</row>
    <row r="213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</row>
    <row r="214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</row>
    <row r="215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</row>
    <row r="216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</row>
    <row r="217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</row>
    <row r="218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</row>
    <row r="219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</row>
    <row r="2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</row>
    <row r="221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</row>
    <row r="222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</row>
    <row r="223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</row>
    <row r="224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</row>
    <row r="225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</row>
    <row r="226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</row>
    <row r="227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</row>
    <row r="228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</row>
    <row r="229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</row>
    <row r="23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</row>
    <row r="231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</row>
    <row r="232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</row>
    <row r="233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</row>
    <row r="234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</row>
    <row r="235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</row>
    <row r="236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</row>
    <row r="237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</row>
    <row r="238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</row>
    <row r="239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</row>
    <row r="24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</row>
    <row r="241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</row>
    <row r="242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</row>
    <row r="243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</row>
    <row r="244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</row>
    <row r="245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</row>
    <row r="246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</row>
    <row r="247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</row>
    <row r="248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</row>
    <row r="249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</row>
    <row r="25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</row>
    <row r="251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</row>
    <row r="252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</row>
    <row r="253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</row>
    <row r="254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</row>
    <row r="255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</row>
    <row r="256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</row>
    <row r="257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</row>
    <row r="258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</row>
    <row r="259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</row>
    <row r="26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</row>
    <row r="261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</row>
    <row r="262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</row>
    <row r="263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</row>
    <row r="264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</row>
    <row r="265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</row>
    <row r="266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</row>
    <row r="267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</row>
    <row r="268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</row>
    <row r="269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</row>
    <row r="27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</row>
    <row r="271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</row>
    <row r="272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</row>
    <row r="273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</row>
    <row r="274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</row>
    <row r="275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</row>
    <row r="276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</row>
    <row r="277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</row>
    <row r="278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</row>
    <row r="279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</row>
    <row r="28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</row>
    <row r="281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</row>
    <row r="282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</row>
    <row r="283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</row>
    <row r="284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</row>
    <row r="285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</row>
    <row r="286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</row>
    <row r="287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</row>
    <row r="288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</row>
    <row r="289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</row>
    <row r="29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</row>
    <row r="291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</row>
    <row r="292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</row>
    <row r="293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</row>
    <row r="294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</row>
    <row r="295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</row>
    <row r="296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</row>
    <row r="297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</row>
    <row r="298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</row>
    <row r="299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</row>
    <row r="30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</row>
    <row r="301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</row>
    <row r="302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</row>
    <row r="303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</row>
    <row r="304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</row>
    <row r="305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</row>
    <row r="306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</row>
    <row r="307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</row>
    <row r="308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</row>
    <row r="309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</row>
    <row r="31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</row>
    <row r="311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</row>
    <row r="312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</row>
    <row r="313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</row>
    <row r="314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</row>
    <row r="315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</row>
    <row r="316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</row>
    <row r="317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</row>
    <row r="318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</row>
    <row r="319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</row>
    <row r="3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</row>
    <row r="321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163"/>
      <c r="AB321" s="163"/>
    </row>
    <row r="322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163"/>
      <c r="AB322" s="163"/>
    </row>
    <row r="323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  <c r="AA323" s="163"/>
      <c r="AB323" s="163"/>
    </row>
    <row r="324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</row>
    <row r="325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</row>
    <row r="326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</row>
    <row r="327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163"/>
      <c r="AB327" s="163"/>
    </row>
    <row r="328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163"/>
      <c r="AB328" s="163"/>
    </row>
    <row r="329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</row>
    <row r="33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163"/>
      <c r="AB330" s="163"/>
    </row>
    <row r="331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  <c r="AA331" s="163"/>
      <c r="AB331" s="163"/>
    </row>
    <row r="332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  <c r="AA332" s="163"/>
      <c r="AB332" s="163"/>
    </row>
    <row r="333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  <c r="AA333" s="163"/>
      <c r="AB333" s="163"/>
    </row>
    <row r="334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</row>
    <row r="335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  <c r="AA335" s="163"/>
      <c r="AB335" s="163"/>
    </row>
    <row r="336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</row>
    <row r="337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  <c r="AA337" s="163"/>
      <c r="AB337" s="163"/>
    </row>
    <row r="338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163"/>
      <c r="AB338" s="163"/>
    </row>
    <row r="339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  <c r="AA339" s="163"/>
      <c r="AB339" s="163"/>
    </row>
    <row r="34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  <c r="AA340" s="163"/>
      <c r="AB340" s="163"/>
    </row>
    <row r="341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  <c r="AA341" s="163"/>
      <c r="AB341" s="163"/>
    </row>
    <row r="342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</row>
    <row r="343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</row>
    <row r="344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</row>
    <row r="345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</row>
    <row r="346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</row>
    <row r="347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</row>
    <row r="348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</row>
    <row r="349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  <c r="AA349" s="163"/>
      <c r="AB349" s="163"/>
    </row>
    <row r="35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</row>
    <row r="351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  <c r="AA351" s="163"/>
      <c r="AB351" s="163"/>
    </row>
    <row r="352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  <c r="AA352" s="163"/>
      <c r="AB352" s="163"/>
    </row>
    <row r="353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</row>
    <row r="354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  <c r="AA354" s="163"/>
      <c r="AB354" s="163"/>
    </row>
    <row r="355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</row>
    <row r="356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</row>
    <row r="357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</row>
    <row r="358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</row>
    <row r="359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</row>
    <row r="36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</row>
    <row r="361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  <c r="AA361" s="163"/>
      <c r="AB361" s="163"/>
    </row>
    <row r="362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  <c r="AA362" s="163"/>
      <c r="AB362" s="163"/>
    </row>
    <row r="363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163"/>
      <c r="AB363" s="163"/>
    </row>
    <row r="364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  <c r="AA364" s="163"/>
      <c r="AB364" s="163"/>
    </row>
    <row r="365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  <c r="AA365" s="163"/>
      <c r="AB365" s="163"/>
    </row>
    <row r="366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</row>
    <row r="367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</row>
    <row r="368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</row>
    <row r="369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</row>
    <row r="37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</row>
    <row r="371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</row>
    <row r="372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</row>
    <row r="373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</row>
    <row r="374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</row>
    <row r="375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  <c r="AA375" s="163"/>
      <c r="AB375" s="163"/>
    </row>
    <row r="376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</row>
    <row r="377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</row>
    <row r="378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  <c r="AA378" s="163"/>
      <c r="AB378" s="163"/>
    </row>
    <row r="379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  <c r="AA379" s="163"/>
      <c r="AB379" s="163"/>
    </row>
    <row r="38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</row>
    <row r="381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</row>
    <row r="382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</row>
    <row r="383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</row>
    <row r="384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</row>
    <row r="385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</row>
    <row r="386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</row>
    <row r="387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</row>
    <row r="388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</row>
    <row r="389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</row>
    <row r="39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</row>
    <row r="391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</row>
    <row r="392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</row>
    <row r="393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3"/>
      <c r="AB393" s="163"/>
    </row>
    <row r="394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3"/>
      <c r="AB394" s="163"/>
    </row>
    <row r="395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  <c r="AA395" s="163"/>
      <c r="AB395" s="163"/>
    </row>
    <row r="396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</row>
    <row r="397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  <c r="AA397" s="163"/>
      <c r="AB397" s="163"/>
    </row>
    <row r="398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  <c r="AA398" s="163"/>
      <c r="AB398" s="163"/>
    </row>
    <row r="399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  <c r="AA399" s="163"/>
      <c r="AB399" s="163"/>
    </row>
    <row r="40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  <c r="AA400" s="163"/>
      <c r="AB400" s="163"/>
    </row>
    <row r="401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</row>
    <row r="402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</row>
    <row r="403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</row>
    <row r="404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</row>
    <row r="405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</row>
    <row r="406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</row>
    <row r="407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</row>
    <row r="408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</row>
    <row r="409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</row>
    <row r="41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</row>
    <row r="411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  <c r="AA411" s="163"/>
      <c r="AB411" s="163"/>
    </row>
    <row r="412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</row>
    <row r="413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</row>
    <row r="414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</row>
    <row r="415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</row>
    <row r="416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</row>
    <row r="417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  <c r="AA417" s="163"/>
      <c r="AB417" s="163"/>
    </row>
    <row r="418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  <c r="AA418" s="163"/>
      <c r="AB418" s="163"/>
    </row>
    <row r="419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  <c r="AA419" s="163"/>
      <c r="AB419" s="163"/>
    </row>
    <row r="4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/>
    </row>
    <row r="421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  <c r="AA421" s="163"/>
      <c r="AB421" s="163"/>
    </row>
    <row r="422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  <c r="AA422" s="163"/>
      <c r="AB422" s="163"/>
    </row>
    <row r="423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  <c r="AA423" s="163"/>
      <c r="AB423" s="163"/>
    </row>
    <row r="424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  <c r="AA424" s="163"/>
      <c r="AB424" s="163"/>
    </row>
    <row r="425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3"/>
      <c r="AB425" s="163"/>
    </row>
    <row r="426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  <c r="AA426" s="163"/>
      <c r="AB426" s="163"/>
    </row>
    <row r="427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  <c r="AA427" s="163"/>
      <c r="AB427" s="163"/>
    </row>
    <row r="428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  <c r="AA428" s="163"/>
      <c r="AB428" s="163"/>
    </row>
    <row r="429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  <c r="AA429" s="163"/>
      <c r="AB429" s="163"/>
    </row>
    <row r="43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  <c r="AA430" s="163"/>
      <c r="AB430" s="163"/>
    </row>
    <row r="431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  <c r="AA431" s="163"/>
      <c r="AB431" s="163"/>
    </row>
    <row r="432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  <c r="AA432" s="163"/>
      <c r="AB432" s="163"/>
    </row>
    <row r="433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  <c r="AA433" s="163"/>
      <c r="AB433" s="163"/>
    </row>
    <row r="434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  <c r="AA434" s="163"/>
      <c r="AB434" s="163"/>
    </row>
    <row r="435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  <c r="AA435" s="163"/>
      <c r="AB435" s="163"/>
    </row>
    <row r="436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  <c r="AA436" s="163"/>
      <c r="AB436" s="163"/>
    </row>
    <row r="437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  <c r="AA437" s="163"/>
      <c r="AB437" s="163"/>
    </row>
    <row r="438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  <c r="AA438" s="163"/>
      <c r="AB438" s="163"/>
    </row>
    <row r="439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  <c r="AA439" s="163"/>
      <c r="AB439" s="163"/>
    </row>
    <row r="44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  <c r="AA440" s="163"/>
      <c r="AB440" s="163"/>
    </row>
    <row r="441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  <c r="AA441" s="163"/>
      <c r="AB441" s="163"/>
    </row>
    <row r="442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  <c r="AA442" s="163"/>
      <c r="AB442" s="163"/>
    </row>
    <row r="443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  <c r="AA443" s="163"/>
      <c r="AB443" s="163"/>
    </row>
    <row r="444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3"/>
      <c r="AB444" s="163"/>
    </row>
    <row r="445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  <c r="AA445" s="163"/>
      <c r="AB445" s="163"/>
    </row>
    <row r="446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  <c r="AA446" s="163"/>
      <c r="AB446" s="163"/>
    </row>
    <row r="447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  <c r="AA447" s="163"/>
      <c r="AB447" s="163"/>
    </row>
    <row r="448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  <c r="AA448" s="163"/>
      <c r="AB448" s="163"/>
    </row>
    <row r="449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</row>
    <row r="45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  <c r="AA450" s="163"/>
      <c r="AB450" s="163"/>
    </row>
    <row r="451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  <c r="AA451" s="163"/>
      <c r="AB451" s="163"/>
    </row>
    <row r="452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  <c r="AA452" s="163"/>
      <c r="AB452" s="163"/>
    </row>
    <row r="453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  <c r="AA453" s="163"/>
      <c r="AB453" s="163"/>
    </row>
    <row r="454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3"/>
      <c r="AB454" s="163"/>
    </row>
    <row r="455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3"/>
      <c r="AB455" s="163"/>
    </row>
    <row r="456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</row>
    <row r="457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</row>
    <row r="458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</row>
    <row r="459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3"/>
      <c r="AB459" s="163"/>
    </row>
    <row r="46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</row>
    <row r="461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</row>
    <row r="462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</row>
    <row r="463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</row>
    <row r="464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</row>
    <row r="465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  <c r="AA465" s="163"/>
      <c r="AB465" s="163"/>
    </row>
    <row r="466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  <c r="AA466" s="163"/>
      <c r="AB466" s="163"/>
    </row>
    <row r="467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</row>
    <row r="468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</row>
    <row r="469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  <c r="AA469" s="163"/>
      <c r="AB469" s="163"/>
    </row>
    <row r="47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  <c r="AA470" s="163"/>
      <c r="AB470" s="163"/>
    </row>
    <row r="471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  <c r="AA471" s="163"/>
      <c r="AB471" s="163"/>
    </row>
    <row r="472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  <c r="AA472" s="163"/>
      <c r="AB472" s="163"/>
    </row>
    <row r="473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</row>
    <row r="474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  <c r="AA474" s="163"/>
      <c r="AB474" s="163"/>
    </row>
    <row r="475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  <c r="AA475" s="163"/>
      <c r="AB475" s="163"/>
    </row>
    <row r="476">
      <c r="A476" s="163"/>
      <c r="B476" s="163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  <c r="AA476" s="163"/>
      <c r="AB476" s="163"/>
    </row>
    <row r="477">
      <c r="A477" s="163"/>
      <c r="B477" s="163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  <c r="AA477" s="163"/>
      <c r="AB477" s="163"/>
    </row>
    <row r="478">
      <c r="A478" s="163"/>
      <c r="B478" s="163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  <c r="AA478" s="163"/>
      <c r="AB478" s="163"/>
    </row>
    <row r="479">
      <c r="A479" s="163"/>
      <c r="B479" s="163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  <c r="AA479" s="163"/>
      <c r="AB479" s="163"/>
    </row>
    <row r="480">
      <c r="A480" s="163"/>
      <c r="B480" s="163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  <c r="AA480" s="163"/>
      <c r="AB480" s="163"/>
    </row>
    <row r="481">
      <c r="A481" s="163"/>
      <c r="B481" s="163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  <c r="AA481" s="163"/>
      <c r="AB481" s="163"/>
    </row>
    <row r="482">
      <c r="A482" s="163"/>
      <c r="B482" s="163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  <c r="AA482" s="163"/>
      <c r="AB482" s="163"/>
    </row>
    <row r="483">
      <c r="A483" s="163"/>
      <c r="B483" s="163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  <c r="AA483" s="163"/>
      <c r="AB483" s="163"/>
    </row>
    <row r="484">
      <c r="A484" s="163"/>
      <c r="B484" s="163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  <c r="AA484" s="163"/>
      <c r="AB484" s="163"/>
    </row>
    <row r="485">
      <c r="A485" s="163"/>
      <c r="B485" s="163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  <c r="AA485" s="163"/>
      <c r="AB485" s="163"/>
    </row>
    <row r="486">
      <c r="A486" s="163"/>
      <c r="B486" s="163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  <c r="AA486" s="163"/>
      <c r="AB486" s="163"/>
    </row>
    <row r="487">
      <c r="A487" s="163"/>
      <c r="B487" s="163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  <c r="AA487" s="163"/>
      <c r="AB487" s="163"/>
    </row>
    <row r="488">
      <c r="A488" s="163"/>
      <c r="B488" s="163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3"/>
    </row>
    <row r="489">
      <c r="A489" s="163"/>
      <c r="B489" s="163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  <c r="AA489" s="163"/>
      <c r="AB489" s="163"/>
    </row>
    <row r="490">
      <c r="A490" s="163"/>
      <c r="B490" s="163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  <c r="AA490" s="163"/>
      <c r="AB490" s="163"/>
    </row>
    <row r="491">
      <c r="A491" s="163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  <c r="AA491" s="163"/>
      <c r="AB491" s="163"/>
    </row>
    <row r="492">
      <c r="A492" s="163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</row>
    <row r="493">
      <c r="A493" s="163"/>
      <c r="B493" s="163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  <c r="AA493" s="163"/>
      <c r="AB493" s="163"/>
    </row>
    <row r="494">
      <c r="A494" s="163"/>
      <c r="B494" s="163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</row>
    <row r="495">
      <c r="A495" s="163"/>
      <c r="B495" s="163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3"/>
      <c r="AB495" s="163"/>
    </row>
    <row r="496">
      <c r="A496" s="163"/>
      <c r="B496" s="163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3"/>
      <c r="AB496" s="163"/>
    </row>
    <row r="497">
      <c r="A497" s="163"/>
      <c r="B497" s="163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</row>
    <row r="498">
      <c r="A498" s="163"/>
      <c r="B498" s="163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3"/>
      <c r="AB498" s="163"/>
    </row>
    <row r="499">
      <c r="A499" s="163"/>
      <c r="B499" s="163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</row>
    <row r="500">
      <c r="A500" s="163"/>
      <c r="B500" s="163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</row>
    <row r="501">
      <c r="A501" s="163"/>
      <c r="B501" s="163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  <c r="AA501" s="163"/>
      <c r="AB501" s="163"/>
    </row>
    <row r="502">
      <c r="A502" s="163"/>
      <c r="B502" s="163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  <c r="AA502" s="163"/>
      <c r="AB502" s="163"/>
    </row>
    <row r="503">
      <c r="A503" s="163"/>
      <c r="B503" s="163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  <c r="AA503" s="163"/>
      <c r="AB503" s="163"/>
    </row>
    <row r="504">
      <c r="A504" s="163"/>
      <c r="B504" s="163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  <c r="AA504" s="163"/>
      <c r="AB504" s="163"/>
    </row>
    <row r="505">
      <c r="A505" s="163"/>
      <c r="B505" s="163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3"/>
      <c r="AB505" s="163"/>
    </row>
    <row r="506">
      <c r="A506" s="163"/>
      <c r="B506" s="163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  <c r="AA506" s="163"/>
      <c r="AB506" s="163"/>
    </row>
    <row r="507">
      <c r="A507" s="163"/>
      <c r="B507" s="163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  <c r="AA507" s="163"/>
      <c r="AB507" s="163"/>
    </row>
    <row r="508">
      <c r="A508" s="163"/>
      <c r="B508" s="163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  <c r="AA508" s="163"/>
      <c r="AB508" s="163"/>
    </row>
    <row r="509">
      <c r="A509" s="163"/>
      <c r="B509" s="163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  <c r="AA509" s="163"/>
      <c r="AB509" s="163"/>
    </row>
    <row r="510">
      <c r="A510" s="163"/>
      <c r="B510" s="163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3"/>
      <c r="AB510" s="163"/>
    </row>
    <row r="511">
      <c r="A511" s="163"/>
      <c r="B511" s="163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</row>
    <row r="512">
      <c r="A512" s="163"/>
      <c r="B512" s="163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</row>
    <row r="513">
      <c r="A513" s="163"/>
      <c r="B513" s="163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</row>
    <row r="514">
      <c r="A514" s="163"/>
      <c r="B514" s="163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</row>
    <row r="515">
      <c r="A515" s="163"/>
      <c r="B515" s="163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  <c r="AA515" s="163"/>
      <c r="AB515" s="163"/>
    </row>
    <row r="516">
      <c r="A516" s="163"/>
      <c r="B516" s="163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3"/>
      <c r="AB516" s="163"/>
    </row>
    <row r="517">
      <c r="A517" s="163"/>
      <c r="B517" s="163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  <c r="AA517" s="163"/>
      <c r="AB517" s="163"/>
    </row>
    <row r="518">
      <c r="A518" s="163"/>
      <c r="B518" s="163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  <c r="AA518" s="163"/>
      <c r="AB518" s="163"/>
    </row>
    <row r="519">
      <c r="A519" s="163"/>
      <c r="B519" s="163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  <c r="AA519" s="163"/>
      <c r="AB519" s="163"/>
    </row>
    <row r="520">
      <c r="A520" s="163"/>
      <c r="B520" s="163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  <c r="AA520" s="163"/>
      <c r="AB520" s="163"/>
    </row>
    <row r="521">
      <c r="A521" s="163"/>
      <c r="B521" s="163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3"/>
      <c r="AB521" s="163"/>
    </row>
    <row r="522">
      <c r="A522" s="163"/>
      <c r="B522" s="163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  <c r="AA522" s="163"/>
      <c r="AB522" s="163"/>
    </row>
    <row r="523">
      <c r="A523" s="163"/>
      <c r="B523" s="163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  <c r="AA523" s="163"/>
      <c r="AB523" s="163"/>
    </row>
    <row r="524">
      <c r="A524" s="163"/>
      <c r="B524" s="163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  <c r="AA524" s="163"/>
      <c r="AB524" s="163"/>
    </row>
    <row r="525">
      <c r="A525" s="163"/>
      <c r="B525" s="163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  <c r="AA525" s="163"/>
      <c r="AB525" s="163"/>
    </row>
    <row r="526">
      <c r="A526" s="163"/>
      <c r="B526" s="163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  <c r="AA526" s="163"/>
      <c r="AB526" s="163"/>
    </row>
    <row r="527">
      <c r="A527" s="163"/>
      <c r="B527" s="163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  <c r="AA527" s="163"/>
      <c r="AB527" s="163"/>
    </row>
    <row r="528">
      <c r="A528" s="163"/>
      <c r="B528" s="163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  <c r="AA528" s="163"/>
      <c r="AB528" s="163"/>
    </row>
    <row r="529">
      <c r="A529" s="163"/>
      <c r="B529" s="163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  <c r="AA529" s="163"/>
      <c r="AB529" s="163"/>
    </row>
    <row r="530">
      <c r="A530" s="163"/>
      <c r="B530" s="163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  <c r="AA530" s="163"/>
      <c r="AB530" s="163"/>
    </row>
    <row r="531">
      <c r="A531" s="163"/>
      <c r="B531" s="163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  <c r="AA531" s="163"/>
      <c r="AB531" s="163"/>
    </row>
    <row r="532">
      <c r="A532" s="163"/>
      <c r="B532" s="163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  <c r="AA532" s="163"/>
      <c r="AB532" s="163"/>
    </row>
    <row r="533">
      <c r="A533" s="163"/>
      <c r="B533" s="163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163"/>
    </row>
    <row r="534">
      <c r="A534" s="163"/>
      <c r="B534" s="163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  <c r="AA534" s="163"/>
      <c r="AB534" s="163"/>
    </row>
    <row r="535">
      <c r="A535" s="163"/>
      <c r="B535" s="163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  <c r="AA535" s="163"/>
      <c r="AB535" s="163"/>
    </row>
    <row r="536">
      <c r="A536" s="163"/>
      <c r="B536" s="163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  <c r="AA536" s="163"/>
      <c r="AB536" s="163"/>
    </row>
    <row r="537">
      <c r="A537" s="163"/>
      <c r="B537" s="163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  <c r="AA537" s="163"/>
      <c r="AB537" s="163"/>
    </row>
    <row r="538">
      <c r="A538" s="163"/>
      <c r="B538" s="163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  <c r="AA538" s="163"/>
      <c r="AB538" s="163"/>
    </row>
    <row r="539">
      <c r="A539" s="163"/>
      <c r="B539" s="163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</row>
    <row r="540">
      <c r="A540" s="163"/>
      <c r="B540" s="163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  <c r="AA540" s="163"/>
      <c r="AB540" s="163"/>
    </row>
    <row r="541">
      <c r="A541" s="163"/>
      <c r="B541" s="163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  <c r="AA541" s="163"/>
      <c r="AB541" s="163"/>
    </row>
    <row r="542">
      <c r="A542" s="163"/>
      <c r="B542" s="163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  <c r="AA542" s="163"/>
      <c r="AB542" s="163"/>
    </row>
    <row r="543">
      <c r="A543" s="163"/>
      <c r="B543" s="163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  <c r="AA543" s="163"/>
      <c r="AB543" s="163"/>
    </row>
    <row r="544">
      <c r="A544" s="163"/>
      <c r="B544" s="163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  <c r="AA544" s="163"/>
      <c r="AB544" s="163"/>
    </row>
    <row r="545">
      <c r="A545" s="163"/>
      <c r="B545" s="163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  <c r="AA545" s="163"/>
      <c r="AB545" s="163"/>
    </row>
    <row r="546">
      <c r="A546" s="163"/>
      <c r="B546" s="163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  <c r="AA546" s="163"/>
      <c r="AB546" s="163"/>
    </row>
    <row r="547">
      <c r="A547" s="163"/>
      <c r="B547" s="163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  <c r="AA547" s="163"/>
      <c r="AB547" s="163"/>
    </row>
    <row r="548">
      <c r="A548" s="163"/>
      <c r="B548" s="163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  <c r="AA548" s="163"/>
      <c r="AB548" s="163"/>
    </row>
    <row r="549">
      <c r="A549" s="163"/>
      <c r="B549" s="163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  <c r="AA549" s="163"/>
      <c r="AB549" s="163"/>
    </row>
    <row r="550">
      <c r="A550" s="163"/>
      <c r="B550" s="163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  <c r="AA550" s="163"/>
      <c r="AB550" s="163"/>
    </row>
    <row r="551">
      <c r="A551" s="163"/>
      <c r="B551" s="163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  <c r="AA551" s="163"/>
      <c r="AB551" s="163"/>
    </row>
    <row r="552">
      <c r="A552" s="163"/>
      <c r="B552" s="163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  <c r="AA552" s="163"/>
      <c r="AB552" s="163"/>
    </row>
    <row r="553">
      <c r="A553" s="163"/>
      <c r="B553" s="163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  <c r="AA553" s="163"/>
      <c r="AB553" s="163"/>
    </row>
    <row r="554">
      <c r="A554" s="163"/>
      <c r="B554" s="163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  <c r="AA554" s="163"/>
      <c r="AB554" s="163"/>
    </row>
    <row r="555">
      <c r="A555" s="163"/>
      <c r="B555" s="163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  <c r="AA555" s="163"/>
      <c r="AB555" s="163"/>
    </row>
    <row r="556">
      <c r="A556" s="163"/>
      <c r="B556" s="163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  <c r="AA556" s="163"/>
      <c r="AB556" s="163"/>
    </row>
    <row r="557">
      <c r="A557" s="163"/>
      <c r="B557" s="163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  <c r="AA557" s="163"/>
      <c r="AB557" s="163"/>
    </row>
    <row r="558">
      <c r="A558" s="163"/>
      <c r="B558" s="163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  <c r="AA558" s="163"/>
      <c r="AB558" s="163"/>
    </row>
    <row r="559">
      <c r="A559" s="163"/>
      <c r="B559" s="163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  <c r="AA559" s="163"/>
      <c r="AB559" s="163"/>
    </row>
    <row r="560">
      <c r="A560" s="163"/>
      <c r="B560" s="163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  <c r="AA560" s="163"/>
      <c r="AB560" s="163"/>
    </row>
    <row r="561">
      <c r="A561" s="163"/>
      <c r="B561" s="163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  <c r="AA561" s="163"/>
      <c r="AB561" s="163"/>
    </row>
    <row r="562">
      <c r="A562" s="163"/>
      <c r="B562" s="163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  <c r="AA562" s="163"/>
      <c r="AB562" s="163"/>
    </row>
    <row r="563">
      <c r="A563" s="163"/>
      <c r="B563" s="163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</row>
    <row r="564">
      <c r="A564" s="163"/>
      <c r="B564" s="163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  <c r="AA564" s="163"/>
      <c r="AB564" s="163"/>
    </row>
    <row r="565">
      <c r="A565" s="163"/>
      <c r="B565" s="163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3"/>
      <c r="AB565" s="163"/>
    </row>
    <row r="566">
      <c r="A566" s="163"/>
      <c r="B566" s="163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</row>
    <row r="567">
      <c r="A567" s="163"/>
      <c r="B567" s="163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</row>
    <row r="568">
      <c r="A568" s="163"/>
      <c r="B568" s="163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</row>
    <row r="569">
      <c r="A569" s="163"/>
      <c r="B569" s="163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</row>
    <row r="570">
      <c r="A570" s="163"/>
      <c r="B570" s="163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</row>
    <row r="571">
      <c r="A571" s="163"/>
      <c r="B571" s="163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  <c r="AA571" s="163"/>
      <c r="AB571" s="163"/>
    </row>
    <row r="572">
      <c r="A572" s="163"/>
      <c r="B572" s="163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3"/>
      <c r="AB572" s="163"/>
    </row>
    <row r="573">
      <c r="A573" s="163"/>
      <c r="B573" s="163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  <c r="AA573" s="163"/>
      <c r="AB573" s="163"/>
    </row>
    <row r="574">
      <c r="A574" s="163"/>
      <c r="B574" s="163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  <c r="AA574" s="163"/>
      <c r="AB574" s="163"/>
    </row>
    <row r="575">
      <c r="A575" s="163"/>
      <c r="B575" s="163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  <c r="AA575" s="163"/>
      <c r="AB575" s="163"/>
    </row>
    <row r="576">
      <c r="A576" s="163"/>
      <c r="B576" s="163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  <c r="AA576" s="163"/>
      <c r="AB576" s="163"/>
    </row>
    <row r="577">
      <c r="A577" s="163"/>
      <c r="B577" s="163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  <c r="AA577" s="163"/>
      <c r="AB577" s="163"/>
    </row>
    <row r="578">
      <c r="A578" s="163"/>
      <c r="B578" s="163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  <c r="AA578" s="163"/>
      <c r="AB578" s="163"/>
    </row>
    <row r="579">
      <c r="A579" s="163"/>
      <c r="B579" s="163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  <c r="AA579" s="163"/>
      <c r="AB579" s="163"/>
    </row>
    <row r="580">
      <c r="A580" s="163"/>
      <c r="B580" s="163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  <c r="AA580" s="163"/>
      <c r="AB580" s="163"/>
    </row>
    <row r="581">
      <c r="A581" s="163"/>
      <c r="B581" s="163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  <c r="AA581" s="163"/>
      <c r="AB581" s="163"/>
    </row>
    <row r="582">
      <c r="A582" s="163"/>
      <c r="B582" s="163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</row>
    <row r="583">
      <c r="A583" s="163"/>
      <c r="B583" s="163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</row>
    <row r="584">
      <c r="A584" s="163"/>
      <c r="B584" s="163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3"/>
      <c r="AB584" s="163"/>
    </row>
    <row r="585">
      <c r="A585" s="163"/>
      <c r="B585" s="163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  <c r="AA585" s="163"/>
      <c r="AB585" s="163"/>
    </row>
    <row r="586">
      <c r="A586" s="163"/>
      <c r="B586" s="163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  <c r="AA586" s="163"/>
      <c r="AB586" s="163"/>
    </row>
    <row r="587">
      <c r="A587" s="163"/>
      <c r="B587" s="163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  <c r="AA587" s="163"/>
      <c r="AB587" s="163"/>
    </row>
    <row r="588">
      <c r="A588" s="163"/>
      <c r="B588" s="163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  <c r="AA588" s="163"/>
      <c r="AB588" s="163"/>
    </row>
    <row r="589">
      <c r="A589" s="163"/>
      <c r="B589" s="163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3"/>
      <c r="AB589" s="163"/>
    </row>
    <row r="590">
      <c r="A590" s="163"/>
      <c r="B590" s="163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  <c r="AA590" s="163"/>
      <c r="AB590" s="163"/>
    </row>
    <row r="591">
      <c r="A591" s="163"/>
      <c r="B591" s="163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  <c r="AA591" s="163"/>
      <c r="AB591" s="163"/>
    </row>
    <row r="592">
      <c r="A592" s="163"/>
      <c r="B592" s="163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  <c r="AA592" s="163"/>
      <c r="AB592" s="163"/>
    </row>
    <row r="593">
      <c r="A593" s="163"/>
      <c r="B593" s="163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  <c r="AA593" s="163"/>
      <c r="AB593" s="163"/>
    </row>
    <row r="594">
      <c r="A594" s="163"/>
      <c r="B594" s="163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  <c r="AA594" s="163"/>
      <c r="AB594" s="163"/>
    </row>
    <row r="595">
      <c r="A595" s="163"/>
      <c r="B595" s="163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  <c r="AA595" s="163"/>
      <c r="AB595" s="163"/>
    </row>
    <row r="596">
      <c r="A596" s="163"/>
      <c r="B596" s="163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  <c r="AA596" s="163"/>
      <c r="AB596" s="163"/>
    </row>
    <row r="597">
      <c r="A597" s="163"/>
      <c r="B597" s="163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  <c r="AA597" s="163"/>
      <c r="AB597" s="163"/>
    </row>
    <row r="598">
      <c r="A598" s="163"/>
      <c r="B598" s="163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  <c r="AA598" s="163"/>
      <c r="AB598" s="163"/>
    </row>
    <row r="599">
      <c r="A599" s="163"/>
      <c r="B599" s="163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  <c r="AA599" s="163"/>
      <c r="AB599" s="163"/>
    </row>
    <row r="600">
      <c r="A600" s="163"/>
      <c r="B600" s="163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  <c r="AA600" s="163"/>
      <c r="AB600" s="163"/>
    </row>
    <row r="601">
      <c r="A601" s="163"/>
      <c r="B601" s="163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  <c r="AA601" s="163"/>
      <c r="AB601" s="163"/>
    </row>
    <row r="602">
      <c r="A602" s="163"/>
      <c r="B602" s="163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  <c r="AA602" s="163"/>
      <c r="AB602" s="163"/>
    </row>
    <row r="603">
      <c r="A603" s="163"/>
      <c r="B603" s="163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  <c r="AA603" s="163"/>
      <c r="AB603" s="163"/>
    </row>
    <row r="604">
      <c r="A604" s="163"/>
      <c r="B604" s="163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  <c r="AA604" s="163"/>
      <c r="AB604" s="163"/>
    </row>
    <row r="605">
      <c r="A605" s="163"/>
      <c r="B605" s="163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  <c r="AA605" s="163"/>
      <c r="AB605" s="163"/>
    </row>
    <row r="606">
      <c r="A606" s="163"/>
      <c r="B606" s="163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  <c r="AA606" s="163"/>
      <c r="AB606" s="163"/>
    </row>
    <row r="607">
      <c r="A607" s="163"/>
      <c r="B607" s="163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  <c r="AA607" s="163"/>
      <c r="AB607" s="163"/>
    </row>
    <row r="608">
      <c r="A608" s="163"/>
      <c r="B608" s="163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  <c r="AA608" s="163"/>
      <c r="AB608" s="163"/>
    </row>
    <row r="609">
      <c r="A609" s="163"/>
      <c r="B609" s="163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  <c r="AA609" s="163"/>
      <c r="AB609" s="163"/>
    </row>
    <row r="610">
      <c r="A610" s="163"/>
      <c r="B610" s="163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3"/>
      <c r="AB610" s="163"/>
    </row>
    <row r="611">
      <c r="A611" s="163"/>
      <c r="B611" s="163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  <c r="AA611" s="163"/>
      <c r="AB611" s="163"/>
    </row>
    <row r="612">
      <c r="A612" s="163"/>
      <c r="B612" s="163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3"/>
      <c r="AB612" s="163"/>
    </row>
    <row r="613">
      <c r="A613" s="163"/>
      <c r="B613" s="163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  <c r="AA613" s="163"/>
      <c r="AB613" s="163"/>
    </row>
    <row r="614">
      <c r="A614" s="163"/>
      <c r="B614" s="163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  <c r="AA614" s="163"/>
      <c r="AB614" s="163"/>
    </row>
    <row r="615">
      <c r="A615" s="163"/>
      <c r="B615" s="163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  <c r="AA615" s="163"/>
      <c r="AB615" s="163"/>
    </row>
    <row r="616">
      <c r="A616" s="163"/>
      <c r="B616" s="163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  <c r="AA616" s="163"/>
      <c r="AB616" s="163"/>
    </row>
    <row r="617">
      <c r="A617" s="163"/>
      <c r="B617" s="163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  <c r="AA617" s="163"/>
      <c r="AB617" s="163"/>
    </row>
    <row r="618">
      <c r="A618" s="163"/>
      <c r="B618" s="163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</row>
    <row r="619">
      <c r="A619" s="163"/>
      <c r="B619" s="163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</row>
    <row r="620">
      <c r="A620" s="163"/>
      <c r="B620" s="163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</row>
    <row r="621">
      <c r="A621" s="163"/>
      <c r="B621" s="163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</row>
    <row r="622">
      <c r="A622" s="163"/>
      <c r="B622" s="163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</row>
    <row r="623">
      <c r="A623" s="163"/>
      <c r="B623" s="163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</row>
    <row r="624">
      <c r="A624" s="163"/>
      <c r="B624" s="163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</row>
    <row r="625">
      <c r="A625" s="163"/>
      <c r="B625" s="163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</row>
    <row r="626">
      <c r="A626" s="163"/>
      <c r="B626" s="163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</row>
    <row r="627">
      <c r="A627" s="163"/>
      <c r="B627" s="163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  <c r="AA627" s="163"/>
      <c r="AB627" s="163"/>
    </row>
    <row r="628">
      <c r="A628" s="163"/>
      <c r="B628" s="163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  <c r="AA628" s="163"/>
      <c r="AB628" s="163"/>
    </row>
    <row r="629">
      <c r="A629" s="163"/>
      <c r="B629" s="163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  <c r="AA629" s="163"/>
      <c r="AB629" s="163"/>
    </row>
    <row r="630">
      <c r="A630" s="163"/>
      <c r="B630" s="163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  <c r="AA630" s="163"/>
      <c r="AB630" s="163"/>
    </row>
    <row r="631">
      <c r="A631" s="163"/>
      <c r="B631" s="163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  <c r="AA631" s="163"/>
      <c r="AB631" s="163"/>
    </row>
    <row r="632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  <c r="AA632" s="163"/>
      <c r="AB632" s="163"/>
    </row>
    <row r="633">
      <c r="A633" s="163"/>
      <c r="B633" s="163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  <c r="AA633" s="163"/>
      <c r="AB633" s="163"/>
    </row>
    <row r="634">
      <c r="A634" s="163"/>
      <c r="B634" s="163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  <c r="AA634" s="163"/>
      <c r="AB634" s="163"/>
    </row>
    <row r="635">
      <c r="A635" s="163"/>
      <c r="B635" s="163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  <c r="AA635" s="163"/>
      <c r="AB635" s="163"/>
    </row>
    <row r="636">
      <c r="A636" s="163"/>
      <c r="B636" s="163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3"/>
      <c r="AB636" s="163"/>
    </row>
    <row r="637">
      <c r="A637" s="163"/>
      <c r="B637" s="163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  <c r="AA637" s="163"/>
      <c r="AB637" s="163"/>
    </row>
    <row r="638">
      <c r="A638" s="163"/>
      <c r="B638" s="163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  <c r="AA638" s="163"/>
      <c r="AB638" s="163"/>
    </row>
    <row r="639">
      <c r="A639" s="163"/>
      <c r="B639" s="163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  <c r="AA639" s="163"/>
      <c r="AB639" s="163"/>
    </row>
    <row r="640">
      <c r="A640" s="163"/>
      <c r="B640" s="163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  <c r="AA640" s="163"/>
      <c r="AB640" s="163"/>
    </row>
    <row r="641">
      <c r="A641" s="163"/>
      <c r="B641" s="163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</row>
    <row r="642">
      <c r="A642" s="163"/>
      <c r="B642" s="163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  <c r="AA642" s="163"/>
      <c r="AB642" s="163"/>
    </row>
    <row r="643">
      <c r="A643" s="163"/>
      <c r="B643" s="163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  <c r="AA643" s="163"/>
      <c r="AB643" s="163"/>
    </row>
    <row r="644">
      <c r="A644" s="163"/>
      <c r="B644" s="163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  <c r="AA644" s="163"/>
      <c r="AB644" s="163"/>
    </row>
    <row r="645">
      <c r="A645" s="163"/>
      <c r="B645" s="163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  <c r="AA645" s="163"/>
      <c r="AB645" s="163"/>
    </row>
    <row r="646">
      <c r="A646" s="163"/>
      <c r="B646" s="163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  <c r="AA646" s="163"/>
      <c r="AB646" s="163"/>
    </row>
    <row r="647">
      <c r="A647" s="163"/>
      <c r="B647" s="163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  <c r="AA647" s="163"/>
      <c r="AB647" s="163"/>
    </row>
    <row r="648">
      <c r="A648" s="163"/>
      <c r="B648" s="163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  <c r="AA648" s="163"/>
      <c r="AB648" s="163"/>
    </row>
    <row r="649">
      <c r="A649" s="163"/>
      <c r="B649" s="163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  <c r="AA649" s="163"/>
      <c r="AB649" s="163"/>
    </row>
    <row r="650">
      <c r="A650" s="163"/>
      <c r="B650" s="163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  <c r="AA650" s="163"/>
      <c r="AB650" s="163"/>
    </row>
    <row r="651">
      <c r="A651" s="163"/>
      <c r="B651" s="163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  <c r="AA651" s="163"/>
      <c r="AB651" s="163"/>
    </row>
    <row r="652">
      <c r="A652" s="163"/>
      <c r="B652" s="163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</row>
    <row r="653">
      <c r="A653" s="163"/>
      <c r="B653" s="163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  <c r="AA653" s="163"/>
      <c r="AB653" s="163"/>
    </row>
    <row r="654">
      <c r="A654" s="163"/>
      <c r="B654" s="163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</row>
    <row r="655">
      <c r="A655" s="163"/>
      <c r="B655" s="163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</row>
    <row r="656">
      <c r="A656" s="163"/>
      <c r="B656" s="163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</row>
    <row r="657">
      <c r="A657" s="163"/>
      <c r="B657" s="163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</row>
    <row r="658">
      <c r="A658" s="163"/>
      <c r="B658" s="163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</row>
    <row r="659">
      <c r="A659" s="163"/>
      <c r="B659" s="163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</row>
    <row r="660">
      <c r="A660" s="163"/>
      <c r="B660" s="163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</row>
    <row r="661">
      <c r="A661" s="163"/>
      <c r="B661" s="163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</row>
    <row r="662">
      <c r="A662" s="163"/>
      <c r="B662" s="163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</row>
    <row r="663">
      <c r="A663" s="163"/>
      <c r="B663" s="163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  <c r="AA663" s="163"/>
      <c r="AB663" s="163"/>
    </row>
    <row r="664">
      <c r="A664" s="163"/>
      <c r="B664" s="163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  <c r="AA664" s="163"/>
      <c r="AB664" s="163"/>
    </row>
    <row r="665">
      <c r="A665" s="163"/>
      <c r="B665" s="163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  <c r="AA665" s="163"/>
      <c r="AB665" s="163"/>
    </row>
    <row r="666">
      <c r="A666" s="163"/>
      <c r="B666" s="163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  <c r="AA666" s="163"/>
      <c r="AB666" s="163"/>
    </row>
    <row r="667">
      <c r="A667" s="163"/>
      <c r="B667" s="163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  <c r="AA667" s="163"/>
      <c r="AB667" s="163"/>
    </row>
    <row r="668">
      <c r="A668" s="163"/>
      <c r="B668" s="163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  <c r="AA668" s="163"/>
      <c r="AB668" s="163"/>
    </row>
    <row r="669">
      <c r="A669" s="163"/>
      <c r="B669" s="163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  <c r="AA669" s="163"/>
      <c r="AB669" s="163"/>
    </row>
    <row r="670">
      <c r="A670" s="163"/>
      <c r="B670" s="163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  <c r="AA670" s="163"/>
      <c r="AB670" s="163"/>
    </row>
    <row r="671">
      <c r="A671" s="163"/>
      <c r="B671" s="163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  <c r="AA671" s="163"/>
      <c r="AB671" s="163"/>
    </row>
    <row r="672">
      <c r="A672" s="163"/>
      <c r="B672" s="163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  <c r="AA672" s="163"/>
      <c r="AB672" s="163"/>
    </row>
    <row r="673">
      <c r="A673" s="163"/>
      <c r="B673" s="163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  <c r="AA673" s="163"/>
      <c r="AB673" s="163"/>
    </row>
    <row r="674">
      <c r="A674" s="163"/>
      <c r="B674" s="163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  <c r="AA674" s="163"/>
      <c r="AB674" s="163"/>
    </row>
    <row r="675">
      <c r="A675" s="163"/>
      <c r="B675" s="163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  <c r="AA675" s="163"/>
      <c r="AB675" s="163"/>
    </row>
    <row r="676">
      <c r="A676" s="163"/>
      <c r="B676" s="163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  <c r="AA676" s="163"/>
      <c r="AB676" s="163"/>
    </row>
    <row r="677">
      <c r="A677" s="163"/>
      <c r="B677" s="163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  <c r="AA677" s="163"/>
      <c r="AB677" s="163"/>
    </row>
    <row r="678">
      <c r="A678" s="163"/>
      <c r="B678" s="163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  <c r="AA678" s="163"/>
      <c r="AB678" s="163"/>
    </row>
    <row r="679">
      <c r="A679" s="163"/>
      <c r="B679" s="163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  <c r="AA679" s="163"/>
      <c r="AB679" s="163"/>
    </row>
    <row r="680">
      <c r="A680" s="163"/>
      <c r="B680" s="163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  <c r="AA680" s="163"/>
      <c r="AB680" s="163"/>
    </row>
    <row r="681">
      <c r="A681" s="163"/>
      <c r="B681" s="163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  <c r="AA681" s="163"/>
      <c r="AB681" s="163"/>
    </row>
    <row r="682">
      <c r="A682" s="163"/>
      <c r="B682" s="163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  <c r="AA682" s="163"/>
      <c r="AB682" s="163"/>
    </row>
    <row r="683">
      <c r="A683" s="163"/>
      <c r="B683" s="163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  <c r="AA683" s="163"/>
      <c r="AB683" s="163"/>
    </row>
    <row r="684">
      <c r="A684" s="163"/>
      <c r="B684" s="163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  <c r="AA684" s="163"/>
      <c r="AB684" s="163"/>
    </row>
    <row r="685">
      <c r="A685" s="163"/>
      <c r="B685" s="163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  <c r="AA685" s="163"/>
      <c r="AB685" s="163"/>
    </row>
    <row r="686">
      <c r="A686" s="163"/>
      <c r="B686" s="163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  <c r="AA686" s="163"/>
      <c r="AB686" s="163"/>
    </row>
    <row r="687">
      <c r="A687" s="163"/>
      <c r="B687" s="163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  <c r="AA687" s="163"/>
      <c r="AB687" s="163"/>
    </row>
    <row r="688">
      <c r="A688" s="163"/>
      <c r="B688" s="163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  <c r="AA688" s="163"/>
      <c r="AB688" s="163"/>
    </row>
    <row r="689">
      <c r="A689" s="163"/>
      <c r="B689" s="163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  <c r="AA689" s="163"/>
      <c r="AB689" s="163"/>
    </row>
    <row r="690">
      <c r="A690" s="163"/>
      <c r="B690" s="163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  <c r="AA690" s="163"/>
      <c r="AB690" s="163"/>
    </row>
    <row r="691">
      <c r="A691" s="163"/>
      <c r="B691" s="163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  <c r="AA691" s="163"/>
      <c r="AB691" s="163"/>
    </row>
    <row r="692">
      <c r="A692" s="163"/>
      <c r="B692" s="163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</row>
    <row r="693">
      <c r="A693" s="163"/>
      <c r="B693" s="163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</row>
    <row r="694">
      <c r="A694" s="163"/>
      <c r="B694" s="163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</row>
    <row r="695">
      <c r="A695" s="163"/>
      <c r="B695" s="163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</row>
    <row r="696">
      <c r="A696" s="163"/>
      <c r="B696" s="163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</row>
    <row r="697">
      <c r="A697" s="163"/>
      <c r="B697" s="163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  <c r="AA697" s="163"/>
      <c r="AB697" s="163"/>
    </row>
    <row r="698">
      <c r="A698" s="163"/>
      <c r="B698" s="163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  <c r="AA698" s="163"/>
      <c r="AB698" s="163"/>
    </row>
    <row r="699">
      <c r="A699" s="163"/>
      <c r="B699" s="163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  <c r="AA699" s="163"/>
      <c r="AB699" s="163"/>
    </row>
    <row r="700">
      <c r="A700" s="163"/>
      <c r="B700" s="163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  <c r="AA700" s="163"/>
      <c r="AB700" s="163"/>
    </row>
    <row r="701">
      <c r="A701" s="163"/>
      <c r="B701" s="163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  <c r="AA701" s="163"/>
      <c r="AB701" s="163"/>
    </row>
    <row r="702">
      <c r="A702" s="163"/>
      <c r="B702" s="163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  <c r="AA702" s="163"/>
      <c r="AB702" s="163"/>
    </row>
    <row r="703">
      <c r="A703" s="163"/>
      <c r="B703" s="163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  <c r="AA703" s="163"/>
      <c r="AB703" s="163"/>
    </row>
    <row r="704">
      <c r="A704" s="163"/>
      <c r="B704" s="163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  <c r="AA704" s="163"/>
      <c r="AB704" s="163"/>
    </row>
    <row r="705">
      <c r="A705" s="163"/>
      <c r="B705" s="163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  <c r="AA705" s="163"/>
      <c r="AB705" s="163"/>
    </row>
    <row r="706">
      <c r="A706" s="163"/>
      <c r="B706" s="163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  <c r="AA706" s="163"/>
      <c r="AB706" s="163"/>
    </row>
    <row r="707">
      <c r="A707" s="163"/>
      <c r="B707" s="163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</row>
    <row r="708">
      <c r="A708" s="163"/>
      <c r="B708" s="163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  <c r="AA708" s="163"/>
      <c r="AB708" s="163"/>
    </row>
    <row r="709">
      <c r="A709" s="163"/>
      <c r="B709" s="163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  <c r="AA709" s="163"/>
      <c r="AB709" s="163"/>
    </row>
    <row r="710">
      <c r="A710" s="163"/>
      <c r="B710" s="163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  <c r="AA710" s="163"/>
      <c r="AB710" s="163"/>
    </row>
    <row r="711">
      <c r="A711" s="163"/>
      <c r="B711" s="163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  <c r="AA711" s="163"/>
      <c r="AB711" s="163"/>
    </row>
    <row r="712">
      <c r="A712" s="163"/>
      <c r="B712" s="163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  <c r="AA712" s="163"/>
      <c r="AB712" s="163"/>
    </row>
    <row r="713">
      <c r="A713" s="163"/>
      <c r="B713" s="163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  <c r="AA713" s="163"/>
      <c r="AB713" s="163"/>
    </row>
    <row r="714">
      <c r="A714" s="163"/>
      <c r="B714" s="163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  <c r="AA714" s="163"/>
      <c r="AB714" s="163"/>
    </row>
    <row r="715">
      <c r="A715" s="163"/>
      <c r="B715" s="163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  <c r="AA715" s="163"/>
      <c r="AB715" s="163"/>
    </row>
    <row r="716">
      <c r="A716" s="163"/>
      <c r="B716" s="163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  <c r="AA716" s="163"/>
      <c r="AB716" s="163"/>
    </row>
    <row r="717">
      <c r="A717" s="163"/>
      <c r="B717" s="163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  <c r="AA717" s="163"/>
      <c r="AB717" s="163"/>
    </row>
    <row r="718">
      <c r="A718" s="163"/>
      <c r="B718" s="163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  <c r="AA718" s="163"/>
      <c r="AB718" s="163"/>
    </row>
    <row r="719">
      <c r="A719" s="163"/>
      <c r="B719" s="163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  <c r="AA719" s="163"/>
      <c r="AB719" s="163"/>
    </row>
    <row r="720">
      <c r="A720" s="163"/>
      <c r="B720" s="163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</row>
    <row r="721">
      <c r="A721" s="163"/>
      <c r="B721" s="163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</row>
    <row r="722">
      <c r="A722" s="163"/>
      <c r="B722" s="163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  <c r="AA722" s="163"/>
      <c r="AB722" s="163"/>
    </row>
    <row r="723">
      <c r="A723" s="163"/>
      <c r="B723" s="163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  <c r="AA723" s="163"/>
      <c r="AB723" s="163"/>
    </row>
    <row r="724">
      <c r="A724" s="163"/>
      <c r="B724" s="163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  <c r="AA724" s="163"/>
      <c r="AB724" s="163"/>
    </row>
    <row r="725">
      <c r="A725" s="163"/>
      <c r="B725" s="163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  <c r="AA725" s="163"/>
      <c r="AB725" s="163"/>
    </row>
    <row r="726">
      <c r="A726" s="163"/>
      <c r="B726" s="163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3"/>
      <c r="AB726" s="163"/>
    </row>
    <row r="727">
      <c r="A727" s="163"/>
      <c r="B727" s="163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3"/>
      <c r="AB727" s="163"/>
    </row>
    <row r="728">
      <c r="A728" s="163"/>
      <c r="B728" s="163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3"/>
      <c r="AB728" s="163"/>
    </row>
    <row r="729">
      <c r="A729" s="163"/>
      <c r="B729" s="163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3"/>
      <c r="AB729" s="163"/>
    </row>
    <row r="730">
      <c r="A730" s="163"/>
      <c r="B730" s="163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3"/>
      <c r="AB730" s="163"/>
    </row>
    <row r="731">
      <c r="A731" s="163"/>
      <c r="B731" s="163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3"/>
      <c r="AB731" s="163"/>
    </row>
    <row r="732">
      <c r="A732" s="163"/>
      <c r="B732" s="163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3"/>
      <c r="AB732" s="163"/>
    </row>
    <row r="733">
      <c r="A733" s="163"/>
      <c r="B733" s="163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3"/>
      <c r="AB733" s="163"/>
    </row>
    <row r="734">
      <c r="A734" s="163"/>
      <c r="B734" s="163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  <c r="AA734" s="163"/>
      <c r="AB734" s="163"/>
    </row>
    <row r="735">
      <c r="A735" s="163"/>
      <c r="B735" s="163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</row>
    <row r="736">
      <c r="A736" s="163"/>
      <c r="B736" s="163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  <c r="AA736" s="163"/>
      <c r="AB736" s="163"/>
    </row>
    <row r="737">
      <c r="A737" s="163"/>
      <c r="B737" s="163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  <c r="AA737" s="163"/>
      <c r="AB737" s="163"/>
    </row>
    <row r="738">
      <c r="A738" s="163"/>
      <c r="B738" s="163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  <c r="AA738" s="163"/>
      <c r="AB738" s="163"/>
    </row>
    <row r="739">
      <c r="A739" s="163"/>
      <c r="B739" s="163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  <c r="AA739" s="163"/>
      <c r="AB739" s="163"/>
    </row>
    <row r="740">
      <c r="A740" s="163"/>
      <c r="B740" s="163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</row>
    <row r="741">
      <c r="A741" s="163"/>
      <c r="B741" s="163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</row>
    <row r="742">
      <c r="A742" s="163"/>
      <c r="B742" s="163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</row>
    <row r="743">
      <c r="A743" s="163"/>
      <c r="B743" s="163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</row>
    <row r="744">
      <c r="A744" s="163"/>
      <c r="B744" s="163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</row>
    <row r="745">
      <c r="A745" s="163"/>
      <c r="B745" s="163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</row>
    <row r="746">
      <c r="A746" s="163"/>
      <c r="B746" s="163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</row>
    <row r="747">
      <c r="A747" s="163"/>
      <c r="B747" s="163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</row>
    <row r="748">
      <c r="A748" s="163"/>
      <c r="B748" s="163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</row>
    <row r="749">
      <c r="A749" s="163"/>
      <c r="B749" s="163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  <c r="AA749" s="163"/>
      <c r="AB749" s="163"/>
    </row>
    <row r="750">
      <c r="A750" s="163"/>
      <c r="B750" s="163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</row>
    <row r="751">
      <c r="A751" s="163"/>
      <c r="B751" s="163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</row>
    <row r="752">
      <c r="A752" s="163"/>
      <c r="B752" s="163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  <c r="AA752" s="163"/>
      <c r="AB752" s="163"/>
    </row>
    <row r="753">
      <c r="A753" s="163"/>
      <c r="B753" s="163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  <c r="AA753" s="163"/>
      <c r="AB753" s="163"/>
    </row>
    <row r="754">
      <c r="A754" s="163"/>
      <c r="B754" s="163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  <c r="AA754" s="163"/>
      <c r="AB754" s="163"/>
    </row>
    <row r="755">
      <c r="A755" s="163"/>
      <c r="B755" s="163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  <c r="AA755" s="163"/>
      <c r="AB755" s="163"/>
    </row>
    <row r="756">
      <c r="A756" s="163"/>
      <c r="B756" s="163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  <c r="AA756" s="163"/>
      <c r="AB756" s="163"/>
    </row>
    <row r="757">
      <c r="A757" s="163"/>
      <c r="B757" s="163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  <c r="AA757" s="163"/>
      <c r="AB757" s="163"/>
    </row>
    <row r="758">
      <c r="A758" s="163"/>
      <c r="B758" s="163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  <c r="AA758" s="163"/>
      <c r="AB758" s="163"/>
    </row>
    <row r="759">
      <c r="A759" s="163"/>
      <c r="B759" s="163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  <c r="AA759" s="163"/>
      <c r="AB759" s="163"/>
    </row>
    <row r="760">
      <c r="A760" s="163"/>
      <c r="B760" s="163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  <c r="AA760" s="163"/>
      <c r="AB760" s="163"/>
    </row>
    <row r="761">
      <c r="A761" s="163"/>
      <c r="B761" s="163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  <c r="AA761" s="163"/>
      <c r="AB761" s="163"/>
    </row>
    <row r="762">
      <c r="A762" s="163"/>
      <c r="B762" s="163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  <c r="AA762" s="163"/>
      <c r="AB762" s="163"/>
    </row>
    <row r="763">
      <c r="A763" s="163"/>
      <c r="B763" s="163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  <c r="AA763" s="163"/>
      <c r="AB763" s="163"/>
    </row>
    <row r="764">
      <c r="A764" s="163"/>
      <c r="B764" s="163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  <c r="AA764" s="163"/>
      <c r="AB764" s="163"/>
    </row>
    <row r="765">
      <c r="A765" s="163"/>
      <c r="B765" s="163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  <c r="AA765" s="163"/>
      <c r="AB765" s="163"/>
    </row>
    <row r="766">
      <c r="A766" s="163"/>
      <c r="B766" s="163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  <c r="AA766" s="163"/>
      <c r="AB766" s="163"/>
    </row>
    <row r="767">
      <c r="A767" s="163"/>
      <c r="B767" s="163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  <c r="AA767" s="163"/>
      <c r="AB767" s="163"/>
    </row>
    <row r="768">
      <c r="A768" s="163"/>
      <c r="B768" s="163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  <c r="AA768" s="163"/>
      <c r="AB768" s="163"/>
    </row>
    <row r="769">
      <c r="A769" s="163"/>
      <c r="B769" s="163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  <c r="AA769" s="163"/>
      <c r="AB769" s="163"/>
    </row>
    <row r="770">
      <c r="A770" s="163"/>
      <c r="B770" s="163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  <c r="AA770" s="163"/>
      <c r="AB770" s="163"/>
    </row>
    <row r="771">
      <c r="A771" s="163"/>
      <c r="B771" s="163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  <c r="AA771" s="163"/>
      <c r="AB771" s="163"/>
    </row>
    <row r="772">
      <c r="A772" s="163"/>
      <c r="B772" s="163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  <c r="AA772" s="163"/>
      <c r="AB772" s="163"/>
    </row>
    <row r="773">
      <c r="A773" s="163"/>
      <c r="B773" s="163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  <c r="AA773" s="163"/>
      <c r="AB773" s="163"/>
    </row>
    <row r="774">
      <c r="A774" s="163"/>
      <c r="B774" s="163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  <c r="AA774" s="163"/>
      <c r="AB774" s="163"/>
    </row>
    <row r="775">
      <c r="A775" s="163"/>
      <c r="B775" s="163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  <c r="AA775" s="163"/>
      <c r="AB775" s="163"/>
    </row>
    <row r="776">
      <c r="A776" s="163"/>
      <c r="B776" s="163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  <c r="AA776" s="163"/>
      <c r="AB776" s="163"/>
    </row>
    <row r="777">
      <c r="A777" s="163"/>
      <c r="B777" s="163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  <c r="AA777" s="163"/>
      <c r="AB777" s="163"/>
    </row>
    <row r="778">
      <c r="A778" s="163"/>
      <c r="B778" s="163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  <c r="AA778" s="163"/>
      <c r="AB778" s="163"/>
    </row>
    <row r="779">
      <c r="A779" s="163"/>
      <c r="B779" s="163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  <c r="AA779" s="163"/>
      <c r="AB779" s="163"/>
    </row>
    <row r="780">
      <c r="A780" s="163"/>
      <c r="B780" s="163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  <c r="AA780" s="163"/>
      <c r="AB780" s="163"/>
    </row>
    <row r="781">
      <c r="A781" s="163"/>
      <c r="B781" s="163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  <c r="AA781" s="163"/>
      <c r="AB781" s="163"/>
    </row>
    <row r="782">
      <c r="A782" s="163"/>
      <c r="B782" s="163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  <c r="AA782" s="163"/>
      <c r="AB782" s="163"/>
    </row>
    <row r="783">
      <c r="A783" s="163"/>
      <c r="B783" s="163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  <c r="AA783" s="163"/>
      <c r="AB783" s="163"/>
    </row>
    <row r="784">
      <c r="A784" s="163"/>
      <c r="B784" s="163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  <c r="AA784" s="163"/>
      <c r="AB784" s="163"/>
    </row>
    <row r="785">
      <c r="A785" s="163"/>
      <c r="B785" s="163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  <c r="AA785" s="163"/>
      <c r="AB785" s="163"/>
    </row>
    <row r="786">
      <c r="A786" s="163"/>
      <c r="B786" s="163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  <c r="AA786" s="163"/>
      <c r="AB786" s="163"/>
    </row>
    <row r="787">
      <c r="A787" s="163"/>
      <c r="B787" s="163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  <c r="AA787" s="163"/>
      <c r="AB787" s="163"/>
    </row>
    <row r="788">
      <c r="A788" s="163"/>
      <c r="B788" s="163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  <c r="AA788" s="163"/>
      <c r="AB788" s="163"/>
    </row>
    <row r="789">
      <c r="A789" s="163"/>
      <c r="B789" s="163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  <c r="AA789" s="163"/>
      <c r="AB789" s="163"/>
    </row>
    <row r="790">
      <c r="A790" s="163"/>
      <c r="B790" s="163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  <c r="AA790" s="163"/>
      <c r="AB790" s="163"/>
    </row>
    <row r="791">
      <c r="A791" s="163"/>
      <c r="B791" s="163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  <c r="AA791" s="163"/>
      <c r="AB791" s="163"/>
    </row>
    <row r="792">
      <c r="A792" s="163"/>
      <c r="B792" s="163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  <c r="AA792" s="163"/>
      <c r="AB792" s="163"/>
    </row>
    <row r="793">
      <c r="A793" s="163"/>
      <c r="B793" s="163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  <c r="AA793" s="163"/>
      <c r="AB793" s="163"/>
    </row>
    <row r="794">
      <c r="A794" s="163"/>
      <c r="B794" s="163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  <c r="AA794" s="163"/>
      <c r="AB794" s="163"/>
    </row>
    <row r="795">
      <c r="A795" s="163"/>
      <c r="B795" s="163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  <c r="AA795" s="163"/>
      <c r="AB795" s="163"/>
    </row>
    <row r="796">
      <c r="A796" s="163"/>
      <c r="B796" s="163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  <c r="AA796" s="163"/>
      <c r="AB796" s="163"/>
    </row>
    <row r="797">
      <c r="A797" s="163"/>
      <c r="B797" s="163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  <c r="AA797" s="163"/>
      <c r="AB797" s="163"/>
    </row>
    <row r="798">
      <c r="A798" s="163"/>
      <c r="B798" s="163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  <c r="AA798" s="163"/>
      <c r="AB798" s="163"/>
    </row>
    <row r="799">
      <c r="A799" s="163"/>
      <c r="B799" s="163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  <c r="AA799" s="163"/>
      <c r="AB799" s="163"/>
    </row>
    <row r="800">
      <c r="A800" s="163"/>
      <c r="B800" s="163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  <c r="AA800" s="163"/>
      <c r="AB800" s="163"/>
    </row>
    <row r="801">
      <c r="A801" s="163"/>
      <c r="B801" s="163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  <c r="AA801" s="163"/>
      <c r="AB801" s="163"/>
    </row>
    <row r="802">
      <c r="A802" s="163"/>
      <c r="B802" s="163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  <c r="AA802" s="163"/>
      <c r="AB802" s="163"/>
    </row>
    <row r="803">
      <c r="A803" s="163"/>
      <c r="B803" s="163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  <c r="AA803" s="163"/>
      <c r="AB803" s="163"/>
    </row>
    <row r="804">
      <c r="A804" s="163"/>
      <c r="B804" s="163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  <c r="AA804" s="163"/>
      <c r="AB804" s="163"/>
    </row>
    <row r="805">
      <c r="A805" s="163"/>
      <c r="B805" s="163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  <c r="AA805" s="163"/>
      <c r="AB805" s="163"/>
    </row>
    <row r="806">
      <c r="A806" s="163"/>
      <c r="B806" s="163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  <c r="AA806" s="163"/>
      <c r="AB806" s="163"/>
    </row>
    <row r="807">
      <c r="A807" s="163"/>
      <c r="B807" s="163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  <c r="AA807" s="163"/>
      <c r="AB807" s="163"/>
    </row>
    <row r="808">
      <c r="A808" s="163"/>
      <c r="B808" s="163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  <c r="AA808" s="163"/>
      <c r="AB808" s="163"/>
    </row>
    <row r="809">
      <c r="A809" s="163"/>
      <c r="B809" s="163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  <c r="AA809" s="163"/>
      <c r="AB809" s="163"/>
    </row>
    <row r="810">
      <c r="A810" s="163"/>
      <c r="B810" s="163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  <c r="AA810" s="163"/>
      <c r="AB810" s="163"/>
    </row>
    <row r="811">
      <c r="A811" s="163"/>
      <c r="B811" s="163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  <c r="AA811" s="163"/>
      <c r="AB811" s="163"/>
    </row>
    <row r="812">
      <c r="A812" s="163"/>
      <c r="B812" s="163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  <c r="AA812" s="163"/>
      <c r="AB812" s="163"/>
    </row>
    <row r="813">
      <c r="A813" s="163"/>
      <c r="B813" s="163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  <c r="AA813" s="163"/>
      <c r="AB813" s="163"/>
    </row>
    <row r="814">
      <c r="A814" s="163"/>
      <c r="B814" s="163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  <c r="AA814" s="163"/>
      <c r="AB814" s="163"/>
    </row>
    <row r="815">
      <c r="A815" s="163"/>
      <c r="B815" s="163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  <c r="AA815" s="163"/>
      <c r="AB815" s="163"/>
    </row>
    <row r="816">
      <c r="A816" s="163"/>
      <c r="B816" s="163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  <c r="AA816" s="163"/>
      <c r="AB816" s="163"/>
    </row>
    <row r="817">
      <c r="A817" s="163"/>
      <c r="B817" s="163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  <c r="AA817" s="163"/>
      <c r="AB817" s="163"/>
    </row>
    <row r="818">
      <c r="A818" s="163"/>
      <c r="B818" s="163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  <c r="AA818" s="163"/>
      <c r="AB818" s="163"/>
    </row>
    <row r="819">
      <c r="A819" s="163"/>
      <c r="B819" s="163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  <c r="AA819" s="163"/>
      <c r="AB819" s="163"/>
    </row>
    <row r="820">
      <c r="A820" s="163"/>
      <c r="B820" s="163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  <c r="AA820" s="163"/>
      <c r="AB820" s="163"/>
    </row>
    <row r="821">
      <c r="A821" s="163"/>
      <c r="B821" s="163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  <c r="AA821" s="163"/>
      <c r="AB821" s="163"/>
    </row>
    <row r="822">
      <c r="A822" s="163"/>
      <c r="B822" s="163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  <c r="AA822" s="163"/>
      <c r="AB822" s="163"/>
    </row>
    <row r="823">
      <c r="A823" s="163"/>
      <c r="B823" s="163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  <c r="AA823" s="163"/>
      <c r="AB823" s="163"/>
    </row>
    <row r="824">
      <c r="A824" s="163"/>
      <c r="B824" s="163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  <c r="AA824" s="163"/>
      <c r="AB824" s="163"/>
    </row>
    <row r="825">
      <c r="A825" s="163"/>
      <c r="B825" s="163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  <c r="AA825" s="163"/>
      <c r="AB825" s="163"/>
    </row>
    <row r="826">
      <c r="A826" s="163"/>
      <c r="B826" s="163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  <c r="AA826" s="163"/>
      <c r="AB826" s="163"/>
    </row>
    <row r="827">
      <c r="A827" s="163"/>
      <c r="B827" s="163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  <c r="AA827" s="163"/>
      <c r="AB827" s="163"/>
    </row>
    <row r="828">
      <c r="A828" s="163"/>
      <c r="B828" s="163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  <c r="AA828" s="163"/>
      <c r="AB828" s="163"/>
    </row>
    <row r="829">
      <c r="A829" s="163"/>
      <c r="B829" s="163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  <c r="AA829" s="163"/>
      <c r="AB829" s="163"/>
    </row>
    <row r="830">
      <c r="A830" s="163"/>
      <c r="B830" s="163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  <c r="AA830" s="163"/>
      <c r="AB830" s="163"/>
    </row>
    <row r="831">
      <c r="A831" s="163"/>
      <c r="B831" s="163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  <c r="AA831" s="163"/>
      <c r="AB831" s="163"/>
    </row>
    <row r="832">
      <c r="A832" s="163"/>
      <c r="B832" s="163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  <c r="AA832" s="163"/>
      <c r="AB832" s="163"/>
    </row>
    <row r="833">
      <c r="A833" s="163"/>
      <c r="B833" s="163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  <c r="AA833" s="163"/>
      <c r="AB833" s="163"/>
    </row>
    <row r="834">
      <c r="A834" s="163"/>
      <c r="B834" s="163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  <c r="AA834" s="163"/>
      <c r="AB834" s="163"/>
    </row>
    <row r="835">
      <c r="A835" s="163"/>
      <c r="B835" s="163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  <c r="AA835" s="163"/>
      <c r="AB835" s="163"/>
    </row>
    <row r="836">
      <c r="A836" s="163"/>
      <c r="B836" s="163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  <c r="AA836" s="163"/>
      <c r="AB836" s="163"/>
    </row>
    <row r="837">
      <c r="A837" s="163"/>
      <c r="B837" s="163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  <c r="AA837" s="163"/>
      <c r="AB837" s="163"/>
    </row>
    <row r="838">
      <c r="A838" s="163"/>
      <c r="B838" s="163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  <c r="AA838" s="163"/>
      <c r="AB838" s="163"/>
    </row>
    <row r="839">
      <c r="A839" s="163"/>
      <c r="B839" s="163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  <c r="AA839" s="163"/>
      <c r="AB839" s="163"/>
    </row>
    <row r="840">
      <c r="A840" s="163"/>
      <c r="B840" s="163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  <c r="AA840" s="163"/>
      <c r="AB840" s="163"/>
    </row>
    <row r="841">
      <c r="A841" s="163"/>
      <c r="B841" s="163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  <c r="AA841" s="163"/>
      <c r="AB841" s="163"/>
    </row>
    <row r="842">
      <c r="A842" s="163"/>
      <c r="B842" s="163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  <c r="AA842" s="163"/>
      <c r="AB842" s="163"/>
    </row>
    <row r="843">
      <c r="A843" s="163"/>
      <c r="B843" s="163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  <c r="AA843" s="163"/>
      <c r="AB843" s="163"/>
    </row>
    <row r="844">
      <c r="A844" s="163"/>
      <c r="B844" s="163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  <c r="AA844" s="163"/>
      <c r="AB844" s="163"/>
    </row>
    <row r="845">
      <c r="A845" s="163"/>
      <c r="B845" s="163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  <c r="AA845" s="163"/>
      <c r="AB845" s="163"/>
    </row>
    <row r="846">
      <c r="A846" s="163"/>
      <c r="B846" s="163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  <c r="AA846" s="163"/>
      <c r="AB846" s="163"/>
    </row>
    <row r="847">
      <c r="A847" s="163"/>
      <c r="B847" s="163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  <c r="AA847" s="163"/>
      <c r="AB847" s="163"/>
    </row>
    <row r="848">
      <c r="A848" s="163"/>
      <c r="B848" s="163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  <c r="AA848" s="163"/>
      <c r="AB848" s="163"/>
    </row>
    <row r="849">
      <c r="A849" s="163"/>
      <c r="B849" s="163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  <c r="AA849" s="163"/>
      <c r="AB849" s="163"/>
    </row>
    <row r="850">
      <c r="A850" s="163"/>
      <c r="B850" s="163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  <c r="AA850" s="163"/>
      <c r="AB850" s="163"/>
    </row>
    <row r="851">
      <c r="A851" s="163"/>
      <c r="B851" s="163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  <c r="AA851" s="163"/>
      <c r="AB851" s="163"/>
    </row>
    <row r="852">
      <c r="A852" s="163"/>
      <c r="B852" s="163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  <c r="AA852" s="163"/>
      <c r="AB852" s="163"/>
    </row>
    <row r="853">
      <c r="A853" s="163"/>
      <c r="B853" s="163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  <c r="AA853" s="163"/>
      <c r="AB853" s="163"/>
    </row>
    <row r="854">
      <c r="A854" s="163"/>
      <c r="B854" s="163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  <c r="AA854" s="163"/>
      <c r="AB854" s="163"/>
    </row>
    <row r="855">
      <c r="A855" s="163"/>
      <c r="B855" s="163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  <c r="AA855" s="163"/>
      <c r="AB855" s="163"/>
    </row>
    <row r="856">
      <c r="A856" s="163"/>
      <c r="B856" s="163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  <c r="AA856" s="163"/>
      <c r="AB856" s="163"/>
    </row>
    <row r="857">
      <c r="A857" s="163"/>
      <c r="B857" s="163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  <c r="AA857" s="163"/>
      <c r="AB857" s="163"/>
    </row>
    <row r="858">
      <c r="A858" s="163"/>
      <c r="B858" s="163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  <c r="AA858" s="163"/>
      <c r="AB858" s="163"/>
    </row>
    <row r="859">
      <c r="A859" s="163"/>
      <c r="B859" s="163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  <c r="AA859" s="163"/>
      <c r="AB859" s="163"/>
    </row>
    <row r="860">
      <c r="A860" s="163"/>
      <c r="B860" s="163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  <c r="AA860" s="163"/>
      <c r="AB860" s="163"/>
    </row>
    <row r="861">
      <c r="A861" s="163"/>
      <c r="B861" s="163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  <c r="AA861" s="163"/>
      <c r="AB861" s="163"/>
    </row>
    <row r="862">
      <c r="A862" s="163"/>
      <c r="B862" s="163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  <c r="AA862" s="163"/>
      <c r="AB862" s="163"/>
    </row>
    <row r="863">
      <c r="A863" s="163"/>
      <c r="B863" s="163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  <c r="AA863" s="163"/>
      <c r="AB863" s="163"/>
    </row>
    <row r="864">
      <c r="A864" s="163"/>
      <c r="B864" s="163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  <c r="AA864" s="163"/>
      <c r="AB864" s="163"/>
    </row>
    <row r="865">
      <c r="A865" s="163"/>
      <c r="B865" s="163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  <c r="AA865" s="163"/>
      <c r="AB865" s="163"/>
    </row>
    <row r="866">
      <c r="A866" s="163"/>
      <c r="B866" s="163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  <c r="AA866" s="163"/>
      <c r="AB866" s="163"/>
    </row>
    <row r="867">
      <c r="A867" s="163"/>
      <c r="B867" s="163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  <c r="AA867" s="163"/>
      <c r="AB867" s="163"/>
    </row>
    <row r="868">
      <c r="A868" s="163"/>
      <c r="B868" s="163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  <c r="AA868" s="163"/>
      <c r="AB868" s="163"/>
    </row>
    <row r="869">
      <c r="A869" s="163"/>
      <c r="B869" s="163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  <c r="AA869" s="163"/>
      <c r="AB869" s="163"/>
    </row>
    <row r="870">
      <c r="A870" s="163"/>
      <c r="B870" s="163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  <c r="AA870" s="163"/>
      <c r="AB870" s="163"/>
    </row>
    <row r="871">
      <c r="A871" s="163"/>
      <c r="B871" s="163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  <c r="AA871" s="163"/>
      <c r="AB871" s="163"/>
    </row>
    <row r="872">
      <c r="A872" s="163"/>
      <c r="B872" s="163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  <c r="AA872" s="163"/>
      <c r="AB872" s="163"/>
    </row>
    <row r="873">
      <c r="A873" s="163"/>
      <c r="B873" s="163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  <c r="AA873" s="163"/>
      <c r="AB873" s="163"/>
    </row>
    <row r="874">
      <c r="A874" s="163"/>
      <c r="B874" s="163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  <c r="AA874" s="163"/>
      <c r="AB874" s="163"/>
    </row>
    <row r="875">
      <c r="A875" s="163"/>
      <c r="B875" s="163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  <c r="AA875" s="163"/>
      <c r="AB875" s="163"/>
    </row>
    <row r="876">
      <c r="A876" s="163"/>
      <c r="B876" s="163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  <c r="AA876" s="163"/>
      <c r="AB876" s="163"/>
    </row>
    <row r="877">
      <c r="A877" s="163"/>
      <c r="B877" s="163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  <c r="AA877" s="163"/>
      <c r="AB877" s="163"/>
    </row>
    <row r="878">
      <c r="A878" s="163"/>
      <c r="B878" s="163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  <c r="AA878" s="163"/>
      <c r="AB878" s="163"/>
    </row>
    <row r="879">
      <c r="A879" s="163"/>
      <c r="B879" s="163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  <c r="AA879" s="163"/>
      <c r="AB879" s="163"/>
    </row>
    <row r="880">
      <c r="A880" s="163"/>
      <c r="B880" s="163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  <c r="AA880" s="163"/>
      <c r="AB880" s="163"/>
    </row>
    <row r="881">
      <c r="A881" s="163"/>
      <c r="B881" s="163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  <c r="AA881" s="163"/>
      <c r="AB881" s="163"/>
    </row>
    <row r="882">
      <c r="A882" s="163"/>
      <c r="B882" s="163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  <c r="AA882" s="163"/>
      <c r="AB882" s="163"/>
    </row>
    <row r="883">
      <c r="A883" s="163"/>
      <c r="B883" s="163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  <c r="AA883" s="163"/>
      <c r="AB883" s="163"/>
    </row>
    <row r="884">
      <c r="A884" s="163"/>
      <c r="B884" s="163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  <c r="AA884" s="163"/>
      <c r="AB884" s="163"/>
    </row>
    <row r="885">
      <c r="A885" s="163"/>
      <c r="B885" s="163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  <c r="AA885" s="163"/>
      <c r="AB885" s="163"/>
    </row>
    <row r="886">
      <c r="A886" s="163"/>
      <c r="B886" s="163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  <c r="AA886" s="163"/>
      <c r="AB886" s="163"/>
    </row>
    <row r="887">
      <c r="A887" s="163"/>
      <c r="B887" s="163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  <c r="AA887" s="163"/>
      <c r="AB887" s="163"/>
    </row>
    <row r="888">
      <c r="A888" s="163"/>
      <c r="B888" s="163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  <c r="AA888" s="163"/>
      <c r="AB888" s="163"/>
    </row>
    <row r="889">
      <c r="A889" s="163"/>
      <c r="B889" s="163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  <c r="AA889" s="163"/>
      <c r="AB889" s="163"/>
    </row>
    <row r="890">
      <c r="A890" s="163"/>
      <c r="B890" s="163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  <c r="AA890" s="163"/>
      <c r="AB890" s="163"/>
    </row>
    <row r="891">
      <c r="A891" s="163"/>
      <c r="B891" s="163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  <c r="AA891" s="163"/>
      <c r="AB891" s="163"/>
    </row>
    <row r="892">
      <c r="A892" s="163"/>
      <c r="B892" s="163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  <c r="AA892" s="163"/>
      <c r="AB892" s="163"/>
    </row>
    <row r="893">
      <c r="A893" s="163"/>
      <c r="B893" s="163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  <c r="AA893" s="163"/>
      <c r="AB893" s="163"/>
    </row>
    <row r="894">
      <c r="A894" s="163"/>
      <c r="B894" s="163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  <c r="AA894" s="163"/>
      <c r="AB894" s="163"/>
    </row>
    <row r="895">
      <c r="A895" s="163"/>
      <c r="B895" s="163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  <c r="AA895" s="163"/>
      <c r="AB895" s="163"/>
    </row>
    <row r="896">
      <c r="A896" s="163"/>
      <c r="B896" s="163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  <c r="AA896" s="163"/>
      <c r="AB896" s="163"/>
    </row>
    <row r="897">
      <c r="A897" s="163"/>
      <c r="B897" s="163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  <c r="AA897" s="163"/>
      <c r="AB897" s="163"/>
    </row>
    <row r="898">
      <c r="A898" s="163"/>
      <c r="B898" s="163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  <c r="AA898" s="163"/>
      <c r="AB898" s="163"/>
    </row>
    <row r="899">
      <c r="A899" s="163"/>
      <c r="B899" s="163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  <c r="AA899" s="163"/>
      <c r="AB899" s="163"/>
    </row>
    <row r="900">
      <c r="A900" s="163"/>
      <c r="B900" s="163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  <c r="AA900" s="163"/>
      <c r="AB900" s="163"/>
    </row>
    <row r="901">
      <c r="A901" s="163"/>
      <c r="B901" s="163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  <c r="AA901" s="163"/>
      <c r="AB901" s="163"/>
    </row>
    <row r="902">
      <c r="A902" s="163"/>
      <c r="B902" s="163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  <c r="AA902" s="163"/>
      <c r="AB902" s="163"/>
    </row>
    <row r="903">
      <c r="A903" s="163"/>
      <c r="B903" s="163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  <c r="AA903" s="163"/>
      <c r="AB903" s="163"/>
    </row>
    <row r="904">
      <c r="A904" s="163"/>
      <c r="B904" s="163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  <c r="AA904" s="163"/>
      <c r="AB904" s="163"/>
    </row>
    <row r="905">
      <c r="A905" s="163"/>
      <c r="B905" s="163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  <c r="AA905" s="163"/>
      <c r="AB905" s="163"/>
    </row>
    <row r="906">
      <c r="A906" s="163"/>
      <c r="B906" s="163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3"/>
      <c r="AB906" s="163"/>
    </row>
    <row r="907">
      <c r="A907" s="163"/>
      <c r="B907" s="163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3"/>
      <c r="AB907" s="163"/>
    </row>
    <row r="908">
      <c r="A908" s="163"/>
      <c r="B908" s="163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3"/>
      <c r="AB908" s="163"/>
    </row>
    <row r="909">
      <c r="A909" s="163"/>
      <c r="B909" s="163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3"/>
      <c r="AB909" s="163"/>
    </row>
    <row r="910">
      <c r="A910" s="163"/>
      <c r="B910" s="163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3"/>
      <c r="AB910" s="163"/>
    </row>
    <row r="911">
      <c r="A911" s="163"/>
      <c r="B911" s="163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3"/>
      <c r="AB911" s="163"/>
    </row>
    <row r="912">
      <c r="A912" s="163"/>
      <c r="B912" s="163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3"/>
      <c r="AB912" s="163"/>
    </row>
    <row r="913">
      <c r="A913" s="163"/>
      <c r="B913" s="163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3"/>
      <c r="AB913" s="163"/>
    </row>
    <row r="914">
      <c r="A914" s="163"/>
      <c r="B914" s="163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3"/>
      <c r="AB914" s="163"/>
    </row>
    <row r="915">
      <c r="A915" s="163"/>
      <c r="B915" s="163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  <c r="AA915" s="163"/>
      <c r="AB915" s="163"/>
    </row>
    <row r="916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  <c r="AA916" s="163"/>
      <c r="AB916" s="163"/>
    </row>
    <row r="917">
      <c r="A917" s="163"/>
      <c r="B917" s="163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  <c r="AA917" s="163"/>
      <c r="AB917" s="163"/>
    </row>
    <row r="918">
      <c r="A918" s="163"/>
      <c r="B918" s="163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  <c r="AA918" s="163"/>
      <c r="AB918" s="163"/>
    </row>
    <row r="919">
      <c r="A919" s="163"/>
      <c r="B919" s="163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  <c r="AA919" s="163"/>
      <c r="AB919" s="163"/>
    </row>
    <row r="920">
      <c r="A920" s="163"/>
      <c r="B920" s="163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  <c r="AA920" s="163"/>
      <c r="AB920" s="163"/>
    </row>
    <row r="921">
      <c r="A921" s="163"/>
      <c r="B921" s="163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  <c r="AA921" s="163"/>
      <c r="AB921" s="163"/>
    </row>
    <row r="922">
      <c r="A922" s="163"/>
      <c r="B922" s="163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  <c r="AA922" s="163"/>
      <c r="AB922" s="163"/>
    </row>
    <row r="923">
      <c r="A923" s="163"/>
      <c r="B923" s="163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  <c r="AA923" s="163"/>
      <c r="AB923" s="163"/>
    </row>
    <row r="924">
      <c r="A924" s="163"/>
      <c r="B924" s="163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  <c r="AA924" s="163"/>
      <c r="AB924" s="163"/>
    </row>
    <row r="925">
      <c r="A925" s="163"/>
      <c r="B925" s="163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  <c r="AA925" s="163"/>
      <c r="AB925" s="163"/>
    </row>
    <row r="926">
      <c r="A926" s="163"/>
      <c r="B926" s="163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  <c r="AA926" s="163"/>
      <c r="AB926" s="163"/>
    </row>
    <row r="927">
      <c r="A927" s="163"/>
      <c r="B927" s="163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  <c r="AA927" s="163"/>
      <c r="AB927" s="163"/>
    </row>
    <row r="928">
      <c r="A928" s="163"/>
      <c r="B928" s="163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  <c r="AA928" s="163"/>
      <c r="AB928" s="163"/>
    </row>
    <row r="929">
      <c r="A929" s="163"/>
      <c r="B929" s="163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  <c r="AA929" s="163"/>
      <c r="AB929" s="163"/>
    </row>
    <row r="930">
      <c r="A930" s="163"/>
      <c r="B930" s="163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  <c r="AA930" s="163"/>
      <c r="AB930" s="163"/>
    </row>
    <row r="931">
      <c r="A931" s="163"/>
      <c r="B931" s="163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  <c r="AA931" s="163"/>
      <c r="AB931" s="163"/>
    </row>
    <row r="932">
      <c r="A932" s="163"/>
      <c r="B932" s="163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  <c r="AA932" s="163"/>
      <c r="AB932" s="163"/>
    </row>
    <row r="933">
      <c r="A933" s="163"/>
      <c r="B933" s="163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  <c r="AA933" s="163"/>
      <c r="AB933" s="163"/>
    </row>
    <row r="934">
      <c r="A934" s="163"/>
      <c r="B934" s="163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  <c r="AA934" s="163"/>
      <c r="AB934" s="163"/>
    </row>
    <row r="935">
      <c r="A935" s="163"/>
      <c r="B935" s="163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  <c r="AA935" s="163"/>
      <c r="AB935" s="163"/>
    </row>
    <row r="936">
      <c r="A936" s="163"/>
      <c r="B936" s="163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  <c r="AA936" s="163"/>
      <c r="AB936" s="163"/>
    </row>
    <row r="937">
      <c r="A937" s="163"/>
      <c r="B937" s="163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  <c r="AA937" s="163"/>
      <c r="AB937" s="163"/>
    </row>
    <row r="938">
      <c r="A938" s="163"/>
      <c r="B938" s="163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  <c r="AA938" s="163"/>
      <c r="AB938" s="163"/>
    </row>
    <row r="939">
      <c r="A939" s="163"/>
      <c r="B939" s="163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  <c r="AA939" s="163"/>
      <c r="AB939" s="163"/>
    </row>
    <row r="940">
      <c r="A940" s="163"/>
      <c r="B940" s="163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  <c r="AA940" s="163"/>
      <c r="AB940" s="163"/>
    </row>
    <row r="941">
      <c r="A941" s="163"/>
      <c r="B941" s="163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  <c r="AA941" s="163"/>
      <c r="AB941" s="163"/>
    </row>
    <row r="942">
      <c r="A942" s="163"/>
      <c r="B942" s="163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3"/>
      <c r="AB942" s="163"/>
    </row>
    <row r="943">
      <c r="A943" s="163"/>
      <c r="B943" s="163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3"/>
      <c r="AB943" s="163"/>
    </row>
    <row r="944">
      <c r="A944" s="163"/>
      <c r="B944" s="163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3"/>
      <c r="AB944" s="163"/>
    </row>
    <row r="945">
      <c r="A945" s="163"/>
      <c r="B945" s="163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3"/>
      <c r="AB945" s="163"/>
    </row>
    <row r="946">
      <c r="A946" s="163"/>
      <c r="B946" s="163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3"/>
      <c r="AB946" s="163"/>
    </row>
    <row r="947">
      <c r="A947" s="163"/>
      <c r="B947" s="163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3"/>
      <c r="AB947" s="163"/>
    </row>
    <row r="948">
      <c r="A948" s="163"/>
      <c r="B948" s="163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3"/>
      <c r="AB948" s="163"/>
    </row>
    <row r="949">
      <c r="A949" s="163"/>
      <c r="B949" s="163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3"/>
      <c r="AB949" s="163"/>
    </row>
    <row r="950">
      <c r="A950" s="163"/>
      <c r="B950" s="163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3"/>
      <c r="AB950" s="163"/>
    </row>
    <row r="951">
      <c r="A951" s="163"/>
      <c r="B951" s="163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  <c r="AA951" s="163"/>
      <c r="AB951" s="163"/>
    </row>
    <row r="952">
      <c r="A952" s="163"/>
      <c r="B952" s="163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  <c r="AA952" s="163"/>
      <c r="AB952" s="163"/>
    </row>
    <row r="953">
      <c r="A953" s="163"/>
      <c r="B953" s="163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  <c r="AA953" s="163"/>
      <c r="AB953" s="163"/>
    </row>
    <row r="954">
      <c r="A954" s="163"/>
      <c r="B954" s="163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  <c r="AA954" s="163"/>
      <c r="AB954" s="163"/>
    </row>
    <row r="955">
      <c r="A955" s="163"/>
      <c r="B955" s="163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  <c r="AA955" s="163"/>
      <c r="AB955" s="163"/>
    </row>
    <row r="956">
      <c r="A956" s="163"/>
      <c r="B956" s="163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  <c r="AA956" s="163"/>
      <c r="AB956" s="163"/>
    </row>
    <row r="957">
      <c r="A957" s="163"/>
      <c r="B957" s="163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  <c r="AA957" s="163"/>
      <c r="AB957" s="163"/>
    </row>
    <row r="958">
      <c r="A958" s="163"/>
      <c r="B958" s="163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  <c r="AA958" s="163"/>
      <c r="AB958" s="163"/>
    </row>
    <row r="959">
      <c r="A959" s="163"/>
      <c r="B959" s="163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  <c r="AA959" s="163"/>
      <c r="AB959" s="163"/>
    </row>
    <row r="960">
      <c r="A960" s="163"/>
      <c r="B960" s="163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  <c r="AA960" s="163"/>
      <c r="AB960" s="163"/>
    </row>
    <row r="961">
      <c r="A961" s="163"/>
      <c r="B961" s="163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  <c r="AA961" s="163"/>
      <c r="AB961" s="163"/>
    </row>
    <row r="962">
      <c r="A962" s="163"/>
      <c r="B962" s="163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  <c r="AA962" s="163"/>
      <c r="AB962" s="163"/>
    </row>
    <row r="963">
      <c r="A963" s="163"/>
      <c r="B963" s="163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  <c r="AA963" s="163"/>
      <c r="AB963" s="163"/>
    </row>
    <row r="964">
      <c r="A964" s="163"/>
      <c r="B964" s="163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  <c r="AA964" s="163"/>
      <c r="AB964" s="163"/>
    </row>
    <row r="965">
      <c r="A965" s="163"/>
      <c r="B965" s="163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  <c r="AA965" s="163"/>
      <c r="AB965" s="163"/>
    </row>
    <row r="966">
      <c r="A966" s="163"/>
      <c r="B966" s="163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  <c r="AA966" s="163"/>
      <c r="AB966" s="163"/>
    </row>
    <row r="967">
      <c r="A967" s="163"/>
      <c r="B967" s="163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  <c r="AA967" s="163"/>
      <c r="AB967" s="163"/>
    </row>
    <row r="968">
      <c r="A968" s="163"/>
      <c r="B968" s="163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  <c r="AA968" s="163"/>
      <c r="AB968" s="163"/>
    </row>
    <row r="969">
      <c r="A969" s="163"/>
      <c r="B969" s="163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  <c r="AA969" s="163"/>
      <c r="AB969" s="163"/>
    </row>
    <row r="970">
      <c r="A970" s="163"/>
      <c r="B970" s="163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  <c r="AA970" s="163"/>
      <c r="AB970" s="163"/>
    </row>
    <row r="971">
      <c r="A971" s="163"/>
      <c r="B971" s="163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  <c r="AA971" s="163"/>
      <c r="AB971" s="163"/>
    </row>
    <row r="972">
      <c r="A972" s="163"/>
      <c r="B972" s="163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  <c r="AA972" s="163"/>
      <c r="AB972" s="163"/>
    </row>
    <row r="973">
      <c r="A973" s="163"/>
      <c r="B973" s="163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  <c r="AA973" s="163"/>
      <c r="AB973" s="163"/>
    </row>
    <row r="974">
      <c r="A974" s="163"/>
      <c r="B974" s="163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  <c r="AA974" s="163"/>
      <c r="AB974" s="163"/>
    </row>
    <row r="975">
      <c r="A975" s="163"/>
      <c r="B975" s="163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  <c r="AA975" s="163"/>
      <c r="AB975" s="163"/>
    </row>
    <row r="976">
      <c r="A976" s="163"/>
      <c r="B976" s="163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  <c r="AA976" s="163"/>
      <c r="AB976" s="163"/>
    </row>
    <row r="977">
      <c r="A977" s="163"/>
      <c r="B977" s="163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  <c r="AA977" s="163"/>
      <c r="AB977" s="163"/>
    </row>
    <row r="978">
      <c r="A978" s="163"/>
      <c r="B978" s="163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  <c r="AA978" s="163"/>
      <c r="AB978" s="163"/>
    </row>
    <row r="979">
      <c r="A979" s="163"/>
      <c r="B979" s="163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  <c r="AA979" s="163"/>
      <c r="AB979" s="163"/>
    </row>
    <row r="980">
      <c r="A980" s="163"/>
      <c r="B980" s="163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  <c r="AA980" s="163"/>
      <c r="AB980" s="163"/>
    </row>
    <row r="981">
      <c r="A981" s="163"/>
      <c r="B981" s="163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  <c r="AA981" s="163"/>
      <c r="AB981" s="163"/>
    </row>
    <row r="982">
      <c r="A982" s="163"/>
      <c r="B982" s="163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  <c r="AA982" s="163"/>
      <c r="AB982" s="163"/>
    </row>
    <row r="983">
      <c r="A983" s="163"/>
      <c r="B983" s="163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  <c r="AA983" s="163"/>
      <c r="AB983" s="163"/>
    </row>
    <row r="984">
      <c r="A984" s="163"/>
      <c r="B984" s="163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  <c r="AA984" s="163"/>
      <c r="AB984" s="163"/>
    </row>
    <row r="985">
      <c r="A985" s="163"/>
      <c r="B985" s="163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  <c r="AA985" s="163"/>
      <c r="AB985" s="163"/>
    </row>
    <row r="986">
      <c r="A986" s="163"/>
      <c r="B986" s="163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  <c r="AA986" s="163"/>
      <c r="AB986" s="163"/>
    </row>
    <row r="987">
      <c r="A987" s="163"/>
      <c r="B987" s="163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  <c r="AA987" s="163"/>
      <c r="AB987" s="163"/>
    </row>
    <row r="988">
      <c r="A988" s="163"/>
      <c r="B988" s="163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  <c r="AA988" s="163"/>
      <c r="AB988" s="163"/>
    </row>
    <row r="989">
      <c r="A989" s="163"/>
      <c r="B989" s="163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  <c r="AA989" s="163"/>
      <c r="AB989" s="163"/>
    </row>
    <row r="990">
      <c r="A990" s="163"/>
      <c r="B990" s="163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  <c r="AA990" s="163"/>
      <c r="AB990" s="163"/>
    </row>
    <row r="991">
      <c r="A991" s="163"/>
      <c r="B991" s="163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  <c r="AA991" s="163"/>
      <c r="AB991" s="163"/>
    </row>
    <row r="992">
      <c r="A992" s="163"/>
      <c r="B992" s="163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  <c r="AA992" s="163"/>
      <c r="AB992" s="163"/>
    </row>
    <row r="993">
      <c r="A993" s="163"/>
      <c r="B993" s="163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  <c r="AA993" s="163"/>
      <c r="AB993" s="163"/>
    </row>
    <row r="994">
      <c r="A994" s="163"/>
      <c r="B994" s="163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  <c r="AA994" s="163"/>
      <c r="AB994" s="163"/>
    </row>
    <row r="995">
      <c r="A995" s="163"/>
      <c r="B995" s="163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  <c r="AA995" s="163"/>
      <c r="AB995" s="163"/>
    </row>
    <row r="996">
      <c r="A996" s="163"/>
      <c r="B996" s="163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  <c r="AA996" s="163"/>
      <c r="AB996" s="163"/>
    </row>
    <row r="997">
      <c r="A997" s="163"/>
      <c r="B997" s="163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  <c r="AA997" s="163"/>
      <c r="AB997" s="163"/>
    </row>
    <row r="998">
      <c r="A998" s="163"/>
      <c r="B998" s="163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3"/>
      <c r="AB998" s="163"/>
    </row>
    <row r="999">
      <c r="A999" s="163"/>
      <c r="B999" s="163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3"/>
      <c r="AB999" s="163"/>
    </row>
    <row r="1000">
      <c r="A1000" s="163"/>
      <c r="B1000" s="163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3"/>
      <c r="AB1000" s="163"/>
    </row>
  </sheetData>
  <mergeCells count="8">
    <mergeCell ref="B1:E1"/>
    <mergeCell ref="F1:T5"/>
    <mergeCell ref="B2:E2"/>
    <mergeCell ref="B3:E3"/>
    <mergeCell ref="B4:E4"/>
    <mergeCell ref="B5:E5"/>
    <mergeCell ref="A7:T7"/>
    <mergeCell ref="A28:T28"/>
  </mergeCells>
  <conditionalFormatting sqref="X8:X27 X29:X63">
    <cfRule type="expression" dxfId="0" priority="1">
      <formula>$K8="Đã bán"</formula>
    </cfRule>
  </conditionalFormatting>
  <conditionalFormatting sqref="X8:X27 X29:X63">
    <cfRule type="expression" dxfId="1" priority="2">
      <formula>$K8="Quỹ CĐT còn hàng"</formula>
    </cfRule>
  </conditionalFormatting>
  <conditionalFormatting sqref="X8:X27 X29:X63">
    <cfRule type="expression" dxfId="2" priority="3">
      <formula>$K8="Quỹ độc quyền SRT còn hàng"</formula>
    </cfRule>
  </conditionalFormatting>
  <conditionalFormatting sqref="X8:X27 X29:X63">
    <cfRule type="expression" dxfId="3" priority="4">
      <formula>$K8="Check Admin"</formula>
    </cfRule>
  </conditionalFormatting>
  <conditionalFormatting sqref="X8:X27 X29:X63">
    <cfRule type="expression" dxfId="4" priority="5">
      <formula>$K8="Đang lock"</formula>
    </cfRule>
  </conditionalFormatting>
  <conditionalFormatting sqref="A6:X63">
    <cfRule type="expression" dxfId="0" priority="6">
      <formula>$S6="Đã bán"</formula>
    </cfRule>
  </conditionalFormatting>
  <conditionalFormatting sqref="A6:X63">
    <cfRule type="expression" dxfId="1" priority="7">
      <formula>$S6="Quỹ CĐT còn hàng"</formula>
    </cfRule>
  </conditionalFormatting>
  <conditionalFormatting sqref="A6:X63">
    <cfRule type="expression" dxfId="2" priority="8">
      <formula>$S6="Quỹ độc quyền SRT còn hàng"</formula>
    </cfRule>
  </conditionalFormatting>
  <conditionalFormatting sqref="A6:X63">
    <cfRule type="expression" dxfId="3" priority="9">
      <formula>$S6="Check Admin"</formula>
    </cfRule>
  </conditionalFormatting>
  <conditionalFormatting sqref="A6:X63">
    <cfRule type="expression" dxfId="4" priority="10">
      <formula>$S6="Đang lock"</formula>
    </cfRule>
  </conditionalFormatting>
  <conditionalFormatting sqref="W2:X2">
    <cfRule type="notContainsBlanks" dxfId="5" priority="11">
      <formula>LEN(TRIM(W2))&gt;0</formula>
    </cfRule>
  </conditionalFormatting>
  <dataValidations>
    <dataValidation type="list" allowBlank="1" showErrorMessage="1" sqref="S8:S27 S29:S63">
      <formula1>"Đã bán,Quỹ CĐT còn hàng,Quỹ độc quyền SRT còn hàng,Check Admin,Đang lock"</formula1>
    </dataValidation>
  </dataValidations>
  <hyperlinks>
    <hyperlink r:id="rId1" ref="U8"/>
    <hyperlink r:id="rId2" ref="U9"/>
    <hyperlink r:id="rId3" ref="U10"/>
    <hyperlink r:id="rId4" ref="U11"/>
    <hyperlink r:id="rId5" ref="U12"/>
    <hyperlink r:id="rId6" ref="U13"/>
    <hyperlink r:id="rId7" ref="U14"/>
    <hyperlink r:id="rId8" ref="U17"/>
    <hyperlink r:id="rId9" ref="U19"/>
    <hyperlink r:id="rId10" ref="U21"/>
    <hyperlink r:id="rId11" ref="U23"/>
    <hyperlink r:id="rId12" ref="U24"/>
    <hyperlink r:id="rId13" ref="U25"/>
    <hyperlink r:id="rId14" ref="U26"/>
    <hyperlink r:id="rId15" ref="U27"/>
    <hyperlink r:id="rId16" ref="U29"/>
    <hyperlink r:id="rId17" ref="U30"/>
    <hyperlink r:id="rId18" ref="U31"/>
    <hyperlink r:id="rId19" ref="U32"/>
    <hyperlink r:id="rId20" ref="U33"/>
    <hyperlink r:id="rId21" ref="U34"/>
    <hyperlink r:id="rId22" ref="U35"/>
    <hyperlink r:id="rId23" ref="U36"/>
    <hyperlink r:id="rId24" ref="U37"/>
    <hyperlink r:id="rId25" ref="U38"/>
    <hyperlink r:id="rId26" ref="U39"/>
    <hyperlink r:id="rId27" ref="U40"/>
    <hyperlink r:id="rId28" ref="U41"/>
    <hyperlink r:id="rId29" ref="U42"/>
    <hyperlink r:id="rId30" ref="U43"/>
    <hyperlink r:id="rId31" ref="U45"/>
    <hyperlink r:id="rId32" ref="U48"/>
    <hyperlink r:id="rId33" ref="U49"/>
    <hyperlink r:id="rId34" ref="U50"/>
    <hyperlink r:id="rId35" ref="U51"/>
    <hyperlink r:id="rId36" ref="U52"/>
    <hyperlink r:id="rId37" ref="U53"/>
    <hyperlink r:id="rId38" ref="U54"/>
    <hyperlink r:id="rId39" ref="U55"/>
    <hyperlink r:id="rId40" ref="U57"/>
    <hyperlink r:id="rId41" ref="U58"/>
    <hyperlink r:id="rId42" ref="U59"/>
    <hyperlink r:id="rId43" ref="U60"/>
    <hyperlink r:id="rId44" ref="U61"/>
    <hyperlink r:id="rId45" ref="U62"/>
    <hyperlink r:id="rId46" ref="U63"/>
  </hyperlinks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5" max="5" width="13.13"/>
    <col hidden="1" min="8" max="10" width="12.63"/>
    <col customWidth="1" min="11" max="11" width="17.13"/>
    <col customWidth="1" min="12" max="16" width="20.38"/>
    <col customWidth="1" min="18" max="18" width="17.63"/>
    <col customWidth="1" min="19" max="19" width="20.0"/>
    <col customWidth="1" hidden="1" min="20" max="20" width="15.0"/>
    <col customWidth="1" min="21" max="21" width="18.88"/>
    <col customWidth="1" hidden="1" min="22" max="22" width="15.0"/>
    <col customWidth="1" min="23" max="23" width="20.0"/>
    <col customWidth="1" min="24" max="24" width="38.88"/>
  </cols>
  <sheetData>
    <row r="1">
      <c r="A1" s="159"/>
      <c r="B1" s="160" t="s">
        <v>0</v>
      </c>
      <c r="C1" s="3"/>
      <c r="D1" s="3"/>
      <c r="E1" s="4"/>
      <c r="F1" s="161" t="s">
        <v>551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8"/>
    </row>
    <row r="2">
      <c r="A2" s="164"/>
      <c r="B2" s="165" t="s">
        <v>2</v>
      </c>
      <c r="C2" s="3"/>
      <c r="D2" s="3"/>
      <c r="E2" s="4"/>
      <c r="F2" s="12"/>
      <c r="X2" s="8"/>
    </row>
    <row r="3">
      <c r="A3" s="167"/>
      <c r="B3" s="168" t="s">
        <v>3</v>
      </c>
      <c r="C3" s="3"/>
      <c r="D3" s="3"/>
      <c r="E3" s="4"/>
      <c r="F3" s="12"/>
      <c r="X3" s="8"/>
    </row>
    <row r="4">
      <c r="A4" s="169"/>
      <c r="B4" s="160" t="s">
        <v>4</v>
      </c>
      <c r="C4" s="3"/>
      <c r="D4" s="3"/>
      <c r="E4" s="4"/>
      <c r="F4" s="12"/>
      <c r="X4" s="8"/>
    </row>
    <row r="5">
      <c r="A5" s="170"/>
      <c r="B5" s="160" t="s">
        <v>5</v>
      </c>
      <c r="C5" s="3"/>
      <c r="D5" s="3"/>
      <c r="E5" s="4"/>
      <c r="F5" s="12"/>
      <c r="X5" s="8"/>
    </row>
    <row r="6">
      <c r="A6" s="171" t="s">
        <v>7</v>
      </c>
      <c r="B6" s="172" t="s">
        <v>8</v>
      </c>
      <c r="C6" s="172" t="s">
        <v>9</v>
      </c>
      <c r="D6" s="172" t="s">
        <v>10</v>
      </c>
      <c r="E6" s="173" t="s">
        <v>11</v>
      </c>
      <c r="F6" s="174" t="s">
        <v>12</v>
      </c>
      <c r="G6" s="174" t="s">
        <v>13</v>
      </c>
      <c r="H6" s="174" t="s">
        <v>15</v>
      </c>
      <c r="I6" s="174" t="s">
        <v>16</v>
      </c>
      <c r="J6" s="174" t="s">
        <v>17</v>
      </c>
      <c r="K6" s="175" t="s">
        <v>245</v>
      </c>
      <c r="L6" s="175" t="s">
        <v>246</v>
      </c>
      <c r="M6" s="175" t="s">
        <v>247</v>
      </c>
      <c r="N6" s="175" t="s">
        <v>552</v>
      </c>
      <c r="O6" s="175" t="s">
        <v>553</v>
      </c>
      <c r="P6" s="175" t="s">
        <v>554</v>
      </c>
      <c r="Q6" s="175" t="s">
        <v>251</v>
      </c>
      <c r="R6" s="176" t="s">
        <v>25</v>
      </c>
      <c r="S6" s="176" t="s">
        <v>26</v>
      </c>
      <c r="T6" s="175" t="s">
        <v>27</v>
      </c>
      <c r="U6" s="177" t="s">
        <v>28</v>
      </c>
      <c r="V6" s="176" t="s">
        <v>29</v>
      </c>
      <c r="W6" s="176" t="s">
        <v>252</v>
      </c>
      <c r="X6" s="176" t="s">
        <v>30</v>
      </c>
    </row>
    <row r="7" ht="30.75" customHeight="1">
      <c r="A7" s="17" t="s">
        <v>555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98"/>
      <c r="V7" s="178"/>
      <c r="W7" s="178"/>
      <c r="X7" s="179"/>
    </row>
    <row r="8">
      <c r="A8" s="180">
        <f t="shared" ref="A8:A64" si="1">ROW()-7</f>
        <v>1</v>
      </c>
      <c r="B8" s="181" t="str">
        <f t="shared" ref="B8:B64" si="2">LEFT(E8,3)</f>
        <v>P15</v>
      </c>
      <c r="C8" s="182" t="str">
        <f t="shared" ref="C8:C64" si="3">MID(E8,4,2)</f>
        <v>03</v>
      </c>
      <c r="D8" s="182" t="str">
        <f t="shared" ref="D8:D61" si="4">RIGHT(E8,2.2)</f>
        <v>02</v>
      </c>
      <c r="E8" s="199" t="s">
        <v>556</v>
      </c>
      <c r="F8" s="200" t="s">
        <v>43</v>
      </c>
      <c r="G8" s="200">
        <v>46.0</v>
      </c>
      <c r="H8" s="184"/>
      <c r="I8" s="185"/>
      <c r="J8" s="185"/>
      <c r="K8" s="201">
        <v>2.070919237E9</v>
      </c>
      <c r="L8" s="187" t="s">
        <v>557</v>
      </c>
      <c r="M8" s="187" t="s">
        <v>558</v>
      </c>
      <c r="N8" s="188" t="s">
        <v>559</v>
      </c>
      <c r="O8" s="188" t="s">
        <v>560</v>
      </c>
      <c r="P8" s="188" t="s">
        <v>561</v>
      </c>
      <c r="Q8" s="180" t="s">
        <v>350</v>
      </c>
      <c r="R8" s="189">
        <f t="shared" ref="R8:R64" si="5">IF(F8="2BR",150000000,IF(F8="Studio",50000000,100000000))</f>
        <v>100000000</v>
      </c>
      <c r="S8" s="190"/>
      <c r="T8" s="185"/>
      <c r="U8" s="202" t="s">
        <v>562</v>
      </c>
      <c r="V8" s="203"/>
      <c r="W8" s="47" t="s">
        <v>563</v>
      </c>
      <c r="X8" s="204" t="s">
        <v>564</v>
      </c>
    </row>
    <row r="9">
      <c r="A9" s="180">
        <f t="shared" si="1"/>
        <v>2</v>
      </c>
      <c r="B9" s="181" t="str">
        <f t="shared" si="2"/>
        <v>P15</v>
      </c>
      <c r="C9" s="182" t="str">
        <f t="shared" si="3"/>
        <v>03</v>
      </c>
      <c r="D9" s="182" t="str">
        <f t="shared" si="4"/>
        <v>08</v>
      </c>
      <c r="E9" s="199" t="s">
        <v>565</v>
      </c>
      <c r="F9" s="200" t="s">
        <v>43</v>
      </c>
      <c r="G9" s="200">
        <v>47.8</v>
      </c>
      <c r="H9" s="184"/>
      <c r="I9" s="185"/>
      <c r="J9" s="185"/>
      <c r="K9" s="201">
        <v>2.194802587E9</v>
      </c>
      <c r="L9" s="187" t="s">
        <v>566</v>
      </c>
      <c r="M9" s="187" t="s">
        <v>567</v>
      </c>
      <c r="N9" s="188" t="s">
        <v>568</v>
      </c>
      <c r="O9" s="188" t="s">
        <v>569</v>
      </c>
      <c r="P9" s="188" t="s">
        <v>570</v>
      </c>
      <c r="Q9" s="180" t="s">
        <v>350</v>
      </c>
      <c r="R9" s="189">
        <f t="shared" si="5"/>
        <v>100000000</v>
      </c>
      <c r="S9" s="190"/>
      <c r="T9" s="185"/>
      <c r="U9" s="202" t="s">
        <v>571</v>
      </c>
      <c r="V9" s="203"/>
      <c r="W9" s="47" t="s">
        <v>563</v>
      </c>
      <c r="X9" s="204" t="s">
        <v>564</v>
      </c>
    </row>
    <row r="10">
      <c r="A10" s="180">
        <f t="shared" si="1"/>
        <v>3</v>
      </c>
      <c r="B10" s="181" t="str">
        <f t="shared" si="2"/>
        <v>P15</v>
      </c>
      <c r="C10" s="182" t="str">
        <f t="shared" si="3"/>
        <v>03</v>
      </c>
      <c r="D10" s="182" t="str">
        <f t="shared" si="4"/>
        <v>09</v>
      </c>
      <c r="E10" s="199" t="s">
        <v>572</v>
      </c>
      <c r="F10" s="200" t="s">
        <v>43</v>
      </c>
      <c r="G10" s="200">
        <v>47.8</v>
      </c>
      <c r="H10" s="184"/>
      <c r="I10" s="185"/>
      <c r="J10" s="185"/>
      <c r="K10" s="201">
        <v>2.194802587E9</v>
      </c>
      <c r="L10" s="187" t="s">
        <v>566</v>
      </c>
      <c r="M10" s="187" t="s">
        <v>567</v>
      </c>
      <c r="N10" s="188" t="s">
        <v>568</v>
      </c>
      <c r="O10" s="188" t="s">
        <v>569</v>
      </c>
      <c r="P10" s="188" t="s">
        <v>570</v>
      </c>
      <c r="Q10" s="180" t="s">
        <v>350</v>
      </c>
      <c r="R10" s="189">
        <f t="shared" si="5"/>
        <v>100000000</v>
      </c>
      <c r="S10" s="190" t="s">
        <v>0</v>
      </c>
      <c r="T10" s="185"/>
      <c r="U10" s="202" t="s">
        <v>573</v>
      </c>
      <c r="V10" s="203"/>
      <c r="W10" s="47" t="s">
        <v>563</v>
      </c>
      <c r="X10" s="204" t="s">
        <v>564</v>
      </c>
    </row>
    <row r="11">
      <c r="A11" s="180">
        <f t="shared" si="1"/>
        <v>4</v>
      </c>
      <c r="B11" s="181" t="str">
        <f t="shared" si="2"/>
        <v>P15</v>
      </c>
      <c r="C11" s="182" t="str">
        <f t="shared" si="3"/>
        <v>03</v>
      </c>
      <c r="D11" s="182" t="str">
        <f t="shared" si="4"/>
        <v>15</v>
      </c>
      <c r="E11" s="199" t="s">
        <v>574</v>
      </c>
      <c r="F11" s="200" t="s">
        <v>43</v>
      </c>
      <c r="G11" s="200">
        <v>46.0</v>
      </c>
      <c r="H11" s="184"/>
      <c r="I11" s="185"/>
      <c r="J11" s="185"/>
      <c r="K11" s="201">
        <v>2.070919237E9</v>
      </c>
      <c r="L11" s="187" t="s">
        <v>557</v>
      </c>
      <c r="M11" s="187" t="s">
        <v>558</v>
      </c>
      <c r="N11" s="188" t="s">
        <v>559</v>
      </c>
      <c r="O11" s="188" t="s">
        <v>560</v>
      </c>
      <c r="P11" s="188" t="s">
        <v>561</v>
      </c>
      <c r="Q11" s="180" t="s">
        <v>350</v>
      </c>
      <c r="R11" s="189">
        <f t="shared" si="5"/>
        <v>100000000</v>
      </c>
      <c r="S11" s="190"/>
      <c r="T11" s="185"/>
      <c r="U11" s="205" t="s">
        <v>575</v>
      </c>
      <c r="V11" s="203"/>
      <c r="W11" s="47" t="s">
        <v>563</v>
      </c>
      <c r="X11" s="204" t="s">
        <v>564</v>
      </c>
    </row>
    <row r="12">
      <c r="A12" s="180">
        <f t="shared" si="1"/>
        <v>5</v>
      </c>
      <c r="B12" s="181" t="str">
        <f t="shared" si="2"/>
        <v>P15</v>
      </c>
      <c r="C12" s="182" t="str">
        <f t="shared" si="3"/>
        <v>03</v>
      </c>
      <c r="D12" s="182" t="str">
        <f t="shared" si="4"/>
        <v>17</v>
      </c>
      <c r="E12" s="199" t="s">
        <v>576</v>
      </c>
      <c r="F12" s="200" t="s">
        <v>43</v>
      </c>
      <c r="G12" s="200">
        <v>45.7</v>
      </c>
      <c r="H12" s="184"/>
      <c r="I12" s="185"/>
      <c r="J12" s="185"/>
      <c r="K12" s="201">
        <v>2.098378206E9</v>
      </c>
      <c r="L12" s="187" t="s">
        <v>577</v>
      </c>
      <c r="M12" s="187" t="s">
        <v>578</v>
      </c>
      <c r="N12" s="188" t="s">
        <v>579</v>
      </c>
      <c r="O12" s="188" t="s">
        <v>580</v>
      </c>
      <c r="P12" s="188" t="s">
        <v>581</v>
      </c>
      <c r="Q12" s="180" t="s">
        <v>350</v>
      </c>
      <c r="R12" s="189">
        <f t="shared" si="5"/>
        <v>100000000</v>
      </c>
      <c r="S12" s="190"/>
      <c r="T12" s="185"/>
      <c r="U12" s="202" t="s">
        <v>582</v>
      </c>
      <c r="V12" s="203"/>
      <c r="W12" s="47" t="s">
        <v>563</v>
      </c>
      <c r="X12" s="204" t="s">
        <v>564</v>
      </c>
    </row>
    <row r="13">
      <c r="A13" s="180">
        <f t="shared" si="1"/>
        <v>6</v>
      </c>
      <c r="B13" s="181" t="str">
        <f t="shared" si="2"/>
        <v>P15</v>
      </c>
      <c r="C13" s="182" t="str">
        <f t="shared" si="3"/>
        <v>03</v>
      </c>
      <c r="D13" s="182" t="str">
        <f t="shared" si="4"/>
        <v>19</v>
      </c>
      <c r="E13" s="199" t="s">
        <v>583</v>
      </c>
      <c r="F13" s="200" t="s">
        <v>32</v>
      </c>
      <c r="G13" s="200">
        <v>59.9</v>
      </c>
      <c r="H13" s="184"/>
      <c r="I13" s="185"/>
      <c r="J13" s="185"/>
      <c r="K13" s="201">
        <v>3.012757559E9</v>
      </c>
      <c r="L13" s="187" t="s">
        <v>584</v>
      </c>
      <c r="M13" s="187" t="s">
        <v>585</v>
      </c>
      <c r="N13" s="188" t="s">
        <v>586</v>
      </c>
      <c r="O13" s="188" t="s">
        <v>587</v>
      </c>
      <c r="P13" s="188" t="s">
        <v>588</v>
      </c>
      <c r="Q13" s="180" t="s">
        <v>52</v>
      </c>
      <c r="R13" s="189">
        <f t="shared" si="5"/>
        <v>150000000</v>
      </c>
      <c r="S13" s="190"/>
      <c r="T13" s="185"/>
      <c r="U13" s="202" t="s">
        <v>589</v>
      </c>
      <c r="V13" s="203"/>
      <c r="W13" s="47" t="s">
        <v>563</v>
      </c>
      <c r="X13" s="204" t="s">
        <v>564</v>
      </c>
    </row>
    <row r="14">
      <c r="A14" s="180">
        <f t="shared" si="1"/>
        <v>7</v>
      </c>
      <c r="B14" s="181" t="str">
        <f t="shared" si="2"/>
        <v>P15</v>
      </c>
      <c r="C14" s="182" t="str">
        <f t="shared" si="3"/>
        <v>03</v>
      </c>
      <c r="D14" s="182" t="str">
        <f t="shared" si="4"/>
        <v>22</v>
      </c>
      <c r="E14" s="199" t="s">
        <v>590</v>
      </c>
      <c r="F14" s="200" t="s">
        <v>43</v>
      </c>
      <c r="G14" s="200">
        <v>46.4</v>
      </c>
      <c r="H14" s="184"/>
      <c r="I14" s="185"/>
      <c r="J14" s="185"/>
      <c r="K14" s="201">
        <v>2.029567151E9</v>
      </c>
      <c r="L14" s="187" t="s">
        <v>591</v>
      </c>
      <c r="M14" s="187" t="s">
        <v>592</v>
      </c>
      <c r="N14" s="188" t="s">
        <v>593</v>
      </c>
      <c r="O14" s="188" t="s">
        <v>594</v>
      </c>
      <c r="P14" s="188" t="s">
        <v>595</v>
      </c>
      <c r="Q14" s="180" t="s">
        <v>350</v>
      </c>
      <c r="R14" s="189">
        <f t="shared" si="5"/>
        <v>100000000</v>
      </c>
      <c r="S14" s="190"/>
      <c r="T14" s="185"/>
      <c r="U14" s="202" t="s">
        <v>596</v>
      </c>
      <c r="V14" s="203"/>
      <c r="W14" s="47" t="s">
        <v>563</v>
      </c>
      <c r="X14" s="204" t="s">
        <v>564</v>
      </c>
    </row>
    <row r="15">
      <c r="A15" s="180">
        <f t="shared" si="1"/>
        <v>8</v>
      </c>
      <c r="B15" s="181" t="str">
        <f t="shared" si="2"/>
        <v>P15</v>
      </c>
      <c r="C15" s="182" t="str">
        <f t="shared" si="3"/>
        <v>03</v>
      </c>
      <c r="D15" s="182" t="str">
        <f t="shared" si="4"/>
        <v>26</v>
      </c>
      <c r="E15" s="199" t="s">
        <v>597</v>
      </c>
      <c r="F15" s="200" t="s">
        <v>43</v>
      </c>
      <c r="G15" s="200">
        <v>45.8</v>
      </c>
      <c r="H15" s="184"/>
      <c r="I15" s="185"/>
      <c r="J15" s="185"/>
      <c r="K15" s="201">
        <v>2.043181585E9</v>
      </c>
      <c r="L15" s="187" t="s">
        <v>598</v>
      </c>
      <c r="M15" s="187" t="s">
        <v>599</v>
      </c>
      <c r="N15" s="188" t="s">
        <v>600</v>
      </c>
      <c r="O15" s="188" t="s">
        <v>601</v>
      </c>
      <c r="P15" s="188" t="s">
        <v>602</v>
      </c>
      <c r="Q15" s="180" t="s">
        <v>350</v>
      </c>
      <c r="R15" s="189">
        <f t="shared" si="5"/>
        <v>100000000</v>
      </c>
      <c r="S15" s="190"/>
      <c r="T15" s="185"/>
      <c r="U15" s="202" t="s">
        <v>603</v>
      </c>
      <c r="V15" s="203"/>
      <c r="W15" s="47" t="s">
        <v>563</v>
      </c>
      <c r="X15" s="204" t="s">
        <v>564</v>
      </c>
    </row>
    <row r="16">
      <c r="A16" s="180">
        <f t="shared" si="1"/>
        <v>9</v>
      </c>
      <c r="B16" s="181" t="str">
        <f t="shared" si="2"/>
        <v>P15</v>
      </c>
      <c r="C16" s="182" t="str">
        <f t="shared" si="3"/>
        <v>03</v>
      </c>
      <c r="D16" s="182" t="str">
        <f t="shared" si="4"/>
        <v>27</v>
      </c>
      <c r="E16" s="199" t="s">
        <v>604</v>
      </c>
      <c r="F16" s="200" t="s">
        <v>43</v>
      </c>
      <c r="G16" s="200">
        <v>46.0</v>
      </c>
      <c r="H16" s="184"/>
      <c r="I16" s="185"/>
      <c r="J16" s="185"/>
      <c r="K16" s="201">
        <v>2.052103777E9</v>
      </c>
      <c r="L16" s="187" t="s">
        <v>605</v>
      </c>
      <c r="M16" s="187" t="s">
        <v>606</v>
      </c>
      <c r="N16" s="188" t="s">
        <v>607</v>
      </c>
      <c r="O16" s="188" t="s">
        <v>608</v>
      </c>
      <c r="P16" s="188" t="s">
        <v>609</v>
      </c>
      <c r="Q16" s="180" t="s">
        <v>350</v>
      </c>
      <c r="R16" s="189">
        <f t="shared" si="5"/>
        <v>100000000</v>
      </c>
      <c r="S16" s="190"/>
      <c r="T16" s="185"/>
      <c r="U16" s="202" t="s">
        <v>610</v>
      </c>
      <c r="V16" s="203"/>
      <c r="W16" s="47" t="s">
        <v>563</v>
      </c>
      <c r="X16" s="204" t="s">
        <v>564</v>
      </c>
    </row>
    <row r="17">
      <c r="A17" s="180">
        <f t="shared" si="1"/>
        <v>10</v>
      </c>
      <c r="B17" s="181" t="str">
        <f t="shared" si="2"/>
        <v>P15</v>
      </c>
      <c r="C17" s="182" t="str">
        <f t="shared" si="3"/>
        <v>03</v>
      </c>
      <c r="D17" s="182" t="str">
        <f t="shared" si="4"/>
        <v>28</v>
      </c>
      <c r="E17" s="199" t="s">
        <v>611</v>
      </c>
      <c r="F17" s="200" t="s">
        <v>43</v>
      </c>
      <c r="G17" s="200">
        <v>47.8</v>
      </c>
      <c r="H17" s="184"/>
      <c r="I17" s="185"/>
      <c r="J17" s="185"/>
      <c r="K17" s="201">
        <v>2.13240349E9</v>
      </c>
      <c r="L17" s="187" t="s">
        <v>612</v>
      </c>
      <c r="M17" s="187" t="s">
        <v>613</v>
      </c>
      <c r="N17" s="188" t="s">
        <v>614</v>
      </c>
      <c r="O17" s="188" t="s">
        <v>615</v>
      </c>
      <c r="P17" s="188" t="s">
        <v>616</v>
      </c>
      <c r="Q17" s="180" t="s">
        <v>350</v>
      </c>
      <c r="R17" s="189">
        <f t="shared" si="5"/>
        <v>100000000</v>
      </c>
      <c r="S17" s="190"/>
      <c r="T17" s="185"/>
      <c r="U17" s="202" t="s">
        <v>617</v>
      </c>
      <c r="V17" s="203"/>
      <c r="W17" s="47" t="s">
        <v>563</v>
      </c>
      <c r="X17" s="204" t="s">
        <v>564</v>
      </c>
    </row>
    <row r="18">
      <c r="A18" s="180">
        <f t="shared" si="1"/>
        <v>11</v>
      </c>
      <c r="B18" s="181" t="str">
        <f t="shared" si="2"/>
        <v>P15</v>
      </c>
      <c r="C18" s="182" t="str">
        <f t="shared" si="3"/>
        <v>03</v>
      </c>
      <c r="D18" s="182" t="str">
        <f t="shared" si="4"/>
        <v>35</v>
      </c>
      <c r="E18" s="199" t="s">
        <v>618</v>
      </c>
      <c r="F18" s="200" t="s">
        <v>43</v>
      </c>
      <c r="G18" s="200">
        <v>46.4</v>
      </c>
      <c r="H18" s="184"/>
      <c r="I18" s="185"/>
      <c r="J18" s="185"/>
      <c r="K18" s="201">
        <v>2.029567151E9</v>
      </c>
      <c r="L18" s="187" t="s">
        <v>591</v>
      </c>
      <c r="M18" s="187" t="s">
        <v>592</v>
      </c>
      <c r="N18" s="188" t="s">
        <v>593</v>
      </c>
      <c r="O18" s="188" t="s">
        <v>594</v>
      </c>
      <c r="P18" s="188" t="s">
        <v>595</v>
      </c>
      <c r="Q18" s="180" t="s">
        <v>350</v>
      </c>
      <c r="R18" s="189">
        <f t="shared" si="5"/>
        <v>100000000</v>
      </c>
      <c r="S18" s="190"/>
      <c r="T18" s="185"/>
      <c r="U18" s="206" t="s">
        <v>619</v>
      </c>
      <c r="V18" s="203"/>
      <c r="W18" s="47" t="s">
        <v>563</v>
      </c>
      <c r="X18" s="204" t="s">
        <v>564</v>
      </c>
    </row>
    <row r="19">
      <c r="A19" s="180">
        <f t="shared" si="1"/>
        <v>12</v>
      </c>
      <c r="B19" s="181" t="str">
        <f t="shared" si="2"/>
        <v>P15</v>
      </c>
      <c r="C19" s="182" t="str">
        <f t="shared" si="3"/>
        <v>03</v>
      </c>
      <c r="D19" s="182" t="str">
        <f t="shared" si="4"/>
        <v>36</v>
      </c>
      <c r="E19" s="199" t="s">
        <v>620</v>
      </c>
      <c r="F19" s="200" t="s">
        <v>43</v>
      </c>
      <c r="G19" s="200">
        <v>45.9</v>
      </c>
      <c r="H19" s="184"/>
      <c r="I19" s="185"/>
      <c r="J19" s="185"/>
      <c r="K19" s="201">
        <v>2.047642681E9</v>
      </c>
      <c r="L19" s="187" t="s">
        <v>621</v>
      </c>
      <c r="M19" s="187" t="s">
        <v>622</v>
      </c>
      <c r="N19" s="188" t="s">
        <v>623</v>
      </c>
      <c r="O19" s="188" t="s">
        <v>624</v>
      </c>
      <c r="P19" s="188" t="s">
        <v>625</v>
      </c>
      <c r="Q19" s="180" t="s">
        <v>350</v>
      </c>
      <c r="R19" s="189">
        <f t="shared" si="5"/>
        <v>100000000</v>
      </c>
      <c r="S19" s="190"/>
      <c r="T19" s="185"/>
      <c r="U19" s="206" t="s">
        <v>626</v>
      </c>
      <c r="V19" s="203"/>
      <c r="W19" s="47" t="s">
        <v>563</v>
      </c>
      <c r="X19" s="204" t="s">
        <v>564</v>
      </c>
    </row>
    <row r="20">
      <c r="A20" s="180">
        <f t="shared" si="1"/>
        <v>13</v>
      </c>
      <c r="B20" s="181" t="str">
        <f t="shared" si="2"/>
        <v>P15</v>
      </c>
      <c r="C20" s="182" t="str">
        <f t="shared" si="3"/>
        <v>05</v>
      </c>
      <c r="D20" s="182" t="str">
        <f t="shared" si="4"/>
        <v>20</v>
      </c>
      <c r="E20" s="199" t="s">
        <v>627</v>
      </c>
      <c r="F20" s="200" t="s">
        <v>32</v>
      </c>
      <c r="G20" s="200">
        <v>60.0</v>
      </c>
      <c r="H20" s="184"/>
      <c r="I20" s="185"/>
      <c r="J20" s="185"/>
      <c r="K20" s="201">
        <v>2.960183616E9</v>
      </c>
      <c r="L20" s="187" t="s">
        <v>628</v>
      </c>
      <c r="M20" s="187" t="s">
        <v>629</v>
      </c>
      <c r="N20" s="188" t="s">
        <v>630</v>
      </c>
      <c r="O20" s="188" t="s">
        <v>631</v>
      </c>
      <c r="P20" s="188" t="s">
        <v>632</v>
      </c>
      <c r="Q20" s="180" t="s">
        <v>52</v>
      </c>
      <c r="R20" s="189">
        <f t="shared" si="5"/>
        <v>150000000</v>
      </c>
      <c r="S20" s="190"/>
      <c r="T20" s="185"/>
      <c r="U20" s="202" t="s">
        <v>633</v>
      </c>
      <c r="V20" s="203"/>
      <c r="W20" s="47" t="s">
        <v>563</v>
      </c>
      <c r="X20" s="204" t="s">
        <v>564</v>
      </c>
    </row>
    <row r="21">
      <c r="A21" s="180">
        <f t="shared" si="1"/>
        <v>14</v>
      </c>
      <c r="B21" s="181" t="str">
        <f t="shared" si="2"/>
        <v>P15</v>
      </c>
      <c r="C21" s="182" t="str">
        <f t="shared" si="3"/>
        <v>05</v>
      </c>
      <c r="D21" s="182" t="str">
        <f t="shared" si="4"/>
        <v>22</v>
      </c>
      <c r="E21" s="199" t="s">
        <v>634</v>
      </c>
      <c r="F21" s="200" t="s">
        <v>43</v>
      </c>
      <c r="G21" s="200">
        <v>46.6</v>
      </c>
      <c r="H21" s="184"/>
      <c r="I21" s="185"/>
      <c r="J21" s="185"/>
      <c r="K21" s="201">
        <v>2.057990513E9</v>
      </c>
      <c r="L21" s="187" t="s">
        <v>635</v>
      </c>
      <c r="M21" s="187" t="s">
        <v>636</v>
      </c>
      <c r="N21" s="188" t="s">
        <v>637</v>
      </c>
      <c r="O21" s="188" t="s">
        <v>638</v>
      </c>
      <c r="P21" s="188" t="s">
        <v>639</v>
      </c>
      <c r="Q21" s="180" t="s">
        <v>350</v>
      </c>
      <c r="R21" s="189">
        <f t="shared" si="5"/>
        <v>100000000</v>
      </c>
      <c r="S21" s="190"/>
      <c r="T21" s="185"/>
      <c r="U21" s="202" t="s">
        <v>640</v>
      </c>
      <c r="V21" s="203"/>
      <c r="W21" s="47" t="s">
        <v>563</v>
      </c>
      <c r="X21" s="204" t="s">
        <v>564</v>
      </c>
    </row>
    <row r="22">
      <c r="A22" s="180">
        <f t="shared" si="1"/>
        <v>15</v>
      </c>
      <c r="B22" s="181" t="str">
        <f t="shared" si="2"/>
        <v>P15</v>
      </c>
      <c r="C22" s="182" t="str">
        <f t="shared" si="3"/>
        <v>05</v>
      </c>
      <c r="D22" s="182" t="str">
        <f t="shared" si="4"/>
        <v>27</v>
      </c>
      <c r="E22" s="199" t="s">
        <v>641</v>
      </c>
      <c r="F22" s="200" t="s">
        <v>43</v>
      </c>
      <c r="G22" s="200">
        <v>46.1</v>
      </c>
      <c r="H22" s="184"/>
      <c r="I22" s="185"/>
      <c r="J22" s="185"/>
      <c r="K22" s="201">
        <v>2.07642622E9</v>
      </c>
      <c r="L22" s="187" t="s">
        <v>642</v>
      </c>
      <c r="M22" s="187" t="s">
        <v>643</v>
      </c>
      <c r="N22" s="188" t="s">
        <v>644</v>
      </c>
      <c r="O22" s="188" t="s">
        <v>645</v>
      </c>
      <c r="P22" s="188" t="s">
        <v>646</v>
      </c>
      <c r="Q22" s="180" t="s">
        <v>52</v>
      </c>
      <c r="R22" s="189">
        <f t="shared" si="5"/>
        <v>100000000</v>
      </c>
      <c r="S22" s="190"/>
      <c r="T22" s="185"/>
      <c r="U22" s="202" t="s">
        <v>647</v>
      </c>
      <c r="V22" s="203"/>
      <c r="W22" s="47" t="s">
        <v>563</v>
      </c>
      <c r="X22" s="204" t="s">
        <v>564</v>
      </c>
    </row>
    <row r="23">
      <c r="A23" s="180">
        <f t="shared" si="1"/>
        <v>16</v>
      </c>
      <c r="B23" s="181" t="str">
        <f t="shared" si="2"/>
        <v>P15</v>
      </c>
      <c r="C23" s="182" t="str">
        <f t="shared" si="3"/>
        <v>05</v>
      </c>
      <c r="D23" s="182" t="str">
        <f t="shared" si="4"/>
        <v>28</v>
      </c>
      <c r="E23" s="199" t="s">
        <v>648</v>
      </c>
      <c r="F23" s="200" t="s">
        <v>43</v>
      </c>
      <c r="G23" s="200">
        <v>47.9</v>
      </c>
      <c r="H23" s="184"/>
      <c r="I23" s="185"/>
      <c r="J23" s="185"/>
      <c r="K23" s="201">
        <v>2.157501429E9</v>
      </c>
      <c r="L23" s="187" t="s">
        <v>649</v>
      </c>
      <c r="M23" s="187" t="s">
        <v>650</v>
      </c>
      <c r="N23" s="188" t="s">
        <v>651</v>
      </c>
      <c r="O23" s="188" t="s">
        <v>652</v>
      </c>
      <c r="P23" s="188" t="s">
        <v>653</v>
      </c>
      <c r="Q23" s="180" t="s">
        <v>135</v>
      </c>
      <c r="R23" s="189">
        <f t="shared" si="5"/>
        <v>100000000</v>
      </c>
      <c r="S23" s="190"/>
      <c r="T23" s="185"/>
      <c r="U23" s="202" t="s">
        <v>654</v>
      </c>
      <c r="V23" s="203"/>
      <c r="W23" s="47" t="s">
        <v>563</v>
      </c>
      <c r="X23" s="204" t="s">
        <v>564</v>
      </c>
    </row>
    <row r="24">
      <c r="A24" s="180">
        <f t="shared" si="1"/>
        <v>17</v>
      </c>
      <c r="B24" s="181" t="str">
        <f t="shared" si="2"/>
        <v>P15</v>
      </c>
      <c r="C24" s="182" t="str">
        <f t="shared" si="3"/>
        <v>05</v>
      </c>
      <c r="D24" s="182" t="str">
        <f t="shared" si="4"/>
        <v>35</v>
      </c>
      <c r="E24" s="199" t="s">
        <v>655</v>
      </c>
      <c r="F24" s="200" t="s">
        <v>43</v>
      </c>
      <c r="G24" s="200">
        <v>46.6</v>
      </c>
      <c r="H24" s="184"/>
      <c r="I24" s="185"/>
      <c r="J24" s="185"/>
      <c r="K24" s="201">
        <v>2.057990513E9</v>
      </c>
      <c r="L24" s="187" t="s">
        <v>635</v>
      </c>
      <c r="M24" s="187" t="s">
        <v>636</v>
      </c>
      <c r="N24" s="188" t="s">
        <v>637</v>
      </c>
      <c r="O24" s="188" t="s">
        <v>638</v>
      </c>
      <c r="P24" s="188" t="s">
        <v>639</v>
      </c>
      <c r="Q24" s="180" t="s">
        <v>350</v>
      </c>
      <c r="R24" s="189">
        <f t="shared" si="5"/>
        <v>100000000</v>
      </c>
      <c r="S24" s="190"/>
      <c r="T24" s="185"/>
      <c r="U24" s="202" t="s">
        <v>656</v>
      </c>
      <c r="V24" s="203"/>
      <c r="W24" s="47" t="s">
        <v>563</v>
      </c>
      <c r="X24" s="204" t="s">
        <v>564</v>
      </c>
    </row>
    <row r="25">
      <c r="A25" s="180">
        <f t="shared" si="1"/>
        <v>18</v>
      </c>
      <c r="B25" s="181" t="str">
        <f t="shared" si="2"/>
        <v>P15</v>
      </c>
      <c r="C25" s="182" t="str">
        <f t="shared" si="3"/>
        <v>06</v>
      </c>
      <c r="D25" s="182" t="str">
        <f t="shared" si="4"/>
        <v>15</v>
      </c>
      <c r="E25" s="199" t="s">
        <v>657</v>
      </c>
      <c r="F25" s="200" t="s">
        <v>43</v>
      </c>
      <c r="G25" s="200">
        <v>46.1</v>
      </c>
      <c r="H25" s="184"/>
      <c r="I25" s="185"/>
      <c r="J25" s="185"/>
      <c r="K25" s="201">
        <v>2.294954236E9</v>
      </c>
      <c r="L25" s="187" t="s">
        <v>658</v>
      </c>
      <c r="M25" s="187" t="s">
        <v>659</v>
      </c>
      <c r="N25" s="188" t="s">
        <v>660</v>
      </c>
      <c r="O25" s="188" t="s">
        <v>661</v>
      </c>
      <c r="P25" s="188" t="s">
        <v>662</v>
      </c>
      <c r="Q25" s="180" t="s">
        <v>52</v>
      </c>
      <c r="R25" s="189">
        <f t="shared" si="5"/>
        <v>100000000</v>
      </c>
      <c r="S25" s="190"/>
      <c r="T25" s="185"/>
      <c r="U25" s="202" t="s">
        <v>663</v>
      </c>
      <c r="V25" s="203"/>
      <c r="W25" s="47" t="s">
        <v>563</v>
      </c>
      <c r="X25" s="204" t="s">
        <v>564</v>
      </c>
    </row>
    <row r="26">
      <c r="A26" s="180">
        <f t="shared" si="1"/>
        <v>19</v>
      </c>
      <c r="B26" s="181" t="str">
        <f t="shared" si="2"/>
        <v>P15</v>
      </c>
      <c r="C26" s="182" t="str">
        <f t="shared" si="3"/>
        <v>06</v>
      </c>
      <c r="D26" s="182" t="str">
        <f t="shared" si="4"/>
        <v>29</v>
      </c>
      <c r="E26" s="199" t="s">
        <v>664</v>
      </c>
      <c r="F26" s="200" t="s">
        <v>43</v>
      </c>
      <c r="G26" s="200">
        <v>47.9</v>
      </c>
      <c r="H26" s="184"/>
      <c r="I26" s="185"/>
      <c r="J26" s="185"/>
      <c r="K26" s="201">
        <v>2.178138275E9</v>
      </c>
      <c r="L26" s="187" t="s">
        <v>665</v>
      </c>
      <c r="M26" s="187" t="s">
        <v>666</v>
      </c>
      <c r="N26" s="188" t="s">
        <v>667</v>
      </c>
      <c r="O26" s="188" t="s">
        <v>668</v>
      </c>
      <c r="P26" s="188" t="s">
        <v>669</v>
      </c>
      <c r="Q26" s="180" t="s">
        <v>135</v>
      </c>
      <c r="R26" s="189">
        <f t="shared" si="5"/>
        <v>100000000</v>
      </c>
      <c r="S26" s="190"/>
      <c r="T26" s="185"/>
      <c r="U26" s="202" t="s">
        <v>670</v>
      </c>
      <c r="V26" s="203"/>
      <c r="W26" s="47" t="s">
        <v>563</v>
      </c>
      <c r="X26" s="204" t="s">
        <v>564</v>
      </c>
    </row>
    <row r="27">
      <c r="A27" s="180">
        <f t="shared" si="1"/>
        <v>20</v>
      </c>
      <c r="B27" s="181" t="str">
        <f t="shared" si="2"/>
        <v>P15</v>
      </c>
      <c r="C27" s="182" t="str">
        <f t="shared" si="3"/>
        <v>06</v>
      </c>
      <c r="D27" s="182" t="str">
        <f t="shared" si="4"/>
        <v>30</v>
      </c>
      <c r="E27" s="199" t="s">
        <v>671</v>
      </c>
      <c r="F27" s="200" t="s">
        <v>43</v>
      </c>
      <c r="G27" s="200">
        <v>46.1</v>
      </c>
      <c r="H27" s="184"/>
      <c r="I27" s="185"/>
      <c r="J27" s="185"/>
      <c r="K27" s="201">
        <v>2.096287568E9</v>
      </c>
      <c r="L27" s="187" t="s">
        <v>672</v>
      </c>
      <c r="M27" s="187" t="s">
        <v>673</v>
      </c>
      <c r="N27" s="188" t="s">
        <v>674</v>
      </c>
      <c r="O27" s="188" t="s">
        <v>675</v>
      </c>
      <c r="P27" s="188" t="s">
        <v>676</v>
      </c>
      <c r="Q27" s="180" t="s">
        <v>52</v>
      </c>
      <c r="R27" s="189">
        <f t="shared" si="5"/>
        <v>100000000</v>
      </c>
      <c r="S27" s="190"/>
      <c r="T27" s="185"/>
      <c r="U27" s="202" t="s">
        <v>677</v>
      </c>
      <c r="V27" s="203"/>
      <c r="W27" s="47" t="s">
        <v>563</v>
      </c>
      <c r="X27" s="204" t="s">
        <v>564</v>
      </c>
    </row>
    <row r="28">
      <c r="A28" s="180">
        <f t="shared" si="1"/>
        <v>21</v>
      </c>
      <c r="B28" s="181" t="str">
        <f t="shared" si="2"/>
        <v>P15</v>
      </c>
      <c r="C28" s="182" t="str">
        <f t="shared" si="3"/>
        <v>06</v>
      </c>
      <c r="D28" s="182" t="str">
        <f t="shared" si="4"/>
        <v>31</v>
      </c>
      <c r="E28" s="199" t="s">
        <v>678</v>
      </c>
      <c r="F28" s="200" t="s">
        <v>43</v>
      </c>
      <c r="G28" s="200">
        <v>46.1</v>
      </c>
      <c r="H28" s="184"/>
      <c r="I28" s="185"/>
      <c r="J28" s="185"/>
      <c r="K28" s="201">
        <v>2.096287568E9</v>
      </c>
      <c r="L28" s="187" t="s">
        <v>672</v>
      </c>
      <c r="M28" s="187" t="s">
        <v>673</v>
      </c>
      <c r="N28" s="188" t="s">
        <v>674</v>
      </c>
      <c r="O28" s="188" t="s">
        <v>675</v>
      </c>
      <c r="P28" s="188" t="s">
        <v>676</v>
      </c>
      <c r="Q28" s="180" t="s">
        <v>52</v>
      </c>
      <c r="R28" s="189">
        <f t="shared" si="5"/>
        <v>100000000</v>
      </c>
      <c r="S28" s="190"/>
      <c r="T28" s="185"/>
      <c r="U28" s="206" t="s">
        <v>679</v>
      </c>
      <c r="V28" s="203"/>
      <c r="W28" s="47" t="s">
        <v>563</v>
      </c>
      <c r="X28" s="204" t="s">
        <v>564</v>
      </c>
    </row>
    <row r="29">
      <c r="A29" s="180">
        <f t="shared" si="1"/>
        <v>22</v>
      </c>
      <c r="B29" s="181" t="str">
        <f t="shared" si="2"/>
        <v>P15</v>
      </c>
      <c r="C29" s="182" t="str">
        <f t="shared" si="3"/>
        <v>06</v>
      </c>
      <c r="D29" s="182" t="str">
        <f t="shared" si="4"/>
        <v>32</v>
      </c>
      <c r="E29" s="199" t="s">
        <v>680</v>
      </c>
      <c r="F29" s="200" t="s">
        <v>43</v>
      </c>
      <c r="G29" s="200">
        <v>46.1</v>
      </c>
      <c r="H29" s="184"/>
      <c r="I29" s="185"/>
      <c r="J29" s="185"/>
      <c r="K29" s="201">
        <v>2.096287568E9</v>
      </c>
      <c r="L29" s="187" t="s">
        <v>672</v>
      </c>
      <c r="M29" s="187" t="s">
        <v>673</v>
      </c>
      <c r="N29" s="188" t="s">
        <v>674</v>
      </c>
      <c r="O29" s="188" t="s">
        <v>675</v>
      </c>
      <c r="P29" s="188" t="s">
        <v>676</v>
      </c>
      <c r="Q29" s="180" t="s">
        <v>52</v>
      </c>
      <c r="R29" s="189">
        <f t="shared" si="5"/>
        <v>100000000</v>
      </c>
      <c r="S29" s="190"/>
      <c r="T29" s="185"/>
      <c r="U29" s="202" t="s">
        <v>681</v>
      </c>
      <c r="V29" s="203"/>
      <c r="W29" s="47" t="s">
        <v>563</v>
      </c>
      <c r="X29" s="204" t="s">
        <v>564</v>
      </c>
    </row>
    <row r="30">
      <c r="A30" s="180">
        <f t="shared" si="1"/>
        <v>23</v>
      </c>
      <c r="B30" s="181" t="str">
        <f t="shared" si="2"/>
        <v>P15</v>
      </c>
      <c r="C30" s="182" t="str">
        <f t="shared" si="3"/>
        <v>06</v>
      </c>
      <c r="D30" s="182" t="str">
        <f t="shared" si="4"/>
        <v>35</v>
      </c>
      <c r="E30" s="199" t="s">
        <v>682</v>
      </c>
      <c r="F30" s="200" t="s">
        <v>43</v>
      </c>
      <c r="G30" s="200">
        <v>46.8</v>
      </c>
      <c r="H30" s="184"/>
      <c r="I30" s="185"/>
      <c r="J30" s="185"/>
      <c r="K30" s="201">
        <v>2.086582761E9</v>
      </c>
      <c r="L30" s="187" t="s">
        <v>683</v>
      </c>
      <c r="M30" s="187" t="s">
        <v>684</v>
      </c>
      <c r="N30" s="188" t="s">
        <v>685</v>
      </c>
      <c r="O30" s="188" t="s">
        <v>686</v>
      </c>
      <c r="P30" s="188" t="s">
        <v>687</v>
      </c>
      <c r="Q30" s="180" t="s">
        <v>350</v>
      </c>
      <c r="R30" s="189">
        <f t="shared" si="5"/>
        <v>100000000</v>
      </c>
      <c r="S30" s="190"/>
      <c r="T30" s="185"/>
      <c r="U30" s="202" t="s">
        <v>688</v>
      </c>
      <c r="V30" s="203"/>
      <c r="W30" s="47" t="s">
        <v>563</v>
      </c>
      <c r="X30" s="204" t="s">
        <v>564</v>
      </c>
    </row>
    <row r="31">
      <c r="A31" s="180">
        <f t="shared" si="1"/>
        <v>24</v>
      </c>
      <c r="B31" s="181" t="str">
        <f t="shared" si="2"/>
        <v>P15</v>
      </c>
      <c r="C31" s="182" t="str">
        <f t="shared" si="3"/>
        <v>06</v>
      </c>
      <c r="D31" s="182" t="str">
        <f t="shared" si="4"/>
        <v>37</v>
      </c>
      <c r="E31" s="199" t="s">
        <v>689</v>
      </c>
      <c r="F31" s="200" t="s">
        <v>32</v>
      </c>
      <c r="G31" s="200">
        <v>60.2</v>
      </c>
      <c r="H31" s="184"/>
      <c r="I31" s="185"/>
      <c r="J31" s="185"/>
      <c r="K31" s="201">
        <v>2.998521634E9</v>
      </c>
      <c r="L31" s="187" t="s">
        <v>690</v>
      </c>
      <c r="M31" s="187" t="s">
        <v>691</v>
      </c>
      <c r="N31" s="188" t="s">
        <v>692</v>
      </c>
      <c r="O31" s="188" t="s">
        <v>693</v>
      </c>
      <c r="P31" s="188" t="s">
        <v>694</v>
      </c>
      <c r="Q31" s="180" t="s">
        <v>52</v>
      </c>
      <c r="R31" s="189">
        <f t="shared" si="5"/>
        <v>150000000</v>
      </c>
      <c r="S31" s="190"/>
      <c r="T31" s="185"/>
      <c r="U31" s="202" t="s">
        <v>695</v>
      </c>
      <c r="V31" s="203"/>
      <c r="W31" s="47" t="s">
        <v>563</v>
      </c>
      <c r="X31" s="204" t="s">
        <v>564</v>
      </c>
    </row>
    <row r="32">
      <c r="A32" s="180">
        <f t="shared" si="1"/>
        <v>25</v>
      </c>
      <c r="B32" s="181" t="str">
        <f t="shared" si="2"/>
        <v>P15</v>
      </c>
      <c r="C32" s="182" t="str">
        <f t="shared" si="3"/>
        <v>07</v>
      </c>
      <c r="D32" s="182" t="str">
        <f t="shared" si="4"/>
        <v>15</v>
      </c>
      <c r="E32" s="199" t="s">
        <v>696</v>
      </c>
      <c r="F32" s="200" t="s">
        <v>43</v>
      </c>
      <c r="G32" s="200">
        <v>46.1</v>
      </c>
      <c r="H32" s="184"/>
      <c r="I32" s="185"/>
      <c r="J32" s="185"/>
      <c r="K32" s="201">
        <v>2.316744385E9</v>
      </c>
      <c r="L32" s="187" t="s">
        <v>697</v>
      </c>
      <c r="M32" s="187" t="s">
        <v>698</v>
      </c>
      <c r="N32" s="188" t="s">
        <v>699</v>
      </c>
      <c r="O32" s="188" t="s">
        <v>700</v>
      </c>
      <c r="P32" s="188" t="s">
        <v>701</v>
      </c>
      <c r="Q32" s="180" t="s">
        <v>52</v>
      </c>
      <c r="R32" s="189">
        <f t="shared" si="5"/>
        <v>100000000</v>
      </c>
      <c r="S32" s="190"/>
      <c r="T32" s="185"/>
      <c r="U32" s="202" t="s">
        <v>702</v>
      </c>
      <c r="V32" s="203"/>
      <c r="W32" s="47" t="s">
        <v>563</v>
      </c>
      <c r="X32" s="204" t="s">
        <v>564</v>
      </c>
    </row>
    <row r="33">
      <c r="A33" s="180">
        <f t="shared" si="1"/>
        <v>26</v>
      </c>
      <c r="B33" s="181" t="str">
        <f t="shared" si="2"/>
        <v>P15</v>
      </c>
      <c r="C33" s="182" t="str">
        <f t="shared" si="3"/>
        <v>07</v>
      </c>
      <c r="D33" s="182" t="str">
        <f t="shared" si="4"/>
        <v>17</v>
      </c>
      <c r="E33" s="199" t="s">
        <v>703</v>
      </c>
      <c r="F33" s="200" t="s">
        <v>43</v>
      </c>
      <c r="G33" s="200">
        <v>45.9</v>
      </c>
      <c r="H33" s="184"/>
      <c r="I33" s="185"/>
      <c r="J33" s="185"/>
      <c r="K33" s="201">
        <v>2.168666792E9</v>
      </c>
      <c r="L33" s="187" t="s">
        <v>704</v>
      </c>
      <c r="M33" s="187" t="s">
        <v>705</v>
      </c>
      <c r="N33" s="188" t="s">
        <v>706</v>
      </c>
      <c r="O33" s="188" t="s">
        <v>707</v>
      </c>
      <c r="P33" s="188" t="s">
        <v>708</v>
      </c>
      <c r="Q33" s="180" t="s">
        <v>350</v>
      </c>
      <c r="R33" s="189">
        <f t="shared" si="5"/>
        <v>100000000</v>
      </c>
      <c r="S33" s="190"/>
      <c r="T33" s="185"/>
      <c r="U33" s="202" t="s">
        <v>709</v>
      </c>
      <c r="V33" s="203"/>
      <c r="W33" s="47" t="s">
        <v>563</v>
      </c>
      <c r="X33" s="204" t="s">
        <v>564</v>
      </c>
    </row>
    <row r="34">
      <c r="A34" s="180">
        <f t="shared" si="1"/>
        <v>27</v>
      </c>
      <c r="B34" s="181" t="str">
        <f t="shared" si="2"/>
        <v>P15</v>
      </c>
      <c r="C34" s="182" t="str">
        <f t="shared" si="3"/>
        <v>07</v>
      </c>
      <c r="D34" s="182" t="str">
        <f t="shared" si="4"/>
        <v>18</v>
      </c>
      <c r="E34" s="199" t="s">
        <v>710</v>
      </c>
      <c r="F34" s="200" t="s">
        <v>43</v>
      </c>
      <c r="G34" s="200">
        <v>46.1</v>
      </c>
      <c r="H34" s="184"/>
      <c r="I34" s="185"/>
      <c r="J34" s="185"/>
      <c r="K34" s="201">
        <v>2.178116321E9</v>
      </c>
      <c r="L34" s="187" t="s">
        <v>711</v>
      </c>
      <c r="M34" s="187" t="s">
        <v>712</v>
      </c>
      <c r="N34" s="188" t="s">
        <v>713</v>
      </c>
      <c r="O34" s="188" t="s">
        <v>714</v>
      </c>
      <c r="P34" s="188" t="s">
        <v>715</v>
      </c>
      <c r="Q34" s="180" t="s">
        <v>52</v>
      </c>
      <c r="R34" s="189">
        <f t="shared" si="5"/>
        <v>100000000</v>
      </c>
      <c r="S34" s="190"/>
      <c r="T34" s="185"/>
      <c r="U34" s="202" t="s">
        <v>716</v>
      </c>
      <c r="V34" s="203"/>
      <c r="W34" s="47" t="s">
        <v>563</v>
      </c>
      <c r="X34" s="204" t="s">
        <v>564</v>
      </c>
    </row>
    <row r="35">
      <c r="A35" s="180">
        <f t="shared" si="1"/>
        <v>28</v>
      </c>
      <c r="B35" s="181" t="str">
        <f t="shared" si="2"/>
        <v>P15</v>
      </c>
      <c r="C35" s="182" t="str">
        <f t="shared" si="3"/>
        <v>07</v>
      </c>
      <c r="D35" s="182" t="str">
        <f t="shared" si="4"/>
        <v>21</v>
      </c>
      <c r="E35" s="199" t="s">
        <v>717</v>
      </c>
      <c r="F35" s="200" t="s">
        <v>43</v>
      </c>
      <c r="G35" s="200">
        <v>46.1</v>
      </c>
      <c r="H35" s="184"/>
      <c r="I35" s="185"/>
      <c r="J35" s="185"/>
      <c r="K35" s="201">
        <v>2.116148914E9</v>
      </c>
      <c r="L35" s="187">
        <v>1.990238053E9</v>
      </c>
      <c r="M35" s="187">
        <v>2.094987425E9</v>
      </c>
      <c r="N35" s="188" t="s">
        <v>718</v>
      </c>
      <c r="O35" s="188" t="s">
        <v>719</v>
      </c>
      <c r="P35" s="188" t="s">
        <v>720</v>
      </c>
      <c r="Q35" s="180" t="s">
        <v>52</v>
      </c>
      <c r="R35" s="189">
        <f t="shared" si="5"/>
        <v>100000000</v>
      </c>
      <c r="S35" s="190"/>
      <c r="T35" s="185"/>
      <c r="U35" s="202" t="s">
        <v>721</v>
      </c>
      <c r="V35" s="203"/>
      <c r="W35" s="47" t="s">
        <v>563</v>
      </c>
      <c r="X35" s="204" t="s">
        <v>564</v>
      </c>
    </row>
    <row r="36">
      <c r="A36" s="180">
        <f t="shared" si="1"/>
        <v>29</v>
      </c>
      <c r="B36" s="181" t="str">
        <f t="shared" si="2"/>
        <v>P15</v>
      </c>
      <c r="C36" s="182" t="str">
        <f t="shared" si="3"/>
        <v>07</v>
      </c>
      <c r="D36" s="182" t="str">
        <f t="shared" si="4"/>
        <v>22</v>
      </c>
      <c r="E36" s="199" t="s">
        <v>722</v>
      </c>
      <c r="F36" s="200" t="s">
        <v>43</v>
      </c>
      <c r="G36" s="200">
        <v>46.7</v>
      </c>
      <c r="H36" s="184"/>
      <c r="I36" s="185"/>
      <c r="J36" s="185"/>
      <c r="K36" s="201">
        <v>2.101841702E9</v>
      </c>
      <c r="L36" s="187">
        <v>1.976782121E9</v>
      </c>
      <c r="M36" s="187">
        <v>2.080823285E9</v>
      </c>
      <c r="N36" s="188" t="s">
        <v>723</v>
      </c>
      <c r="O36" s="188" t="s">
        <v>724</v>
      </c>
      <c r="P36" s="188" t="s">
        <v>725</v>
      </c>
      <c r="Q36" s="180" t="s">
        <v>52</v>
      </c>
      <c r="R36" s="189">
        <f t="shared" si="5"/>
        <v>100000000</v>
      </c>
      <c r="S36" s="190"/>
      <c r="T36" s="185"/>
      <c r="U36" s="202" t="s">
        <v>726</v>
      </c>
      <c r="V36" s="203"/>
      <c r="W36" s="47" t="s">
        <v>563</v>
      </c>
      <c r="X36" s="204" t="s">
        <v>564</v>
      </c>
    </row>
    <row r="37">
      <c r="A37" s="180">
        <f t="shared" si="1"/>
        <v>30</v>
      </c>
      <c r="B37" s="181" t="str">
        <f t="shared" si="2"/>
        <v>P15</v>
      </c>
      <c r="C37" s="182" t="str">
        <f t="shared" si="3"/>
        <v>07</v>
      </c>
      <c r="D37" s="182" t="str">
        <f t="shared" si="4"/>
        <v>25</v>
      </c>
      <c r="E37" s="199" t="s">
        <v>727</v>
      </c>
      <c r="F37" s="200" t="s">
        <v>43</v>
      </c>
      <c r="G37" s="200">
        <v>46.1</v>
      </c>
      <c r="H37" s="184"/>
      <c r="I37" s="185"/>
      <c r="J37" s="185"/>
      <c r="K37" s="201">
        <v>2.116148914E9</v>
      </c>
      <c r="L37" s="187">
        <v>1.990238053E9</v>
      </c>
      <c r="M37" s="187">
        <v>2.094987425E9</v>
      </c>
      <c r="N37" s="188" t="s">
        <v>718</v>
      </c>
      <c r="O37" s="188" t="s">
        <v>719</v>
      </c>
      <c r="P37" s="188" t="s">
        <v>720</v>
      </c>
      <c r="Q37" s="180" t="s">
        <v>52</v>
      </c>
      <c r="R37" s="189">
        <f t="shared" si="5"/>
        <v>100000000</v>
      </c>
      <c r="S37" s="190"/>
      <c r="T37" s="185"/>
      <c r="U37" s="202" t="s">
        <v>728</v>
      </c>
      <c r="V37" s="203"/>
      <c r="W37" s="47" t="s">
        <v>563</v>
      </c>
      <c r="X37" s="204" t="s">
        <v>564</v>
      </c>
    </row>
    <row r="38">
      <c r="A38" s="180">
        <f t="shared" si="1"/>
        <v>31</v>
      </c>
      <c r="B38" s="181" t="str">
        <f t="shared" si="2"/>
        <v>P15</v>
      </c>
      <c r="C38" s="182" t="str">
        <f t="shared" si="3"/>
        <v>07</v>
      </c>
      <c r="D38" s="182" t="str">
        <f t="shared" si="4"/>
        <v>26</v>
      </c>
      <c r="E38" s="199" t="s">
        <v>729</v>
      </c>
      <c r="F38" s="200" t="s">
        <v>43</v>
      </c>
      <c r="G38" s="200">
        <v>46.1</v>
      </c>
      <c r="H38" s="184"/>
      <c r="I38" s="185"/>
      <c r="J38" s="185"/>
      <c r="K38" s="201">
        <v>2.116148914E9</v>
      </c>
      <c r="L38" s="187">
        <v>1.990238053E9</v>
      </c>
      <c r="M38" s="187">
        <v>2.094987425E9</v>
      </c>
      <c r="N38" s="188" t="s">
        <v>718</v>
      </c>
      <c r="O38" s="188" t="s">
        <v>719</v>
      </c>
      <c r="P38" s="188" t="s">
        <v>720</v>
      </c>
      <c r="Q38" s="180" t="s">
        <v>52</v>
      </c>
      <c r="R38" s="189">
        <f t="shared" si="5"/>
        <v>100000000</v>
      </c>
      <c r="S38" s="190"/>
      <c r="T38" s="185"/>
      <c r="U38" s="202" t="s">
        <v>730</v>
      </c>
      <c r="V38" s="203"/>
      <c r="W38" s="47" t="s">
        <v>563</v>
      </c>
      <c r="X38" s="204" t="s">
        <v>564</v>
      </c>
    </row>
    <row r="39">
      <c r="A39" s="180">
        <f t="shared" si="1"/>
        <v>32</v>
      </c>
      <c r="B39" s="181" t="str">
        <f t="shared" si="2"/>
        <v>P15</v>
      </c>
      <c r="C39" s="182" t="str">
        <f t="shared" si="3"/>
        <v>07</v>
      </c>
      <c r="D39" s="182" t="str">
        <f t="shared" si="4"/>
        <v>27</v>
      </c>
      <c r="E39" s="199" t="s">
        <v>731</v>
      </c>
      <c r="F39" s="200" t="s">
        <v>43</v>
      </c>
      <c r="G39" s="200">
        <v>46.1</v>
      </c>
      <c r="H39" s="184"/>
      <c r="I39" s="185"/>
      <c r="J39" s="185"/>
      <c r="K39" s="201">
        <v>2.116148914E9</v>
      </c>
      <c r="L39" s="187">
        <v>1.990238053E9</v>
      </c>
      <c r="M39" s="187">
        <v>2.094987425E9</v>
      </c>
      <c r="N39" s="188" t="s">
        <v>718</v>
      </c>
      <c r="O39" s="188" t="s">
        <v>719</v>
      </c>
      <c r="P39" s="188" t="s">
        <v>720</v>
      </c>
      <c r="Q39" s="180" t="s">
        <v>52</v>
      </c>
      <c r="R39" s="189">
        <f t="shared" si="5"/>
        <v>100000000</v>
      </c>
      <c r="S39" s="190"/>
      <c r="T39" s="185"/>
      <c r="U39" s="202" t="s">
        <v>732</v>
      </c>
      <c r="V39" s="203"/>
      <c r="W39" s="47" t="s">
        <v>563</v>
      </c>
      <c r="X39" s="204" t="s">
        <v>564</v>
      </c>
    </row>
    <row r="40">
      <c r="A40" s="180">
        <f t="shared" si="1"/>
        <v>33</v>
      </c>
      <c r="B40" s="181" t="str">
        <f t="shared" si="2"/>
        <v>P15</v>
      </c>
      <c r="C40" s="182" t="str">
        <f t="shared" si="3"/>
        <v>07</v>
      </c>
      <c r="D40" s="182" t="str">
        <f t="shared" si="4"/>
        <v>28</v>
      </c>
      <c r="E40" s="199" t="s">
        <v>733</v>
      </c>
      <c r="F40" s="200" t="s">
        <v>43</v>
      </c>
      <c r="G40" s="200">
        <v>47.9</v>
      </c>
      <c r="H40" s="184"/>
      <c r="I40" s="185"/>
      <c r="J40" s="185"/>
      <c r="K40" s="201">
        <v>2.19877512E9</v>
      </c>
      <c r="L40" s="187">
        <v>2.067947999E9</v>
      </c>
      <c r="M40" s="187">
        <v>2.176787368E9</v>
      </c>
      <c r="N40" s="188" t="s">
        <v>734</v>
      </c>
      <c r="O40" s="188" t="s">
        <v>735</v>
      </c>
      <c r="P40" s="188" t="s">
        <v>736</v>
      </c>
      <c r="Q40" s="180" t="s">
        <v>135</v>
      </c>
      <c r="R40" s="189">
        <f t="shared" si="5"/>
        <v>100000000</v>
      </c>
      <c r="S40" s="190"/>
      <c r="T40" s="185"/>
      <c r="U40" s="202" t="s">
        <v>737</v>
      </c>
      <c r="V40" s="203"/>
      <c r="W40" s="47" t="s">
        <v>563</v>
      </c>
      <c r="X40" s="204" t="s">
        <v>564</v>
      </c>
    </row>
    <row r="41">
      <c r="A41" s="180">
        <f t="shared" si="1"/>
        <v>34</v>
      </c>
      <c r="B41" s="181" t="str">
        <f t="shared" si="2"/>
        <v>P15</v>
      </c>
      <c r="C41" s="182" t="str">
        <f t="shared" si="3"/>
        <v>07</v>
      </c>
      <c r="D41" s="182" t="str">
        <f t="shared" si="4"/>
        <v>29</v>
      </c>
      <c r="E41" s="199" t="s">
        <v>738</v>
      </c>
      <c r="F41" s="200" t="s">
        <v>43</v>
      </c>
      <c r="G41" s="200">
        <v>47.9</v>
      </c>
      <c r="H41" s="184"/>
      <c r="I41" s="185"/>
      <c r="J41" s="185"/>
      <c r="K41" s="201">
        <v>2.19877512E9</v>
      </c>
      <c r="L41" s="187">
        <v>2.067947999E9</v>
      </c>
      <c r="M41" s="187">
        <v>2.176787368E9</v>
      </c>
      <c r="N41" s="188" t="s">
        <v>734</v>
      </c>
      <c r="O41" s="188" t="s">
        <v>735</v>
      </c>
      <c r="P41" s="188" t="s">
        <v>736</v>
      </c>
      <c r="Q41" s="180" t="s">
        <v>135</v>
      </c>
      <c r="R41" s="189">
        <f t="shared" si="5"/>
        <v>100000000</v>
      </c>
      <c r="S41" s="190"/>
      <c r="T41" s="185"/>
      <c r="U41" s="202" t="s">
        <v>739</v>
      </c>
      <c r="V41" s="203"/>
      <c r="W41" s="47" t="s">
        <v>563</v>
      </c>
      <c r="X41" s="204" t="s">
        <v>564</v>
      </c>
    </row>
    <row r="42">
      <c r="A42" s="180">
        <f t="shared" si="1"/>
        <v>35</v>
      </c>
      <c r="B42" s="181" t="str">
        <f t="shared" si="2"/>
        <v>P15</v>
      </c>
      <c r="C42" s="182" t="str">
        <f t="shared" si="3"/>
        <v>07</v>
      </c>
      <c r="D42" s="182" t="str">
        <f t="shared" si="4"/>
        <v>31</v>
      </c>
      <c r="E42" s="199" t="s">
        <v>740</v>
      </c>
      <c r="F42" s="200" t="s">
        <v>43</v>
      </c>
      <c r="G42" s="200">
        <v>46.1</v>
      </c>
      <c r="H42" s="184"/>
      <c r="I42" s="185"/>
      <c r="J42" s="185"/>
      <c r="K42" s="201">
        <v>2.116148914E9</v>
      </c>
      <c r="L42" s="187">
        <v>1.990238053E9</v>
      </c>
      <c r="M42" s="187">
        <v>2.094987425E9</v>
      </c>
      <c r="N42" s="188" t="s">
        <v>718</v>
      </c>
      <c r="O42" s="188" t="s">
        <v>719</v>
      </c>
      <c r="P42" s="188" t="s">
        <v>720</v>
      </c>
      <c r="Q42" s="180" t="s">
        <v>52</v>
      </c>
      <c r="R42" s="189">
        <f t="shared" si="5"/>
        <v>100000000</v>
      </c>
      <c r="S42" s="190"/>
      <c r="T42" s="185"/>
      <c r="U42" s="202" t="s">
        <v>741</v>
      </c>
      <c r="V42" s="203"/>
      <c r="W42" s="47" t="s">
        <v>563</v>
      </c>
      <c r="X42" s="204" t="s">
        <v>564</v>
      </c>
    </row>
    <row r="43">
      <c r="A43" s="180">
        <f t="shared" si="1"/>
        <v>36</v>
      </c>
      <c r="B43" s="181" t="str">
        <f t="shared" si="2"/>
        <v>P15</v>
      </c>
      <c r="C43" s="182" t="str">
        <f t="shared" si="3"/>
        <v>07</v>
      </c>
      <c r="D43" s="182" t="str">
        <f t="shared" si="4"/>
        <v>35</v>
      </c>
      <c r="E43" s="199" t="s">
        <v>742</v>
      </c>
      <c r="F43" s="200" t="s">
        <v>43</v>
      </c>
      <c r="G43" s="200">
        <v>46.8</v>
      </c>
      <c r="H43" s="184"/>
      <c r="I43" s="185"/>
      <c r="J43" s="185"/>
      <c r="K43" s="201">
        <v>2.106342435E9</v>
      </c>
      <c r="L43" s="187">
        <v>1.98101506E9</v>
      </c>
      <c r="M43" s="187">
        <v>2.08527901E9</v>
      </c>
      <c r="N43" s="188" t="s">
        <v>743</v>
      </c>
      <c r="O43" s="188" t="s">
        <v>744</v>
      </c>
      <c r="P43" s="188" t="s">
        <v>745</v>
      </c>
      <c r="Q43" s="180" t="s">
        <v>52</v>
      </c>
      <c r="R43" s="189">
        <f t="shared" si="5"/>
        <v>100000000</v>
      </c>
      <c r="S43" s="190"/>
      <c r="T43" s="185"/>
      <c r="U43" s="206" t="s">
        <v>746</v>
      </c>
      <c r="V43" s="203"/>
      <c r="W43" s="47" t="s">
        <v>563</v>
      </c>
      <c r="X43" s="204" t="s">
        <v>564</v>
      </c>
    </row>
    <row r="44">
      <c r="A44" s="180">
        <f t="shared" si="1"/>
        <v>37</v>
      </c>
      <c r="B44" s="181" t="str">
        <f t="shared" si="2"/>
        <v>P15</v>
      </c>
      <c r="C44" s="182" t="str">
        <f t="shared" si="3"/>
        <v>08</v>
      </c>
      <c r="D44" s="182" t="str">
        <f t="shared" si="4"/>
        <v>15</v>
      </c>
      <c r="E44" s="199" t="s">
        <v>747</v>
      </c>
      <c r="F44" s="200" t="s">
        <v>43</v>
      </c>
      <c r="G44" s="200">
        <v>46.1</v>
      </c>
      <c r="H44" s="184"/>
      <c r="I44" s="185"/>
      <c r="J44" s="185"/>
      <c r="K44" s="201">
        <v>2.338534537E9</v>
      </c>
      <c r="L44" s="187">
        <v>2.199391731E9</v>
      </c>
      <c r="M44" s="187">
        <v>2.315149191E9</v>
      </c>
      <c r="N44" s="188" t="s">
        <v>748</v>
      </c>
      <c r="O44" s="188" t="s">
        <v>749</v>
      </c>
      <c r="P44" s="188" t="s">
        <v>750</v>
      </c>
      <c r="Q44" s="180" t="s">
        <v>52</v>
      </c>
      <c r="R44" s="189">
        <f t="shared" si="5"/>
        <v>100000000</v>
      </c>
      <c r="S44" s="190"/>
      <c r="T44" s="185"/>
      <c r="U44" s="202" t="s">
        <v>751</v>
      </c>
      <c r="V44" s="203"/>
      <c r="W44" s="47" t="s">
        <v>563</v>
      </c>
      <c r="X44" s="204" t="s">
        <v>564</v>
      </c>
    </row>
    <row r="45">
      <c r="A45" s="180">
        <f t="shared" si="1"/>
        <v>38</v>
      </c>
      <c r="B45" s="181" t="str">
        <f t="shared" si="2"/>
        <v>P15</v>
      </c>
      <c r="C45" s="182" t="str">
        <f t="shared" si="3"/>
        <v>08</v>
      </c>
      <c r="D45" s="182" t="str">
        <f t="shared" si="4"/>
        <v>26</v>
      </c>
      <c r="E45" s="199" t="s">
        <v>752</v>
      </c>
      <c r="F45" s="200" t="s">
        <v>43</v>
      </c>
      <c r="G45" s="200">
        <v>46.1</v>
      </c>
      <c r="H45" s="184"/>
      <c r="I45" s="185"/>
      <c r="J45" s="185"/>
      <c r="K45" s="201">
        <v>2.136010263E9</v>
      </c>
      <c r="L45" s="187">
        <v>2.008917654E9</v>
      </c>
      <c r="M45" s="187">
        <v>2.114650161E9</v>
      </c>
      <c r="N45" s="188" t="s">
        <v>753</v>
      </c>
      <c r="O45" s="188" t="s">
        <v>754</v>
      </c>
      <c r="P45" s="188" t="s">
        <v>755</v>
      </c>
      <c r="Q45" s="180" t="s">
        <v>52</v>
      </c>
      <c r="R45" s="189">
        <f t="shared" si="5"/>
        <v>100000000</v>
      </c>
      <c r="S45" s="190"/>
      <c r="T45" s="185"/>
      <c r="U45" s="202" t="s">
        <v>756</v>
      </c>
      <c r="V45" s="203"/>
      <c r="W45" s="47" t="s">
        <v>563</v>
      </c>
      <c r="X45" s="204" t="s">
        <v>564</v>
      </c>
    </row>
    <row r="46">
      <c r="A46" s="180">
        <f t="shared" si="1"/>
        <v>39</v>
      </c>
      <c r="B46" s="181" t="str">
        <f t="shared" si="2"/>
        <v>P15</v>
      </c>
      <c r="C46" s="182" t="str">
        <f t="shared" si="3"/>
        <v>08</v>
      </c>
      <c r="D46" s="182" t="str">
        <f t="shared" si="4"/>
        <v>27</v>
      </c>
      <c r="E46" s="199" t="s">
        <v>757</v>
      </c>
      <c r="F46" s="200" t="s">
        <v>43</v>
      </c>
      <c r="G46" s="200">
        <v>46.1</v>
      </c>
      <c r="H46" s="184"/>
      <c r="I46" s="185"/>
      <c r="J46" s="185"/>
      <c r="K46" s="201">
        <v>2.136010263E9</v>
      </c>
      <c r="L46" s="187">
        <v>2.008917654E9</v>
      </c>
      <c r="M46" s="187">
        <v>2.114650161E9</v>
      </c>
      <c r="N46" s="188" t="s">
        <v>753</v>
      </c>
      <c r="O46" s="188" t="s">
        <v>754</v>
      </c>
      <c r="P46" s="188" t="s">
        <v>755</v>
      </c>
      <c r="Q46" s="180" t="s">
        <v>52</v>
      </c>
      <c r="R46" s="189">
        <f t="shared" si="5"/>
        <v>100000000</v>
      </c>
      <c r="S46" s="190"/>
      <c r="T46" s="185"/>
      <c r="U46" s="202" t="s">
        <v>758</v>
      </c>
      <c r="V46" s="203"/>
      <c r="W46" s="47" t="s">
        <v>563</v>
      </c>
      <c r="X46" s="204" t="s">
        <v>564</v>
      </c>
    </row>
    <row r="47">
      <c r="A47" s="180">
        <f t="shared" si="1"/>
        <v>40</v>
      </c>
      <c r="B47" s="181" t="str">
        <f t="shared" si="2"/>
        <v>P15</v>
      </c>
      <c r="C47" s="182" t="str">
        <f t="shared" si="3"/>
        <v>08</v>
      </c>
      <c r="D47" s="182" t="str">
        <f t="shared" si="4"/>
        <v>28</v>
      </c>
      <c r="E47" s="199" t="s">
        <v>759</v>
      </c>
      <c r="F47" s="200" t="s">
        <v>43</v>
      </c>
      <c r="G47" s="200">
        <v>47.9</v>
      </c>
      <c r="H47" s="184"/>
      <c r="I47" s="185"/>
      <c r="J47" s="185"/>
      <c r="K47" s="201">
        <v>2.219411966E9</v>
      </c>
      <c r="L47" s="187">
        <v>2.087356955E9</v>
      </c>
      <c r="M47" s="187">
        <v>2.197217847E9</v>
      </c>
      <c r="N47" s="188" t="s">
        <v>760</v>
      </c>
      <c r="O47" s="188" t="s">
        <v>761</v>
      </c>
      <c r="P47" s="188" t="s">
        <v>762</v>
      </c>
      <c r="Q47" s="180" t="s">
        <v>135</v>
      </c>
      <c r="R47" s="189">
        <f t="shared" si="5"/>
        <v>100000000</v>
      </c>
      <c r="S47" s="190"/>
      <c r="T47" s="185"/>
      <c r="U47" s="202" t="s">
        <v>763</v>
      </c>
      <c r="V47" s="203"/>
      <c r="W47" s="47" t="s">
        <v>563</v>
      </c>
      <c r="X47" s="204" t="s">
        <v>564</v>
      </c>
    </row>
    <row r="48">
      <c r="A48" s="180">
        <f t="shared" si="1"/>
        <v>41</v>
      </c>
      <c r="B48" s="181" t="str">
        <f t="shared" si="2"/>
        <v>P15</v>
      </c>
      <c r="C48" s="182" t="str">
        <f t="shared" si="3"/>
        <v>08</v>
      </c>
      <c r="D48" s="182" t="str">
        <f t="shared" si="4"/>
        <v>32</v>
      </c>
      <c r="E48" s="199" t="s">
        <v>764</v>
      </c>
      <c r="F48" s="200" t="s">
        <v>43</v>
      </c>
      <c r="G48" s="200">
        <v>46.1</v>
      </c>
      <c r="H48" s="184"/>
      <c r="I48" s="185"/>
      <c r="J48" s="185"/>
      <c r="K48" s="201">
        <v>2.136010263E9</v>
      </c>
      <c r="L48" s="187">
        <v>2.008917654E9</v>
      </c>
      <c r="M48" s="187">
        <v>2.114650161E9</v>
      </c>
      <c r="N48" s="188" t="s">
        <v>753</v>
      </c>
      <c r="O48" s="188" t="s">
        <v>754</v>
      </c>
      <c r="P48" s="188" t="s">
        <v>755</v>
      </c>
      <c r="Q48" s="180" t="s">
        <v>52</v>
      </c>
      <c r="R48" s="189">
        <f t="shared" si="5"/>
        <v>100000000</v>
      </c>
      <c r="S48" s="190"/>
      <c r="T48" s="185"/>
      <c r="U48" s="202" t="s">
        <v>765</v>
      </c>
      <c r="V48" s="203"/>
      <c r="W48" s="47" t="s">
        <v>563</v>
      </c>
      <c r="X48" s="204" t="s">
        <v>564</v>
      </c>
    </row>
    <row r="49">
      <c r="A49" s="180">
        <f t="shared" si="1"/>
        <v>42</v>
      </c>
      <c r="B49" s="181" t="str">
        <f t="shared" si="2"/>
        <v>P15</v>
      </c>
      <c r="C49" s="182" t="str">
        <f t="shared" si="3"/>
        <v>08</v>
      </c>
      <c r="D49" s="182" t="str">
        <f t="shared" si="4"/>
        <v>35</v>
      </c>
      <c r="E49" s="199" t="s">
        <v>766</v>
      </c>
      <c r="F49" s="200" t="s">
        <v>43</v>
      </c>
      <c r="G49" s="200">
        <v>46.8</v>
      </c>
      <c r="H49" s="184"/>
      <c r="I49" s="185"/>
      <c r="J49" s="185"/>
      <c r="K49" s="201">
        <v>2.126102105E9</v>
      </c>
      <c r="L49" s="187">
        <v>1.99959903E9</v>
      </c>
      <c r="M49" s="187">
        <v>2.104841084E9</v>
      </c>
      <c r="N49" s="188" t="s">
        <v>767</v>
      </c>
      <c r="O49" s="188" t="s">
        <v>768</v>
      </c>
      <c r="P49" s="188" t="s">
        <v>769</v>
      </c>
      <c r="Q49" s="180" t="s">
        <v>52</v>
      </c>
      <c r="R49" s="189">
        <f t="shared" si="5"/>
        <v>100000000</v>
      </c>
      <c r="S49" s="190"/>
      <c r="T49" s="185"/>
      <c r="U49" s="206" t="s">
        <v>770</v>
      </c>
      <c r="V49" s="203"/>
      <c r="W49" s="47" t="s">
        <v>563</v>
      </c>
      <c r="X49" s="204" t="s">
        <v>564</v>
      </c>
    </row>
    <row r="50">
      <c r="A50" s="180">
        <f t="shared" si="1"/>
        <v>43</v>
      </c>
      <c r="B50" s="181" t="str">
        <f t="shared" si="2"/>
        <v>P15</v>
      </c>
      <c r="C50" s="182" t="str">
        <f t="shared" si="3"/>
        <v>08</v>
      </c>
      <c r="D50" s="182" t="str">
        <f t="shared" si="4"/>
        <v>36</v>
      </c>
      <c r="E50" s="199" t="s">
        <v>771</v>
      </c>
      <c r="F50" s="200" t="s">
        <v>43</v>
      </c>
      <c r="G50" s="200">
        <v>46.1</v>
      </c>
      <c r="H50" s="184"/>
      <c r="I50" s="185"/>
      <c r="J50" s="185"/>
      <c r="K50" s="201">
        <v>2.136010263E9</v>
      </c>
      <c r="L50" s="187">
        <v>2.008917654E9</v>
      </c>
      <c r="M50" s="187">
        <v>2.114650161E9</v>
      </c>
      <c r="N50" s="188" t="s">
        <v>753</v>
      </c>
      <c r="O50" s="188" t="s">
        <v>754</v>
      </c>
      <c r="P50" s="188" t="s">
        <v>755</v>
      </c>
      <c r="Q50" s="180" t="s">
        <v>52</v>
      </c>
      <c r="R50" s="189">
        <f t="shared" si="5"/>
        <v>100000000</v>
      </c>
      <c r="S50" s="190"/>
      <c r="T50" s="185"/>
      <c r="U50" s="206" t="s">
        <v>772</v>
      </c>
      <c r="V50" s="203"/>
      <c r="W50" s="47" t="s">
        <v>563</v>
      </c>
      <c r="X50" s="204" t="s">
        <v>564</v>
      </c>
    </row>
    <row r="51">
      <c r="A51" s="180">
        <f t="shared" si="1"/>
        <v>44</v>
      </c>
      <c r="B51" s="181" t="str">
        <f t="shared" si="2"/>
        <v>P15</v>
      </c>
      <c r="C51" s="182" t="str">
        <f t="shared" si="3"/>
        <v>02</v>
      </c>
      <c r="D51" s="182" t="str">
        <f t="shared" si="4"/>
        <v>21</v>
      </c>
      <c r="E51" s="183" t="s">
        <v>773</v>
      </c>
      <c r="F51" s="27" t="s">
        <v>43</v>
      </c>
      <c r="G51" s="27">
        <v>45.9</v>
      </c>
      <c r="H51" s="184"/>
      <c r="I51" s="185"/>
      <c r="J51" s="185"/>
      <c r="K51" s="184">
        <v>2.0278675E9</v>
      </c>
      <c r="L51" s="187">
        <v>1.907209383E9</v>
      </c>
      <c r="M51" s="187">
        <v>2.007588824E9</v>
      </c>
      <c r="N51" s="207" t="s">
        <v>774</v>
      </c>
      <c r="O51" s="207" t="s">
        <v>775</v>
      </c>
      <c r="P51" s="207" t="s">
        <v>776</v>
      </c>
      <c r="Q51" s="180" t="s">
        <v>350</v>
      </c>
      <c r="R51" s="189">
        <f t="shared" si="5"/>
        <v>100000000</v>
      </c>
      <c r="S51" s="190" t="s">
        <v>777</v>
      </c>
      <c r="T51" s="185"/>
      <c r="U51" s="202" t="s">
        <v>778</v>
      </c>
      <c r="V51" s="203"/>
      <c r="W51" s="47" t="s">
        <v>563</v>
      </c>
      <c r="X51" s="123" t="s">
        <v>779</v>
      </c>
    </row>
    <row r="52">
      <c r="A52" s="180">
        <f t="shared" si="1"/>
        <v>45</v>
      </c>
      <c r="B52" s="181" t="str">
        <f t="shared" si="2"/>
        <v>P15</v>
      </c>
      <c r="C52" s="182" t="str">
        <f t="shared" si="3"/>
        <v>02</v>
      </c>
      <c r="D52" s="182" t="str">
        <f t="shared" si="4"/>
        <v>23</v>
      </c>
      <c r="E52" s="183" t="s">
        <v>780</v>
      </c>
      <c r="F52" s="27" t="s">
        <v>43</v>
      </c>
      <c r="G52" s="27">
        <v>45.7</v>
      </c>
      <c r="H52" s="184"/>
      <c r="I52" s="185"/>
      <c r="J52" s="185"/>
      <c r="K52" s="184">
        <v>1.99934246E9</v>
      </c>
      <c r="L52" s="208">
        <v>1.880381584E9</v>
      </c>
      <c r="M52" s="208">
        <v>1.979349034E9</v>
      </c>
      <c r="N52" s="188" t="s">
        <v>781</v>
      </c>
      <c r="O52" s="188" t="s">
        <v>782</v>
      </c>
      <c r="P52" s="188" t="s">
        <v>783</v>
      </c>
      <c r="Q52" s="180" t="s">
        <v>350</v>
      </c>
      <c r="R52" s="189">
        <f t="shared" si="5"/>
        <v>100000000</v>
      </c>
      <c r="S52" s="190"/>
      <c r="T52" s="191"/>
      <c r="U52" s="192" t="s">
        <v>784</v>
      </c>
      <c r="V52" s="203"/>
      <c r="W52" s="47" t="s">
        <v>563</v>
      </c>
      <c r="X52" s="123" t="s">
        <v>779</v>
      </c>
    </row>
    <row r="53">
      <c r="A53" s="180">
        <f t="shared" si="1"/>
        <v>46</v>
      </c>
      <c r="B53" s="181" t="str">
        <f t="shared" si="2"/>
        <v>P15</v>
      </c>
      <c r="C53" s="182" t="str">
        <f t="shared" si="3"/>
        <v>03</v>
      </c>
      <c r="D53" s="182" t="str">
        <f t="shared" si="4"/>
        <v>29</v>
      </c>
      <c r="E53" s="183" t="s">
        <v>785</v>
      </c>
      <c r="F53" s="27" t="s">
        <v>43</v>
      </c>
      <c r="G53" s="27">
        <v>47.8</v>
      </c>
      <c r="H53" s="184"/>
      <c r="I53" s="185"/>
      <c r="J53" s="185"/>
      <c r="K53" s="184">
        <v>2.13240349E9</v>
      </c>
      <c r="L53" s="187">
        <v>2.005525482E9</v>
      </c>
      <c r="M53" s="187">
        <v>2.111079455E9</v>
      </c>
      <c r="N53" s="188" t="s">
        <v>614</v>
      </c>
      <c r="O53" s="188" t="s">
        <v>615</v>
      </c>
      <c r="P53" s="188" t="s">
        <v>616</v>
      </c>
      <c r="Q53" s="180" t="s">
        <v>350</v>
      </c>
      <c r="R53" s="189">
        <f t="shared" si="5"/>
        <v>100000000</v>
      </c>
      <c r="S53" s="190"/>
      <c r="T53" s="191"/>
      <c r="U53" s="192" t="s">
        <v>786</v>
      </c>
      <c r="V53" s="203"/>
      <c r="W53" s="47" t="s">
        <v>563</v>
      </c>
      <c r="X53" s="123" t="s">
        <v>779</v>
      </c>
    </row>
    <row r="54">
      <c r="A54" s="180">
        <f t="shared" si="1"/>
        <v>47</v>
      </c>
      <c r="B54" s="181" t="str">
        <f t="shared" si="2"/>
        <v>P15</v>
      </c>
      <c r="C54" s="182" t="str">
        <f t="shared" si="3"/>
        <v>03</v>
      </c>
      <c r="D54" s="182" t="str">
        <f t="shared" si="4"/>
        <v>30</v>
      </c>
      <c r="E54" s="183" t="s">
        <v>787</v>
      </c>
      <c r="F54" s="27" t="s">
        <v>43</v>
      </c>
      <c r="G54" s="27">
        <v>46.0</v>
      </c>
      <c r="H54" s="184"/>
      <c r="I54" s="185"/>
      <c r="J54" s="185"/>
      <c r="K54" s="184">
        <v>2.052103777E9</v>
      </c>
      <c r="L54" s="187">
        <v>1.930003602E9</v>
      </c>
      <c r="M54" s="187">
        <v>2.031582739E9</v>
      </c>
      <c r="N54" s="188" t="s">
        <v>607</v>
      </c>
      <c r="O54" s="188" t="s">
        <v>608</v>
      </c>
      <c r="P54" s="188" t="s">
        <v>609</v>
      </c>
      <c r="Q54" s="180" t="s">
        <v>350</v>
      </c>
      <c r="R54" s="189">
        <f t="shared" si="5"/>
        <v>100000000</v>
      </c>
      <c r="S54" s="190"/>
      <c r="T54" s="191"/>
      <c r="U54" s="192" t="s">
        <v>788</v>
      </c>
      <c r="V54" s="203"/>
      <c r="W54" s="47" t="s">
        <v>563</v>
      </c>
      <c r="X54" s="123" t="s">
        <v>779</v>
      </c>
    </row>
    <row r="55">
      <c r="A55" s="180">
        <f t="shared" si="1"/>
        <v>48</v>
      </c>
      <c r="B55" s="181" t="str">
        <f t="shared" si="2"/>
        <v>P15</v>
      </c>
      <c r="C55" s="182" t="str">
        <f t="shared" si="3"/>
        <v>03</v>
      </c>
      <c r="D55" s="182" t="str">
        <f t="shared" si="4"/>
        <v>31</v>
      </c>
      <c r="E55" s="183" t="s">
        <v>789</v>
      </c>
      <c r="F55" s="27" t="s">
        <v>43</v>
      </c>
      <c r="G55" s="27">
        <v>46.0</v>
      </c>
      <c r="H55" s="184"/>
      <c r="I55" s="185"/>
      <c r="J55" s="185"/>
      <c r="K55" s="184">
        <v>2.052103777E9</v>
      </c>
      <c r="L55" s="187">
        <v>1.930003602E9</v>
      </c>
      <c r="M55" s="187">
        <v>2.031582739E9</v>
      </c>
      <c r="N55" s="188" t="s">
        <v>607</v>
      </c>
      <c r="O55" s="188" t="s">
        <v>608</v>
      </c>
      <c r="P55" s="188" t="s">
        <v>609</v>
      </c>
      <c r="Q55" s="180" t="s">
        <v>350</v>
      </c>
      <c r="R55" s="189">
        <f t="shared" si="5"/>
        <v>100000000</v>
      </c>
      <c r="S55" s="190"/>
      <c r="T55" s="191"/>
      <c r="U55" s="192" t="s">
        <v>790</v>
      </c>
      <c r="V55" s="203"/>
      <c r="W55" s="47" t="s">
        <v>563</v>
      </c>
      <c r="X55" s="123" t="s">
        <v>779</v>
      </c>
    </row>
    <row r="56">
      <c r="A56" s="180">
        <f t="shared" si="1"/>
        <v>49</v>
      </c>
      <c r="B56" s="181" t="str">
        <f t="shared" si="2"/>
        <v>P15</v>
      </c>
      <c r="C56" s="182" t="str">
        <f t="shared" si="3"/>
        <v>07</v>
      </c>
      <c r="D56" s="182" t="str">
        <f t="shared" si="4"/>
        <v>32</v>
      </c>
      <c r="E56" s="209" t="s">
        <v>791</v>
      </c>
      <c r="F56" s="210" t="s">
        <v>43</v>
      </c>
      <c r="G56" s="210">
        <v>46.1</v>
      </c>
      <c r="H56" s="211"/>
      <c r="I56" s="212"/>
      <c r="J56" s="212"/>
      <c r="K56" s="211">
        <v>2.116148914E9</v>
      </c>
      <c r="L56" s="187">
        <v>1.990238053E9</v>
      </c>
      <c r="M56" s="187">
        <v>2.094987425E9</v>
      </c>
      <c r="N56" s="188" t="s">
        <v>718</v>
      </c>
      <c r="O56" s="188" t="s">
        <v>719</v>
      </c>
      <c r="P56" s="188" t="s">
        <v>720</v>
      </c>
      <c r="Q56" s="180" t="s">
        <v>52</v>
      </c>
      <c r="R56" s="189">
        <f t="shared" si="5"/>
        <v>100000000</v>
      </c>
      <c r="S56" s="190"/>
      <c r="T56" s="191"/>
      <c r="U56" s="192" t="s">
        <v>792</v>
      </c>
      <c r="V56" s="203"/>
      <c r="W56" s="47" t="s">
        <v>563</v>
      </c>
      <c r="X56" s="123" t="s">
        <v>779</v>
      </c>
    </row>
    <row r="57">
      <c r="A57" s="180">
        <f t="shared" si="1"/>
        <v>50</v>
      </c>
      <c r="B57" s="181" t="str">
        <f t="shared" si="2"/>
        <v>P15</v>
      </c>
      <c r="C57" s="182" t="str">
        <f t="shared" si="3"/>
        <v>03</v>
      </c>
      <c r="D57" s="182" t="str">
        <f t="shared" si="4"/>
        <v>03</v>
      </c>
      <c r="E57" s="199" t="s">
        <v>793</v>
      </c>
      <c r="F57" s="200" t="s">
        <v>37</v>
      </c>
      <c r="G57" s="200">
        <v>30.1</v>
      </c>
      <c r="H57" s="184"/>
      <c r="I57" s="185"/>
      <c r="J57" s="185"/>
      <c r="K57" s="201">
        <v>1.504725077E9</v>
      </c>
      <c r="L57" s="187"/>
      <c r="M57" s="187"/>
      <c r="N57" s="187"/>
      <c r="O57" s="194"/>
      <c r="P57" s="194"/>
      <c r="Q57" s="180" t="s">
        <v>52</v>
      </c>
      <c r="R57" s="189">
        <f t="shared" si="5"/>
        <v>50000000</v>
      </c>
      <c r="S57" s="190" t="s">
        <v>0</v>
      </c>
      <c r="T57" s="185"/>
      <c r="U57" s="202" t="s">
        <v>794</v>
      </c>
      <c r="V57" s="203"/>
      <c r="W57" s="47" t="s">
        <v>563</v>
      </c>
      <c r="X57" s="204" t="s">
        <v>564</v>
      </c>
    </row>
    <row r="58">
      <c r="A58" s="180">
        <f t="shared" si="1"/>
        <v>51</v>
      </c>
      <c r="B58" s="181" t="str">
        <f t="shared" si="2"/>
        <v>P15</v>
      </c>
      <c r="C58" s="182" t="str">
        <f t="shared" si="3"/>
        <v>05</v>
      </c>
      <c r="D58" s="182" t="str">
        <f t="shared" si="4"/>
        <v>11</v>
      </c>
      <c r="E58" s="199" t="s">
        <v>795</v>
      </c>
      <c r="F58" s="200" t="s">
        <v>43</v>
      </c>
      <c r="G58" s="200">
        <v>46.0</v>
      </c>
      <c r="H58" s="184"/>
      <c r="I58" s="185"/>
      <c r="J58" s="185"/>
      <c r="K58" s="201">
        <v>2.347956298E9</v>
      </c>
      <c r="L58" s="187" t="s">
        <v>796</v>
      </c>
      <c r="M58" s="187" t="s">
        <v>797</v>
      </c>
      <c r="N58" s="187" t="s">
        <v>798</v>
      </c>
      <c r="O58" s="187" t="s">
        <v>799</v>
      </c>
      <c r="P58" s="187" t="s">
        <v>800</v>
      </c>
      <c r="Q58" s="180" t="s">
        <v>350</v>
      </c>
      <c r="R58" s="189">
        <f t="shared" si="5"/>
        <v>100000000</v>
      </c>
      <c r="S58" s="190" t="s">
        <v>0</v>
      </c>
      <c r="T58" s="185"/>
      <c r="U58" s="202" t="s">
        <v>801</v>
      </c>
      <c r="V58" s="203"/>
      <c r="W58" s="47" t="s">
        <v>563</v>
      </c>
      <c r="X58" s="204" t="s">
        <v>564</v>
      </c>
    </row>
    <row r="59">
      <c r="A59" s="180">
        <f t="shared" si="1"/>
        <v>52</v>
      </c>
      <c r="B59" s="181" t="str">
        <f t="shared" si="2"/>
        <v>P15</v>
      </c>
      <c r="C59" s="182" t="str">
        <f t="shared" si="3"/>
        <v>05</v>
      </c>
      <c r="D59" s="182" t="str">
        <f t="shared" si="4"/>
        <v>12</v>
      </c>
      <c r="E59" s="199" t="s">
        <v>802</v>
      </c>
      <c r="F59" s="200" t="s">
        <v>43</v>
      </c>
      <c r="G59" s="200">
        <v>46.0</v>
      </c>
      <c r="H59" s="184"/>
      <c r="I59" s="185"/>
      <c r="J59" s="185"/>
      <c r="K59" s="201">
        <v>2.347956298E9</v>
      </c>
      <c r="L59" s="187" t="s">
        <v>796</v>
      </c>
      <c r="M59" s="187" t="s">
        <v>797</v>
      </c>
      <c r="N59" s="187" t="s">
        <v>798</v>
      </c>
      <c r="O59" s="187" t="s">
        <v>799</v>
      </c>
      <c r="P59" s="187" t="s">
        <v>800</v>
      </c>
      <c r="Q59" s="180" t="s">
        <v>350</v>
      </c>
      <c r="R59" s="189">
        <f t="shared" si="5"/>
        <v>100000000</v>
      </c>
      <c r="S59" s="190" t="s">
        <v>0</v>
      </c>
      <c r="T59" s="185"/>
      <c r="U59" s="202" t="s">
        <v>803</v>
      </c>
      <c r="V59" s="203"/>
      <c r="W59" s="47" t="s">
        <v>563</v>
      </c>
      <c r="X59" s="204" t="s">
        <v>564</v>
      </c>
    </row>
    <row r="60">
      <c r="A60" s="180">
        <f t="shared" si="1"/>
        <v>53</v>
      </c>
      <c r="B60" s="181" t="str">
        <f t="shared" si="2"/>
        <v>P15</v>
      </c>
      <c r="C60" s="182" t="str">
        <f t="shared" si="3"/>
        <v>05</v>
      </c>
      <c r="D60" s="182" t="str">
        <f t="shared" si="4"/>
        <v>21</v>
      </c>
      <c r="E60" s="199" t="s">
        <v>804</v>
      </c>
      <c r="F60" s="200" t="s">
        <v>43</v>
      </c>
      <c r="G60" s="200">
        <v>46.0</v>
      </c>
      <c r="H60" s="184"/>
      <c r="I60" s="185"/>
      <c r="J60" s="185"/>
      <c r="K60" s="201">
        <v>2.071922041E9</v>
      </c>
      <c r="L60" s="187" t="s">
        <v>805</v>
      </c>
      <c r="M60" s="187" t="s">
        <v>806</v>
      </c>
      <c r="N60" s="187" t="s">
        <v>807</v>
      </c>
      <c r="O60" s="187" t="s">
        <v>808</v>
      </c>
      <c r="P60" s="187" t="s">
        <v>809</v>
      </c>
      <c r="Q60" s="180" t="s">
        <v>350</v>
      </c>
      <c r="R60" s="189">
        <f t="shared" si="5"/>
        <v>100000000</v>
      </c>
      <c r="S60" s="190" t="s">
        <v>0</v>
      </c>
      <c r="T60" s="185"/>
      <c r="U60" s="202" t="s">
        <v>810</v>
      </c>
      <c r="V60" s="203"/>
      <c r="W60" s="47" t="s">
        <v>563</v>
      </c>
      <c r="X60" s="204" t="s">
        <v>564</v>
      </c>
    </row>
    <row r="61">
      <c r="A61" s="180">
        <f t="shared" si="1"/>
        <v>54</v>
      </c>
      <c r="B61" s="181" t="str">
        <f t="shared" si="2"/>
        <v>P15</v>
      </c>
      <c r="C61" s="182" t="str">
        <f t="shared" si="3"/>
        <v>07</v>
      </c>
      <c r="D61" s="182" t="str">
        <f t="shared" si="4"/>
        <v>24</v>
      </c>
      <c r="E61" s="199" t="s">
        <v>811</v>
      </c>
      <c r="F61" s="200" t="s">
        <v>37</v>
      </c>
      <c r="G61" s="200">
        <v>30.3</v>
      </c>
      <c r="H61" s="184"/>
      <c r="I61" s="185"/>
      <c r="J61" s="185"/>
      <c r="K61" s="201">
        <v>1.51429602E9</v>
      </c>
      <c r="L61" s="187"/>
      <c r="M61" s="187"/>
      <c r="N61" s="187"/>
      <c r="O61" s="194"/>
      <c r="P61" s="194"/>
      <c r="Q61" s="180" t="s">
        <v>135</v>
      </c>
      <c r="R61" s="189">
        <f t="shared" si="5"/>
        <v>50000000</v>
      </c>
      <c r="S61" s="190" t="s">
        <v>0</v>
      </c>
      <c r="T61" s="185"/>
      <c r="U61" s="202" t="s">
        <v>812</v>
      </c>
      <c r="V61" s="203"/>
      <c r="W61" s="47" t="s">
        <v>563</v>
      </c>
      <c r="X61" s="204" t="s">
        <v>813</v>
      </c>
    </row>
    <row r="62">
      <c r="A62" s="180">
        <f t="shared" si="1"/>
        <v>55</v>
      </c>
      <c r="B62" s="181" t="str">
        <f t="shared" si="2"/>
        <v>P15</v>
      </c>
      <c r="C62" s="182" t="str">
        <f t="shared" si="3"/>
        <v>08</v>
      </c>
      <c r="D62" s="182" t="str">
        <f>RIGHT(E62,3.2)</f>
        <v>12B</v>
      </c>
      <c r="E62" s="199" t="s">
        <v>814</v>
      </c>
      <c r="F62" s="200" t="s">
        <v>37</v>
      </c>
      <c r="G62" s="200">
        <v>30.3</v>
      </c>
      <c r="H62" s="184"/>
      <c r="I62" s="185"/>
      <c r="J62" s="185"/>
      <c r="K62" s="201">
        <v>1.690490523E9</v>
      </c>
      <c r="L62" s="187"/>
      <c r="M62" s="187"/>
      <c r="N62" s="187"/>
      <c r="O62" s="194"/>
      <c r="P62" s="194"/>
      <c r="Q62" s="180" t="s">
        <v>135</v>
      </c>
      <c r="R62" s="189">
        <f t="shared" si="5"/>
        <v>50000000</v>
      </c>
      <c r="S62" s="190" t="s">
        <v>0</v>
      </c>
      <c r="T62" s="185"/>
      <c r="U62" s="202" t="s">
        <v>815</v>
      </c>
      <c r="V62" s="203"/>
      <c r="W62" s="47" t="s">
        <v>563</v>
      </c>
      <c r="X62" s="204" t="s">
        <v>564</v>
      </c>
    </row>
    <row r="63">
      <c r="A63" s="180">
        <f t="shared" si="1"/>
        <v>56</v>
      </c>
      <c r="B63" s="181" t="str">
        <f t="shared" si="2"/>
        <v>P15</v>
      </c>
      <c r="C63" s="182" t="str">
        <f t="shared" si="3"/>
        <v>08</v>
      </c>
      <c r="D63" s="182" t="str">
        <f t="shared" ref="D63:D64" si="6">RIGHT(E63,2.2)</f>
        <v>31</v>
      </c>
      <c r="E63" s="199" t="s">
        <v>816</v>
      </c>
      <c r="F63" s="200" t="s">
        <v>43</v>
      </c>
      <c r="G63" s="200">
        <v>46.1</v>
      </c>
      <c r="H63" s="184"/>
      <c r="I63" s="185"/>
      <c r="J63" s="185"/>
      <c r="K63" s="201">
        <v>2.136010263E9</v>
      </c>
      <c r="L63" s="187"/>
      <c r="M63" s="187"/>
      <c r="N63" s="187"/>
      <c r="O63" s="194"/>
      <c r="P63" s="194"/>
      <c r="Q63" s="180" t="s">
        <v>52</v>
      </c>
      <c r="R63" s="189">
        <f t="shared" si="5"/>
        <v>100000000</v>
      </c>
      <c r="S63" s="190" t="s">
        <v>0</v>
      </c>
      <c r="T63" s="185"/>
      <c r="U63" s="206" t="s">
        <v>817</v>
      </c>
      <c r="V63" s="203"/>
      <c r="W63" s="47" t="s">
        <v>563</v>
      </c>
      <c r="X63" s="204" t="s">
        <v>564</v>
      </c>
    </row>
    <row r="64">
      <c r="A64" s="180">
        <f t="shared" si="1"/>
        <v>57</v>
      </c>
      <c r="B64" s="181" t="str">
        <f t="shared" si="2"/>
        <v>P15</v>
      </c>
      <c r="C64" s="182" t="str">
        <f t="shared" si="3"/>
        <v>03</v>
      </c>
      <c r="D64" s="182" t="str">
        <f t="shared" si="6"/>
        <v>39</v>
      </c>
      <c r="E64" s="183" t="s">
        <v>818</v>
      </c>
      <c r="F64" s="27" t="s">
        <v>43</v>
      </c>
      <c r="G64" s="27">
        <v>45.9</v>
      </c>
      <c r="H64" s="184"/>
      <c r="I64" s="185"/>
      <c r="J64" s="185"/>
      <c r="K64" s="184">
        <v>2.10756148E9</v>
      </c>
      <c r="L64" s="187"/>
      <c r="M64" s="187"/>
      <c r="N64" s="187"/>
      <c r="O64" s="194"/>
      <c r="P64" s="194"/>
      <c r="Q64" s="180" t="s">
        <v>350</v>
      </c>
      <c r="R64" s="189">
        <f t="shared" si="5"/>
        <v>100000000</v>
      </c>
      <c r="S64" s="190" t="s">
        <v>0</v>
      </c>
      <c r="T64" s="191"/>
      <c r="U64" s="192" t="s">
        <v>819</v>
      </c>
      <c r="V64" s="203"/>
      <c r="W64" s="47" t="s">
        <v>820</v>
      </c>
      <c r="X64" s="123" t="s">
        <v>821</v>
      </c>
    </row>
    <row r="65">
      <c r="A65" s="17" t="s">
        <v>822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198"/>
      <c r="V65" s="178"/>
      <c r="W65" s="178"/>
      <c r="X65" s="179"/>
    </row>
    <row r="66">
      <c r="A66" s="180">
        <f t="shared" ref="A66:A125" si="7">ROW()-8</f>
        <v>58</v>
      </c>
      <c r="B66" s="181" t="str">
        <f t="shared" ref="B66:B125" si="8">LEFT(E66,3)</f>
        <v>P19</v>
      </c>
      <c r="C66" s="182" t="str">
        <f t="shared" ref="C66:C125" si="9">MID(E66,4,2)</f>
        <v>03</v>
      </c>
      <c r="D66" s="182" t="str">
        <f t="shared" ref="D66:D125" si="10">RIGHT(E66,2.2)</f>
        <v>3A</v>
      </c>
      <c r="E66" s="199" t="s">
        <v>823</v>
      </c>
      <c r="F66" s="200" t="s">
        <v>43</v>
      </c>
      <c r="G66" s="200">
        <v>46.1</v>
      </c>
      <c r="H66" s="185"/>
      <c r="I66" s="185"/>
      <c r="J66" s="185"/>
      <c r="K66" s="201">
        <v>2.07583038E9</v>
      </c>
      <c r="L66" s="187">
        <v>1.952318472E9</v>
      </c>
      <c r="M66" s="187">
        <v>2.055072076E9</v>
      </c>
      <c r="N66" s="188" t="s">
        <v>824</v>
      </c>
      <c r="O66" s="188" t="s">
        <v>825</v>
      </c>
      <c r="P66" s="188" t="s">
        <v>826</v>
      </c>
      <c r="Q66" s="180" t="s">
        <v>52</v>
      </c>
      <c r="R66" s="189">
        <f t="shared" ref="R66:R125" si="11">IF(F66="2BR",150000000,IF(F66="Studio",50000000,100000000))</f>
        <v>100000000</v>
      </c>
      <c r="S66" s="190"/>
      <c r="T66" s="185"/>
      <c r="U66" s="202" t="s">
        <v>827</v>
      </c>
      <c r="V66" s="203"/>
      <c r="W66" s="47" t="s">
        <v>563</v>
      </c>
      <c r="X66" s="204" t="s">
        <v>564</v>
      </c>
    </row>
    <row r="67">
      <c r="A67" s="180">
        <f t="shared" si="7"/>
        <v>59</v>
      </c>
      <c r="B67" s="181" t="str">
        <f t="shared" si="8"/>
        <v>P19</v>
      </c>
      <c r="C67" s="182" t="str">
        <f t="shared" si="9"/>
        <v>03</v>
      </c>
      <c r="D67" s="182" t="str">
        <f t="shared" si="10"/>
        <v>15</v>
      </c>
      <c r="E67" s="199" t="s">
        <v>828</v>
      </c>
      <c r="F67" s="200" t="s">
        <v>32</v>
      </c>
      <c r="G67" s="200">
        <v>59.2</v>
      </c>
      <c r="H67" s="185"/>
      <c r="I67" s="185"/>
      <c r="J67" s="185"/>
      <c r="K67" s="201">
        <v>2.948712304E9</v>
      </c>
      <c r="L67" s="187">
        <v>2.773263922E9</v>
      </c>
      <c r="M67" s="187">
        <v>2.919225182E9</v>
      </c>
      <c r="N67" s="188" t="s">
        <v>829</v>
      </c>
      <c r="O67" s="188" t="s">
        <v>830</v>
      </c>
      <c r="P67" s="188" t="s">
        <v>831</v>
      </c>
      <c r="Q67" s="180" t="s">
        <v>350</v>
      </c>
      <c r="R67" s="189">
        <f t="shared" si="11"/>
        <v>150000000</v>
      </c>
      <c r="S67" s="190"/>
      <c r="T67" s="185"/>
      <c r="U67" s="206" t="s">
        <v>832</v>
      </c>
      <c r="V67" s="203"/>
      <c r="W67" s="47" t="s">
        <v>563</v>
      </c>
      <c r="X67" s="204" t="s">
        <v>564</v>
      </c>
    </row>
    <row r="68">
      <c r="A68" s="180">
        <f t="shared" si="7"/>
        <v>60</v>
      </c>
      <c r="B68" s="181" t="str">
        <f t="shared" si="8"/>
        <v>P19</v>
      </c>
      <c r="C68" s="182" t="str">
        <f t="shared" si="9"/>
        <v>03</v>
      </c>
      <c r="D68" s="182" t="str">
        <f t="shared" si="10"/>
        <v>16</v>
      </c>
      <c r="E68" s="199" t="s">
        <v>833</v>
      </c>
      <c r="F68" s="200" t="s">
        <v>32</v>
      </c>
      <c r="G68" s="200">
        <v>59.2</v>
      </c>
      <c r="H68" s="185"/>
      <c r="I68" s="185"/>
      <c r="J68" s="185"/>
      <c r="K68" s="201">
        <v>2.864718896E9</v>
      </c>
      <c r="L68" s="187">
        <v>2.694268123E9</v>
      </c>
      <c r="M68" s="187">
        <v>2.836071708E9</v>
      </c>
      <c r="N68" s="188" t="s">
        <v>834</v>
      </c>
      <c r="O68" s="188" t="s">
        <v>835</v>
      </c>
      <c r="P68" s="188" t="s">
        <v>836</v>
      </c>
      <c r="Q68" s="180" t="s">
        <v>350</v>
      </c>
      <c r="R68" s="189">
        <f t="shared" si="11"/>
        <v>150000000</v>
      </c>
      <c r="S68" s="190"/>
      <c r="T68" s="185"/>
      <c r="U68" s="202" t="s">
        <v>837</v>
      </c>
      <c r="V68" s="203"/>
      <c r="W68" s="47" t="s">
        <v>563</v>
      </c>
      <c r="X68" s="204" t="s">
        <v>564</v>
      </c>
    </row>
    <row r="69">
      <c r="A69" s="180">
        <f t="shared" si="7"/>
        <v>61</v>
      </c>
      <c r="B69" s="181" t="str">
        <f t="shared" si="8"/>
        <v>P19</v>
      </c>
      <c r="C69" s="182" t="str">
        <f t="shared" si="9"/>
        <v>03</v>
      </c>
      <c r="D69" s="182" t="str">
        <f t="shared" si="10"/>
        <v>21</v>
      </c>
      <c r="E69" s="199" t="s">
        <v>838</v>
      </c>
      <c r="F69" s="200" t="s">
        <v>43</v>
      </c>
      <c r="G69" s="200">
        <v>46.1</v>
      </c>
      <c r="H69" s="185"/>
      <c r="I69" s="185"/>
      <c r="J69" s="185"/>
      <c r="K69" s="201">
        <v>2.036703524E9</v>
      </c>
      <c r="L69" s="187">
        <v>1.915519663E9</v>
      </c>
      <c r="M69" s="187">
        <v>2.016336489E9</v>
      </c>
      <c r="N69" s="188" t="s">
        <v>839</v>
      </c>
      <c r="O69" s="188" t="s">
        <v>840</v>
      </c>
      <c r="P69" s="188" t="s">
        <v>841</v>
      </c>
      <c r="Q69" s="180" t="s">
        <v>52</v>
      </c>
      <c r="R69" s="189">
        <f t="shared" si="11"/>
        <v>100000000</v>
      </c>
      <c r="S69" s="190"/>
      <c r="T69" s="185"/>
      <c r="U69" s="202" t="s">
        <v>842</v>
      </c>
      <c r="V69" s="203"/>
      <c r="W69" s="47" t="s">
        <v>563</v>
      </c>
      <c r="X69" s="204" t="s">
        <v>564</v>
      </c>
    </row>
    <row r="70">
      <c r="A70" s="180">
        <f t="shared" si="7"/>
        <v>62</v>
      </c>
      <c r="B70" s="181" t="str">
        <f t="shared" si="8"/>
        <v>P19</v>
      </c>
      <c r="C70" s="182" t="str">
        <f t="shared" si="9"/>
        <v>03</v>
      </c>
      <c r="D70" s="182" t="str">
        <f t="shared" si="10"/>
        <v>22</v>
      </c>
      <c r="E70" s="199" t="s">
        <v>843</v>
      </c>
      <c r="F70" s="200" t="s">
        <v>43</v>
      </c>
      <c r="G70" s="200">
        <v>46.1</v>
      </c>
      <c r="H70" s="185"/>
      <c r="I70" s="185"/>
      <c r="J70" s="185"/>
      <c r="K70" s="201">
        <v>2.036703524E9</v>
      </c>
      <c r="L70" s="187">
        <v>1.915519663E9</v>
      </c>
      <c r="M70" s="187">
        <v>2.016336489E9</v>
      </c>
      <c r="N70" s="188" t="s">
        <v>839</v>
      </c>
      <c r="O70" s="188" t="s">
        <v>840</v>
      </c>
      <c r="P70" s="188" t="s">
        <v>841</v>
      </c>
      <c r="Q70" s="180" t="s">
        <v>52</v>
      </c>
      <c r="R70" s="189">
        <f t="shared" si="11"/>
        <v>100000000</v>
      </c>
      <c r="S70" s="190"/>
      <c r="T70" s="185"/>
      <c r="U70" s="202" t="s">
        <v>844</v>
      </c>
      <c r="V70" s="203"/>
      <c r="W70" s="47" t="s">
        <v>563</v>
      </c>
      <c r="X70" s="204" t="s">
        <v>564</v>
      </c>
    </row>
    <row r="71">
      <c r="A71" s="180">
        <f t="shared" si="7"/>
        <v>63</v>
      </c>
      <c r="B71" s="181" t="str">
        <f t="shared" si="8"/>
        <v>P19</v>
      </c>
      <c r="C71" s="182" t="str">
        <f t="shared" si="9"/>
        <v>03</v>
      </c>
      <c r="D71" s="182" t="str">
        <f t="shared" si="10"/>
        <v>23</v>
      </c>
      <c r="E71" s="199" t="s">
        <v>845</v>
      </c>
      <c r="F71" s="200" t="s">
        <v>43</v>
      </c>
      <c r="G71" s="200">
        <v>46.1</v>
      </c>
      <c r="H71" s="185"/>
      <c r="I71" s="185"/>
      <c r="J71" s="185"/>
      <c r="K71" s="201">
        <v>2.036703524E9</v>
      </c>
      <c r="L71" s="187">
        <v>1.915519663E9</v>
      </c>
      <c r="M71" s="187">
        <v>2.016336489E9</v>
      </c>
      <c r="N71" s="188" t="s">
        <v>839</v>
      </c>
      <c r="O71" s="188" t="s">
        <v>840</v>
      </c>
      <c r="P71" s="188" t="s">
        <v>841</v>
      </c>
      <c r="Q71" s="180" t="s">
        <v>52</v>
      </c>
      <c r="R71" s="189">
        <f t="shared" si="11"/>
        <v>100000000</v>
      </c>
      <c r="S71" s="190"/>
      <c r="T71" s="185"/>
      <c r="U71" s="206" t="s">
        <v>846</v>
      </c>
      <c r="V71" s="203"/>
      <c r="W71" s="47" t="s">
        <v>563</v>
      </c>
      <c r="X71" s="204" t="s">
        <v>564</v>
      </c>
    </row>
    <row r="72">
      <c r="A72" s="180">
        <f t="shared" si="7"/>
        <v>64</v>
      </c>
      <c r="B72" s="181" t="str">
        <f t="shared" si="8"/>
        <v>P19</v>
      </c>
      <c r="C72" s="182" t="str">
        <f t="shared" si="9"/>
        <v>03</v>
      </c>
      <c r="D72" s="182" t="str">
        <f t="shared" si="10"/>
        <v>42</v>
      </c>
      <c r="E72" s="199" t="s">
        <v>847</v>
      </c>
      <c r="F72" s="200" t="s">
        <v>43</v>
      </c>
      <c r="G72" s="200">
        <v>46.2</v>
      </c>
      <c r="H72" s="185"/>
      <c r="I72" s="185"/>
      <c r="J72" s="185"/>
      <c r="K72" s="201">
        <v>2.0598317E9</v>
      </c>
      <c r="L72" s="187">
        <v>1.917898996E9</v>
      </c>
      <c r="M72" s="187">
        <v>2.018841049E9</v>
      </c>
      <c r="N72" s="188" t="s">
        <v>848</v>
      </c>
      <c r="O72" s="188" t="s">
        <v>849</v>
      </c>
      <c r="P72" s="188" t="s">
        <v>850</v>
      </c>
      <c r="Q72" s="180" t="s">
        <v>350</v>
      </c>
      <c r="R72" s="189">
        <f t="shared" si="11"/>
        <v>100000000</v>
      </c>
      <c r="S72" s="190"/>
      <c r="T72" s="185"/>
      <c r="U72" s="202" t="s">
        <v>851</v>
      </c>
      <c r="V72" s="203"/>
      <c r="W72" s="47" t="s">
        <v>563</v>
      </c>
      <c r="X72" s="204" t="s">
        <v>564</v>
      </c>
    </row>
    <row r="73">
      <c r="A73" s="180">
        <f t="shared" si="7"/>
        <v>65</v>
      </c>
      <c r="B73" s="181" t="str">
        <f t="shared" si="8"/>
        <v>P19</v>
      </c>
      <c r="C73" s="182" t="str">
        <f t="shared" si="9"/>
        <v>03</v>
      </c>
      <c r="D73" s="182" t="str">
        <f t="shared" si="10"/>
        <v>46</v>
      </c>
      <c r="E73" s="199" t="s">
        <v>852</v>
      </c>
      <c r="F73" s="200" t="s">
        <v>43</v>
      </c>
      <c r="G73" s="200">
        <v>46.1</v>
      </c>
      <c r="H73" s="185"/>
      <c r="I73" s="185"/>
      <c r="J73" s="185"/>
      <c r="K73" s="201">
        <v>2.096287568E9</v>
      </c>
      <c r="L73" s="187">
        <v>1.951842873E9</v>
      </c>
      <c r="M73" s="187">
        <v>2.054571446E9</v>
      </c>
      <c r="N73" s="188" t="s">
        <v>674</v>
      </c>
      <c r="O73" s="188" t="s">
        <v>675</v>
      </c>
      <c r="P73" s="188" t="s">
        <v>676</v>
      </c>
      <c r="Q73" s="180" t="s">
        <v>52</v>
      </c>
      <c r="R73" s="189">
        <f t="shared" si="11"/>
        <v>100000000</v>
      </c>
      <c r="S73" s="190"/>
      <c r="T73" s="185"/>
      <c r="U73" s="206" t="s">
        <v>853</v>
      </c>
      <c r="V73" s="203"/>
      <c r="W73" s="47" t="s">
        <v>563</v>
      </c>
      <c r="X73" s="204" t="s">
        <v>564</v>
      </c>
    </row>
    <row r="74">
      <c r="A74" s="180">
        <f t="shared" si="7"/>
        <v>66</v>
      </c>
      <c r="B74" s="181" t="str">
        <f t="shared" si="8"/>
        <v>P19</v>
      </c>
      <c r="C74" s="182" t="str">
        <f t="shared" si="9"/>
        <v>03</v>
      </c>
      <c r="D74" s="182" t="str">
        <f t="shared" si="10"/>
        <v>8A</v>
      </c>
      <c r="E74" s="199" t="s">
        <v>854</v>
      </c>
      <c r="F74" s="200" t="s">
        <v>43</v>
      </c>
      <c r="G74" s="200">
        <v>46.1</v>
      </c>
      <c r="H74" s="185"/>
      <c r="I74" s="185"/>
      <c r="J74" s="185"/>
      <c r="K74" s="201">
        <v>2.07583038E9</v>
      </c>
      <c r="L74" s="187">
        <v>1.932795288E9</v>
      </c>
      <c r="M74" s="187">
        <v>2.034521354E9</v>
      </c>
      <c r="N74" s="188" t="s">
        <v>824</v>
      </c>
      <c r="O74" s="188" t="s">
        <v>825</v>
      </c>
      <c r="P74" s="188" t="s">
        <v>826</v>
      </c>
      <c r="Q74" s="180" t="s">
        <v>52</v>
      </c>
      <c r="R74" s="189">
        <f t="shared" si="11"/>
        <v>100000000</v>
      </c>
      <c r="S74" s="190"/>
      <c r="T74" s="185"/>
      <c r="U74" s="202" t="s">
        <v>855</v>
      </c>
      <c r="V74" s="203"/>
      <c r="W74" s="47" t="s">
        <v>563</v>
      </c>
      <c r="X74" s="204" t="s">
        <v>564</v>
      </c>
    </row>
    <row r="75">
      <c r="A75" s="180">
        <f t="shared" si="7"/>
        <v>67</v>
      </c>
      <c r="B75" s="181" t="str">
        <f t="shared" si="8"/>
        <v>P19</v>
      </c>
      <c r="C75" s="182" t="str">
        <f t="shared" si="9"/>
        <v>03</v>
      </c>
      <c r="D75" s="182" t="str">
        <f t="shared" si="10"/>
        <v>50</v>
      </c>
      <c r="E75" s="199" t="s">
        <v>856</v>
      </c>
      <c r="F75" s="200" t="s">
        <v>43</v>
      </c>
      <c r="G75" s="200">
        <v>46.1</v>
      </c>
      <c r="H75" s="185"/>
      <c r="I75" s="185"/>
      <c r="J75" s="185"/>
      <c r="K75" s="201">
        <v>2.096287568E9</v>
      </c>
      <c r="L75" s="187">
        <v>1.951842873E9</v>
      </c>
      <c r="M75" s="187">
        <v>2.054571446E9</v>
      </c>
      <c r="N75" s="188" t="s">
        <v>674</v>
      </c>
      <c r="O75" s="188" t="s">
        <v>675</v>
      </c>
      <c r="P75" s="188" t="s">
        <v>676</v>
      </c>
      <c r="Q75" s="180" t="s">
        <v>52</v>
      </c>
      <c r="R75" s="189">
        <f t="shared" si="11"/>
        <v>100000000</v>
      </c>
      <c r="S75" s="190"/>
      <c r="T75" s="185"/>
      <c r="U75" s="202" t="s">
        <v>857</v>
      </c>
      <c r="V75" s="203"/>
      <c r="W75" s="47" t="s">
        <v>563</v>
      </c>
      <c r="X75" s="204" t="s">
        <v>564</v>
      </c>
    </row>
    <row r="76">
      <c r="A76" s="180">
        <f t="shared" si="7"/>
        <v>68</v>
      </c>
      <c r="B76" s="181" t="str">
        <f t="shared" si="8"/>
        <v>P19</v>
      </c>
      <c r="C76" s="182" t="str">
        <f t="shared" si="9"/>
        <v>05</v>
      </c>
      <c r="D76" s="182" t="str">
        <f t="shared" si="10"/>
        <v>02</v>
      </c>
      <c r="E76" s="199" t="s">
        <v>858</v>
      </c>
      <c r="F76" s="200" t="s">
        <v>43</v>
      </c>
      <c r="G76" s="200">
        <v>46.3</v>
      </c>
      <c r="H76" s="185"/>
      <c r="I76" s="185"/>
      <c r="J76" s="185"/>
      <c r="K76" s="201">
        <v>2.084225875E9</v>
      </c>
      <c r="L76" s="187">
        <v>1.940612291E9</v>
      </c>
      <c r="M76" s="187">
        <v>2.04274978E9</v>
      </c>
      <c r="N76" s="188" t="s">
        <v>859</v>
      </c>
      <c r="O76" s="188" t="s">
        <v>860</v>
      </c>
      <c r="P76" s="188" t="s">
        <v>861</v>
      </c>
      <c r="Q76" s="180" t="s">
        <v>52</v>
      </c>
      <c r="R76" s="189">
        <f t="shared" si="11"/>
        <v>100000000</v>
      </c>
      <c r="S76" s="190"/>
      <c r="T76" s="185"/>
      <c r="U76" s="202" t="s">
        <v>862</v>
      </c>
      <c r="V76" s="203"/>
      <c r="W76" s="47" t="s">
        <v>563</v>
      </c>
      <c r="X76" s="204" t="s">
        <v>564</v>
      </c>
    </row>
    <row r="77">
      <c r="A77" s="180">
        <f t="shared" si="7"/>
        <v>69</v>
      </c>
      <c r="B77" s="181" t="str">
        <f t="shared" si="8"/>
        <v>P19</v>
      </c>
      <c r="C77" s="182" t="str">
        <f t="shared" si="9"/>
        <v>05</v>
      </c>
      <c r="D77" s="182" t="str">
        <f t="shared" si="10"/>
        <v>03</v>
      </c>
      <c r="E77" s="199" t="s">
        <v>863</v>
      </c>
      <c r="F77" s="200" t="s">
        <v>43</v>
      </c>
      <c r="G77" s="200">
        <v>46.2</v>
      </c>
      <c r="H77" s="185"/>
      <c r="I77" s="185"/>
      <c r="J77" s="185"/>
      <c r="K77" s="201">
        <v>2.121133405E9</v>
      </c>
      <c r="L77" s="187">
        <v>1.974976708E9</v>
      </c>
      <c r="M77" s="187">
        <v>2.078922851E9</v>
      </c>
      <c r="N77" s="188" t="s">
        <v>864</v>
      </c>
      <c r="O77" s="188" t="s">
        <v>865</v>
      </c>
      <c r="P77" s="188" t="s">
        <v>866</v>
      </c>
      <c r="Q77" s="180" t="s">
        <v>350</v>
      </c>
      <c r="R77" s="189">
        <f t="shared" si="11"/>
        <v>100000000</v>
      </c>
      <c r="S77" s="190"/>
      <c r="T77" s="185"/>
      <c r="U77" s="202" t="s">
        <v>867</v>
      </c>
      <c r="V77" s="203"/>
      <c r="W77" s="47" t="s">
        <v>563</v>
      </c>
      <c r="X77" s="204" t="s">
        <v>564</v>
      </c>
    </row>
    <row r="78">
      <c r="A78" s="180">
        <f t="shared" si="7"/>
        <v>70</v>
      </c>
      <c r="B78" s="181" t="str">
        <f t="shared" si="8"/>
        <v>P19</v>
      </c>
      <c r="C78" s="182" t="str">
        <f t="shared" si="9"/>
        <v>05</v>
      </c>
      <c r="D78" s="182" t="str">
        <f t="shared" si="10"/>
        <v>3A</v>
      </c>
      <c r="E78" s="199" t="s">
        <v>868</v>
      </c>
      <c r="F78" s="200" t="s">
        <v>43</v>
      </c>
      <c r="G78" s="200">
        <v>46.3</v>
      </c>
      <c r="H78" s="185"/>
      <c r="I78" s="185"/>
      <c r="J78" s="185"/>
      <c r="K78" s="201">
        <v>2.104975241E9</v>
      </c>
      <c r="L78" s="187">
        <v>1.959931921E9</v>
      </c>
      <c r="M78" s="187">
        <v>2.063086233E9</v>
      </c>
      <c r="N78" s="188" t="s">
        <v>869</v>
      </c>
      <c r="O78" s="188" t="s">
        <v>870</v>
      </c>
      <c r="P78" s="188" t="s">
        <v>871</v>
      </c>
      <c r="Q78" s="180" t="s">
        <v>52</v>
      </c>
      <c r="R78" s="189">
        <f t="shared" si="11"/>
        <v>100000000</v>
      </c>
      <c r="S78" s="190"/>
      <c r="T78" s="185"/>
      <c r="U78" s="202" t="s">
        <v>872</v>
      </c>
      <c r="V78" s="203"/>
      <c r="W78" s="47" t="s">
        <v>563</v>
      </c>
      <c r="X78" s="204" t="s">
        <v>564</v>
      </c>
    </row>
    <row r="79">
      <c r="A79" s="180">
        <f t="shared" si="7"/>
        <v>71</v>
      </c>
      <c r="B79" s="181" t="str">
        <f t="shared" si="8"/>
        <v>P19</v>
      </c>
      <c r="C79" s="182" t="str">
        <f t="shared" si="9"/>
        <v>05</v>
      </c>
      <c r="D79" s="182" t="str">
        <f t="shared" si="10"/>
        <v>11</v>
      </c>
      <c r="E79" s="199" t="s">
        <v>873</v>
      </c>
      <c r="F79" s="200" t="s">
        <v>43</v>
      </c>
      <c r="G79" s="200">
        <v>46.3</v>
      </c>
      <c r="H79" s="185"/>
      <c r="I79" s="185"/>
      <c r="J79" s="185"/>
      <c r="K79" s="201">
        <v>2.084225875E9</v>
      </c>
      <c r="L79" s="187">
        <v>1.940612291E9</v>
      </c>
      <c r="M79" s="187">
        <v>2.04274978E9</v>
      </c>
      <c r="N79" s="188" t="s">
        <v>859</v>
      </c>
      <c r="O79" s="188" t="s">
        <v>860</v>
      </c>
      <c r="P79" s="188" t="s">
        <v>861</v>
      </c>
      <c r="Q79" s="180" t="s">
        <v>52</v>
      </c>
      <c r="R79" s="189">
        <f t="shared" si="11"/>
        <v>100000000</v>
      </c>
      <c r="S79" s="190"/>
      <c r="T79" s="185"/>
      <c r="U79" s="206" t="s">
        <v>874</v>
      </c>
      <c r="V79" s="203"/>
      <c r="W79" s="47" t="s">
        <v>563</v>
      </c>
      <c r="X79" s="204" t="s">
        <v>564</v>
      </c>
    </row>
    <row r="80">
      <c r="A80" s="180">
        <f t="shared" si="7"/>
        <v>72</v>
      </c>
      <c r="B80" s="181" t="str">
        <f t="shared" si="8"/>
        <v>P19</v>
      </c>
      <c r="C80" s="182" t="str">
        <f t="shared" si="9"/>
        <v>05</v>
      </c>
      <c r="D80" s="182" t="str">
        <f t="shared" si="10"/>
        <v>2A</v>
      </c>
      <c r="E80" s="199" t="s">
        <v>875</v>
      </c>
      <c r="F80" s="200" t="s">
        <v>43</v>
      </c>
      <c r="G80" s="200">
        <v>46.2</v>
      </c>
      <c r="H80" s="185"/>
      <c r="I80" s="185"/>
      <c r="J80" s="185"/>
      <c r="K80" s="201">
        <v>2.100428856E9</v>
      </c>
      <c r="L80" s="187">
        <v>1.955698806E9</v>
      </c>
      <c r="M80" s="187">
        <v>2.058630322E9</v>
      </c>
      <c r="N80" s="188" t="s">
        <v>876</v>
      </c>
      <c r="O80" s="188" t="s">
        <v>877</v>
      </c>
      <c r="P80" s="188" t="s">
        <v>878</v>
      </c>
      <c r="Q80" s="180" t="s">
        <v>350</v>
      </c>
      <c r="R80" s="189">
        <f t="shared" si="11"/>
        <v>100000000</v>
      </c>
      <c r="S80" s="190"/>
      <c r="T80" s="185"/>
      <c r="U80" s="206" t="s">
        <v>879</v>
      </c>
      <c r="V80" s="203"/>
      <c r="W80" s="47" t="s">
        <v>563</v>
      </c>
      <c r="X80" s="204" t="s">
        <v>564</v>
      </c>
    </row>
    <row r="81">
      <c r="A81" s="180">
        <f t="shared" si="7"/>
        <v>73</v>
      </c>
      <c r="B81" s="181" t="str">
        <f t="shared" si="8"/>
        <v>P19</v>
      </c>
      <c r="C81" s="182" t="str">
        <f t="shared" si="9"/>
        <v>05</v>
      </c>
      <c r="D81" s="182" t="str">
        <f t="shared" si="10"/>
        <v>2B</v>
      </c>
      <c r="E81" s="199" t="s">
        <v>880</v>
      </c>
      <c r="F81" s="200" t="s">
        <v>43</v>
      </c>
      <c r="G81" s="200">
        <v>46.2</v>
      </c>
      <c r="H81" s="185"/>
      <c r="I81" s="185"/>
      <c r="J81" s="185"/>
      <c r="K81" s="201">
        <v>2.100428856E9</v>
      </c>
      <c r="L81" s="187">
        <v>1.955698806E9</v>
      </c>
      <c r="M81" s="187">
        <v>2.058630322E9</v>
      </c>
      <c r="N81" s="188" t="s">
        <v>876</v>
      </c>
      <c r="O81" s="188" t="s">
        <v>877</v>
      </c>
      <c r="P81" s="188" t="s">
        <v>878</v>
      </c>
      <c r="Q81" s="180" t="s">
        <v>350</v>
      </c>
      <c r="R81" s="189">
        <f t="shared" si="11"/>
        <v>100000000</v>
      </c>
      <c r="S81" s="190"/>
      <c r="T81" s="185"/>
      <c r="U81" s="206" t="s">
        <v>881</v>
      </c>
      <c r="V81" s="203"/>
      <c r="W81" s="47" t="s">
        <v>563</v>
      </c>
      <c r="X81" s="204" t="s">
        <v>564</v>
      </c>
    </row>
    <row r="82">
      <c r="A82" s="180">
        <f t="shared" si="7"/>
        <v>74</v>
      </c>
      <c r="B82" s="181" t="str">
        <f t="shared" si="8"/>
        <v>P19</v>
      </c>
      <c r="C82" s="182" t="str">
        <f t="shared" si="9"/>
        <v>05</v>
      </c>
      <c r="D82" s="182" t="str">
        <f t="shared" si="10"/>
        <v>23</v>
      </c>
      <c r="E82" s="199" t="s">
        <v>882</v>
      </c>
      <c r="F82" s="200" t="s">
        <v>43</v>
      </c>
      <c r="G82" s="200">
        <v>46.3</v>
      </c>
      <c r="H82" s="185"/>
      <c r="I82" s="185"/>
      <c r="J82" s="185"/>
      <c r="K82" s="201">
        <v>2.065289563E9</v>
      </c>
      <c r="L82" s="187">
        <v>1.922980786E9</v>
      </c>
      <c r="M82" s="187">
        <v>2.0241903E9</v>
      </c>
      <c r="N82" s="188" t="s">
        <v>883</v>
      </c>
      <c r="O82" s="188" t="s">
        <v>884</v>
      </c>
      <c r="P82" s="188" t="s">
        <v>885</v>
      </c>
      <c r="Q82" s="180" t="s">
        <v>52</v>
      </c>
      <c r="R82" s="189">
        <f t="shared" si="11"/>
        <v>100000000</v>
      </c>
      <c r="S82" s="190"/>
      <c r="T82" s="185"/>
      <c r="U82" s="202" t="s">
        <v>886</v>
      </c>
      <c r="V82" s="203"/>
      <c r="W82" s="47" t="s">
        <v>563</v>
      </c>
      <c r="X82" s="204" t="s">
        <v>564</v>
      </c>
    </row>
    <row r="83">
      <c r="A83" s="180">
        <f t="shared" si="7"/>
        <v>75</v>
      </c>
      <c r="B83" s="181" t="str">
        <f t="shared" si="8"/>
        <v>P19</v>
      </c>
      <c r="C83" s="182" t="str">
        <f t="shared" si="9"/>
        <v>05</v>
      </c>
      <c r="D83" s="182" t="str">
        <f t="shared" si="10"/>
        <v>24</v>
      </c>
      <c r="E83" s="199" t="s">
        <v>887</v>
      </c>
      <c r="F83" s="200" t="s">
        <v>43</v>
      </c>
      <c r="G83" s="200">
        <v>46.3</v>
      </c>
      <c r="H83" s="185"/>
      <c r="I83" s="185"/>
      <c r="J83" s="185"/>
      <c r="K83" s="201">
        <v>2.065289563E9</v>
      </c>
      <c r="L83" s="187">
        <v>1.922980786E9</v>
      </c>
      <c r="M83" s="187">
        <v>2.0241903E9</v>
      </c>
      <c r="N83" s="188" t="s">
        <v>883</v>
      </c>
      <c r="O83" s="188" t="s">
        <v>884</v>
      </c>
      <c r="P83" s="188" t="s">
        <v>885</v>
      </c>
      <c r="Q83" s="180" t="s">
        <v>52</v>
      </c>
      <c r="R83" s="189">
        <f t="shared" si="11"/>
        <v>100000000</v>
      </c>
      <c r="S83" s="190"/>
      <c r="T83" s="185"/>
      <c r="U83" s="202" t="s">
        <v>888</v>
      </c>
      <c r="V83" s="203"/>
      <c r="W83" s="47" t="s">
        <v>563</v>
      </c>
      <c r="X83" s="204" t="s">
        <v>564</v>
      </c>
    </row>
    <row r="84">
      <c r="A84" s="180">
        <f t="shared" si="7"/>
        <v>76</v>
      </c>
      <c r="B84" s="181" t="str">
        <f t="shared" si="8"/>
        <v>P19</v>
      </c>
      <c r="C84" s="182" t="str">
        <f t="shared" si="9"/>
        <v>05</v>
      </c>
      <c r="D84" s="182" t="str">
        <f t="shared" si="10"/>
        <v>27</v>
      </c>
      <c r="E84" s="199" t="s">
        <v>889</v>
      </c>
      <c r="F84" s="200" t="s">
        <v>43</v>
      </c>
      <c r="G84" s="200">
        <v>46.4</v>
      </c>
      <c r="H84" s="185"/>
      <c r="I84" s="185"/>
      <c r="J84" s="185"/>
      <c r="K84" s="201">
        <v>2.029373182E9</v>
      </c>
      <c r="L84" s="187">
        <v>1.889539223E9</v>
      </c>
      <c r="M84" s="187">
        <v>1.988988657E9</v>
      </c>
      <c r="N84" s="188" t="s">
        <v>890</v>
      </c>
      <c r="O84" s="188" t="s">
        <v>891</v>
      </c>
      <c r="P84" s="188" t="s">
        <v>892</v>
      </c>
      <c r="Q84" s="180" t="s">
        <v>52</v>
      </c>
      <c r="R84" s="189">
        <f t="shared" si="11"/>
        <v>100000000</v>
      </c>
      <c r="S84" s="190"/>
      <c r="T84" s="185"/>
      <c r="U84" s="202" t="s">
        <v>893</v>
      </c>
      <c r="V84" s="203"/>
      <c r="W84" s="47" t="s">
        <v>563</v>
      </c>
      <c r="X84" s="204" t="s">
        <v>564</v>
      </c>
    </row>
    <row r="85">
      <c r="A85" s="180">
        <f t="shared" si="7"/>
        <v>77</v>
      </c>
      <c r="B85" s="181" t="str">
        <f t="shared" si="8"/>
        <v>P19</v>
      </c>
      <c r="C85" s="182" t="str">
        <f t="shared" si="9"/>
        <v>05</v>
      </c>
      <c r="D85" s="182" t="str">
        <f t="shared" si="10"/>
        <v>28</v>
      </c>
      <c r="E85" s="199" t="s">
        <v>894</v>
      </c>
      <c r="F85" s="200" t="s">
        <v>43</v>
      </c>
      <c r="G85" s="200">
        <v>46.4</v>
      </c>
      <c r="H85" s="185"/>
      <c r="I85" s="185"/>
      <c r="J85" s="185"/>
      <c r="K85" s="201">
        <v>2.069750231E9</v>
      </c>
      <c r="L85" s="187">
        <v>1.927134092E9</v>
      </c>
      <c r="M85" s="187">
        <v>2.028562201E9</v>
      </c>
      <c r="N85" s="188" t="s">
        <v>895</v>
      </c>
      <c r="O85" s="188" t="s">
        <v>896</v>
      </c>
      <c r="P85" s="188" t="s">
        <v>897</v>
      </c>
      <c r="Q85" s="180" t="s">
        <v>52</v>
      </c>
      <c r="R85" s="189">
        <f t="shared" si="11"/>
        <v>100000000</v>
      </c>
      <c r="S85" s="190"/>
      <c r="T85" s="185"/>
      <c r="U85" s="206" t="s">
        <v>898</v>
      </c>
      <c r="V85" s="203"/>
      <c r="W85" s="47" t="s">
        <v>563</v>
      </c>
      <c r="X85" s="204" t="s">
        <v>564</v>
      </c>
    </row>
    <row r="86">
      <c r="A86" s="180">
        <f t="shared" si="7"/>
        <v>78</v>
      </c>
      <c r="B86" s="181" t="str">
        <f t="shared" si="8"/>
        <v>P19</v>
      </c>
      <c r="C86" s="182" t="str">
        <f t="shared" si="9"/>
        <v>05</v>
      </c>
      <c r="D86" s="182" t="str">
        <f t="shared" si="10"/>
        <v>29</v>
      </c>
      <c r="E86" s="199" t="s">
        <v>899</v>
      </c>
      <c r="F86" s="200" t="s">
        <v>43</v>
      </c>
      <c r="G86" s="200">
        <v>46.3</v>
      </c>
      <c r="H86" s="185"/>
      <c r="I86" s="185"/>
      <c r="J86" s="185"/>
      <c r="K86" s="201">
        <v>2.065289563E9</v>
      </c>
      <c r="L86" s="187">
        <v>1.922980786E9</v>
      </c>
      <c r="M86" s="187">
        <v>2.0241903E9</v>
      </c>
      <c r="N86" s="188" t="s">
        <v>883</v>
      </c>
      <c r="O86" s="188" t="s">
        <v>884</v>
      </c>
      <c r="P86" s="188" t="s">
        <v>885</v>
      </c>
      <c r="Q86" s="180" t="s">
        <v>52</v>
      </c>
      <c r="R86" s="189">
        <f t="shared" si="11"/>
        <v>100000000</v>
      </c>
      <c r="S86" s="190"/>
      <c r="T86" s="185"/>
      <c r="U86" s="206" t="s">
        <v>900</v>
      </c>
      <c r="V86" s="203"/>
      <c r="W86" s="47" t="s">
        <v>563</v>
      </c>
      <c r="X86" s="204" t="s">
        <v>564</v>
      </c>
    </row>
    <row r="87">
      <c r="A87" s="180">
        <f t="shared" si="7"/>
        <v>79</v>
      </c>
      <c r="B87" s="181" t="str">
        <f t="shared" si="8"/>
        <v>P19</v>
      </c>
      <c r="C87" s="182" t="str">
        <f t="shared" si="9"/>
        <v>05</v>
      </c>
      <c r="D87" s="182" t="str">
        <f t="shared" si="10"/>
        <v>30</v>
      </c>
      <c r="E87" s="199" t="s">
        <v>901</v>
      </c>
      <c r="F87" s="200" t="s">
        <v>43</v>
      </c>
      <c r="G87" s="200">
        <v>46.3</v>
      </c>
      <c r="H87" s="185"/>
      <c r="I87" s="185"/>
      <c r="J87" s="185"/>
      <c r="K87" s="201">
        <v>2.065289563E9</v>
      </c>
      <c r="L87" s="187">
        <v>1.922980786E9</v>
      </c>
      <c r="M87" s="187">
        <v>2.0241903E9</v>
      </c>
      <c r="N87" s="188" t="s">
        <v>883</v>
      </c>
      <c r="O87" s="188" t="s">
        <v>884</v>
      </c>
      <c r="P87" s="188" t="s">
        <v>885</v>
      </c>
      <c r="Q87" s="180" t="s">
        <v>52</v>
      </c>
      <c r="R87" s="189">
        <f t="shared" si="11"/>
        <v>100000000</v>
      </c>
      <c r="S87" s="190"/>
      <c r="T87" s="185"/>
      <c r="U87" s="202" t="s">
        <v>902</v>
      </c>
      <c r="V87" s="203"/>
      <c r="W87" s="47" t="s">
        <v>563</v>
      </c>
      <c r="X87" s="204" t="s">
        <v>564</v>
      </c>
    </row>
    <row r="88">
      <c r="A88" s="180">
        <f t="shared" si="7"/>
        <v>80</v>
      </c>
      <c r="B88" s="181" t="str">
        <f t="shared" si="8"/>
        <v>P19</v>
      </c>
      <c r="C88" s="182" t="str">
        <f t="shared" si="9"/>
        <v>05</v>
      </c>
      <c r="D88" s="182" t="str">
        <f t="shared" si="10"/>
        <v>35</v>
      </c>
      <c r="E88" s="199" t="s">
        <v>903</v>
      </c>
      <c r="F88" s="200" t="s">
        <v>43</v>
      </c>
      <c r="G88" s="200">
        <v>46.4</v>
      </c>
      <c r="H88" s="185"/>
      <c r="I88" s="185"/>
      <c r="J88" s="185"/>
      <c r="K88" s="201">
        <v>2.029373182E9</v>
      </c>
      <c r="L88" s="187">
        <v>1.889539223E9</v>
      </c>
      <c r="M88" s="187">
        <v>1.988988657E9</v>
      </c>
      <c r="N88" s="188" t="s">
        <v>890</v>
      </c>
      <c r="O88" s="188" t="s">
        <v>891</v>
      </c>
      <c r="P88" s="188" t="s">
        <v>892</v>
      </c>
      <c r="Q88" s="180" t="s">
        <v>52</v>
      </c>
      <c r="R88" s="189">
        <f t="shared" si="11"/>
        <v>100000000</v>
      </c>
      <c r="S88" s="190"/>
      <c r="T88" s="185"/>
      <c r="U88" s="206" t="s">
        <v>904</v>
      </c>
      <c r="V88" s="203"/>
      <c r="W88" s="47" t="s">
        <v>563</v>
      </c>
      <c r="X88" s="204" t="s">
        <v>564</v>
      </c>
    </row>
    <row r="89">
      <c r="A89" s="180">
        <f t="shared" si="7"/>
        <v>81</v>
      </c>
      <c r="B89" s="181" t="str">
        <f t="shared" si="8"/>
        <v>P19</v>
      </c>
      <c r="C89" s="182" t="str">
        <f t="shared" si="9"/>
        <v>05</v>
      </c>
      <c r="D89" s="182" t="str">
        <f t="shared" si="10"/>
        <v>38</v>
      </c>
      <c r="E89" s="199" t="s">
        <v>905</v>
      </c>
      <c r="F89" s="200" t="s">
        <v>32</v>
      </c>
      <c r="G89" s="200">
        <v>59.3</v>
      </c>
      <c r="H89" s="185"/>
      <c r="I89" s="185"/>
      <c r="J89" s="185"/>
      <c r="K89" s="201">
        <v>3.109130437E9</v>
      </c>
      <c r="L89" s="187">
        <v>2.894895805E9</v>
      </c>
      <c r="M89" s="187">
        <v>3.047258742E9</v>
      </c>
      <c r="N89" s="188" t="s">
        <v>906</v>
      </c>
      <c r="O89" s="188" t="s">
        <v>907</v>
      </c>
      <c r="P89" s="188" t="s">
        <v>908</v>
      </c>
      <c r="Q89" s="180" t="s">
        <v>52</v>
      </c>
      <c r="R89" s="189">
        <f t="shared" si="11"/>
        <v>150000000</v>
      </c>
      <c r="S89" s="190"/>
      <c r="T89" s="185"/>
      <c r="U89" s="206" t="s">
        <v>909</v>
      </c>
      <c r="V89" s="203"/>
      <c r="W89" s="47" t="s">
        <v>563</v>
      </c>
      <c r="X89" s="204" t="s">
        <v>564</v>
      </c>
    </row>
    <row r="90">
      <c r="A90" s="180">
        <f t="shared" si="7"/>
        <v>82</v>
      </c>
      <c r="B90" s="181" t="str">
        <f t="shared" si="8"/>
        <v>P19</v>
      </c>
      <c r="C90" s="182" t="str">
        <f t="shared" si="9"/>
        <v>05</v>
      </c>
      <c r="D90" s="182" t="str">
        <f t="shared" si="10"/>
        <v>45</v>
      </c>
      <c r="E90" s="199" t="s">
        <v>910</v>
      </c>
      <c r="F90" s="200" t="s">
        <v>43</v>
      </c>
      <c r="G90" s="200">
        <v>46.2</v>
      </c>
      <c r="H90" s="185"/>
      <c r="I90" s="185"/>
      <c r="J90" s="185"/>
      <c r="K90" s="201">
        <v>2.121133405E9</v>
      </c>
      <c r="L90" s="187">
        <v>1.974976708E9</v>
      </c>
      <c r="M90" s="187">
        <v>2.078922851E9</v>
      </c>
      <c r="N90" s="188" t="s">
        <v>864</v>
      </c>
      <c r="O90" s="188" t="s">
        <v>865</v>
      </c>
      <c r="P90" s="188" t="s">
        <v>866</v>
      </c>
      <c r="Q90" s="180" t="s">
        <v>350</v>
      </c>
      <c r="R90" s="189">
        <f t="shared" si="11"/>
        <v>100000000</v>
      </c>
      <c r="S90" s="190"/>
      <c r="T90" s="185"/>
      <c r="U90" s="206" t="s">
        <v>911</v>
      </c>
      <c r="V90" s="203"/>
      <c r="W90" s="47" t="s">
        <v>563</v>
      </c>
      <c r="X90" s="204" t="s">
        <v>564</v>
      </c>
    </row>
    <row r="91">
      <c r="A91" s="180">
        <f t="shared" si="7"/>
        <v>83</v>
      </c>
      <c r="B91" s="181" t="str">
        <f t="shared" si="8"/>
        <v>P19</v>
      </c>
      <c r="C91" s="182" t="str">
        <f t="shared" si="9"/>
        <v>05</v>
      </c>
      <c r="D91" s="182" t="str">
        <f t="shared" si="10"/>
        <v>50</v>
      </c>
      <c r="E91" s="199" t="s">
        <v>912</v>
      </c>
      <c r="F91" s="200" t="s">
        <v>43</v>
      </c>
      <c r="G91" s="200">
        <v>46.2</v>
      </c>
      <c r="H91" s="185"/>
      <c r="I91" s="185"/>
      <c r="J91" s="185"/>
      <c r="K91" s="201">
        <v>2.121133405E9</v>
      </c>
      <c r="L91" s="187">
        <v>1.974976708E9</v>
      </c>
      <c r="M91" s="187">
        <v>2.078922851E9</v>
      </c>
      <c r="N91" s="188" t="s">
        <v>864</v>
      </c>
      <c r="O91" s="188" t="s">
        <v>865</v>
      </c>
      <c r="P91" s="188" t="s">
        <v>866</v>
      </c>
      <c r="Q91" s="180" t="s">
        <v>350</v>
      </c>
      <c r="R91" s="189">
        <f t="shared" si="11"/>
        <v>100000000</v>
      </c>
      <c r="S91" s="190"/>
      <c r="T91" s="185"/>
      <c r="U91" s="202" t="s">
        <v>913</v>
      </c>
      <c r="V91" s="203"/>
      <c r="W91" s="47" t="s">
        <v>563</v>
      </c>
      <c r="X91" s="204" t="s">
        <v>564</v>
      </c>
    </row>
    <row r="92">
      <c r="A92" s="180">
        <f t="shared" si="7"/>
        <v>84</v>
      </c>
      <c r="B92" s="181" t="str">
        <f t="shared" si="8"/>
        <v>P19</v>
      </c>
      <c r="C92" s="182" t="str">
        <f t="shared" si="9"/>
        <v>06</v>
      </c>
      <c r="D92" s="182" t="str">
        <f t="shared" si="10"/>
        <v>02</v>
      </c>
      <c r="E92" s="199" t="s">
        <v>914</v>
      </c>
      <c r="F92" s="200" t="s">
        <v>43</v>
      </c>
      <c r="G92" s="200">
        <v>46.3</v>
      </c>
      <c r="H92" s="185"/>
      <c r="I92" s="185"/>
      <c r="J92" s="185"/>
      <c r="K92" s="201">
        <v>2.10416154E9</v>
      </c>
      <c r="L92" s="187">
        <v>1.959174289E9</v>
      </c>
      <c r="M92" s="187">
        <v>2.062288725E9</v>
      </c>
      <c r="N92" s="188" t="s">
        <v>915</v>
      </c>
      <c r="O92" s="188" t="s">
        <v>916</v>
      </c>
      <c r="P92" s="188" t="s">
        <v>917</v>
      </c>
      <c r="Q92" s="180" t="s">
        <v>52</v>
      </c>
      <c r="R92" s="189">
        <f t="shared" si="11"/>
        <v>100000000</v>
      </c>
      <c r="S92" s="190"/>
      <c r="T92" s="185"/>
      <c r="U92" s="202" t="s">
        <v>918</v>
      </c>
      <c r="V92" s="203"/>
      <c r="W92" s="47" t="s">
        <v>563</v>
      </c>
      <c r="X92" s="204" t="s">
        <v>564</v>
      </c>
    </row>
    <row r="93">
      <c r="A93" s="180">
        <f t="shared" si="7"/>
        <v>85</v>
      </c>
      <c r="B93" s="181" t="str">
        <f t="shared" si="8"/>
        <v>P19</v>
      </c>
      <c r="C93" s="182" t="str">
        <f t="shared" si="9"/>
        <v>06</v>
      </c>
      <c r="D93" s="182" t="str">
        <f t="shared" si="10"/>
        <v>11</v>
      </c>
      <c r="E93" s="199" t="s">
        <v>919</v>
      </c>
      <c r="F93" s="200" t="s">
        <v>43</v>
      </c>
      <c r="G93" s="200">
        <v>46.3</v>
      </c>
      <c r="H93" s="185"/>
      <c r="I93" s="185"/>
      <c r="J93" s="185"/>
      <c r="K93" s="201">
        <v>2.10416154E9</v>
      </c>
      <c r="L93" s="187">
        <v>1.959174289E9</v>
      </c>
      <c r="M93" s="187">
        <v>2.062288725E9</v>
      </c>
      <c r="N93" s="188" t="s">
        <v>915</v>
      </c>
      <c r="O93" s="188" t="s">
        <v>916</v>
      </c>
      <c r="P93" s="188" t="s">
        <v>917</v>
      </c>
      <c r="Q93" s="180" t="s">
        <v>52</v>
      </c>
      <c r="R93" s="189">
        <f t="shared" si="11"/>
        <v>100000000</v>
      </c>
      <c r="S93" s="190"/>
      <c r="T93" s="185"/>
      <c r="U93" s="202" t="s">
        <v>920</v>
      </c>
      <c r="V93" s="203"/>
      <c r="W93" s="47" t="s">
        <v>563</v>
      </c>
      <c r="X93" s="204" t="s">
        <v>564</v>
      </c>
    </row>
    <row r="94">
      <c r="A94" s="180">
        <f t="shared" si="7"/>
        <v>86</v>
      </c>
      <c r="B94" s="181" t="str">
        <f t="shared" si="8"/>
        <v>P19</v>
      </c>
      <c r="C94" s="182" t="str">
        <f t="shared" si="9"/>
        <v>06</v>
      </c>
      <c r="D94" s="182" t="str">
        <f t="shared" si="10"/>
        <v>27</v>
      </c>
      <c r="E94" s="199" t="s">
        <v>921</v>
      </c>
      <c r="F94" s="200" t="s">
        <v>43</v>
      </c>
      <c r="G94" s="200">
        <v>46.4</v>
      </c>
      <c r="H94" s="185"/>
      <c r="I94" s="185"/>
      <c r="J94" s="185"/>
      <c r="K94" s="201">
        <v>2.04877E9</v>
      </c>
      <c r="L94" s="187">
        <v>1.907599504E9</v>
      </c>
      <c r="M94" s="187">
        <v>2.007999479E9</v>
      </c>
      <c r="N94" s="188" t="s">
        <v>922</v>
      </c>
      <c r="O94" s="188" t="s">
        <v>923</v>
      </c>
      <c r="P94" s="188" t="s">
        <v>924</v>
      </c>
      <c r="Q94" s="180" t="s">
        <v>52</v>
      </c>
      <c r="R94" s="189">
        <f t="shared" si="11"/>
        <v>100000000</v>
      </c>
      <c r="S94" s="190"/>
      <c r="T94" s="185"/>
      <c r="U94" s="202" t="s">
        <v>925</v>
      </c>
      <c r="V94" s="203"/>
      <c r="W94" s="47" t="s">
        <v>563</v>
      </c>
      <c r="X94" s="204" t="s">
        <v>564</v>
      </c>
    </row>
    <row r="95">
      <c r="A95" s="180">
        <f t="shared" si="7"/>
        <v>87</v>
      </c>
      <c r="B95" s="181" t="str">
        <f t="shared" si="8"/>
        <v>P19</v>
      </c>
      <c r="C95" s="182" t="str">
        <f t="shared" si="9"/>
        <v>06</v>
      </c>
      <c r="D95" s="182" t="str">
        <f t="shared" si="10"/>
        <v>31</v>
      </c>
      <c r="E95" s="199" t="s">
        <v>926</v>
      </c>
      <c r="F95" s="200" t="s">
        <v>43</v>
      </c>
      <c r="G95" s="200">
        <v>46.3</v>
      </c>
      <c r="H95" s="185"/>
      <c r="I95" s="185"/>
      <c r="J95" s="185"/>
      <c r="K95" s="201">
        <v>2.085039576E9</v>
      </c>
      <c r="L95" s="187">
        <v>1.941369923E9</v>
      </c>
      <c r="M95" s="187">
        <v>2.043547288E9</v>
      </c>
      <c r="N95" s="188" t="s">
        <v>927</v>
      </c>
      <c r="O95" s="188" t="s">
        <v>928</v>
      </c>
      <c r="P95" s="188" t="s">
        <v>929</v>
      </c>
      <c r="Q95" s="180" t="s">
        <v>52</v>
      </c>
      <c r="R95" s="189">
        <f t="shared" si="11"/>
        <v>100000000</v>
      </c>
      <c r="S95" s="190"/>
      <c r="T95" s="185"/>
      <c r="U95" s="202" t="s">
        <v>930</v>
      </c>
      <c r="V95" s="203"/>
      <c r="W95" s="47" t="s">
        <v>563</v>
      </c>
      <c r="X95" s="204" t="s">
        <v>564</v>
      </c>
    </row>
    <row r="96">
      <c r="A96" s="180">
        <f t="shared" si="7"/>
        <v>88</v>
      </c>
      <c r="B96" s="181" t="str">
        <f t="shared" si="8"/>
        <v>P19</v>
      </c>
      <c r="C96" s="182" t="str">
        <f t="shared" si="9"/>
        <v>06</v>
      </c>
      <c r="D96" s="182" t="str">
        <f t="shared" si="10"/>
        <v>35</v>
      </c>
      <c r="E96" s="199" t="s">
        <v>931</v>
      </c>
      <c r="F96" s="200" t="s">
        <v>43</v>
      </c>
      <c r="G96" s="200">
        <v>46.4</v>
      </c>
      <c r="H96" s="185"/>
      <c r="I96" s="185"/>
      <c r="J96" s="185"/>
      <c r="K96" s="201">
        <v>2.04877E9</v>
      </c>
      <c r="L96" s="187">
        <v>1.907599504E9</v>
      </c>
      <c r="M96" s="187">
        <v>2.007999479E9</v>
      </c>
      <c r="N96" s="188" t="s">
        <v>922</v>
      </c>
      <c r="O96" s="188" t="s">
        <v>923</v>
      </c>
      <c r="P96" s="188" t="s">
        <v>924</v>
      </c>
      <c r="Q96" s="180" t="s">
        <v>52</v>
      </c>
      <c r="R96" s="189">
        <f t="shared" si="11"/>
        <v>100000000</v>
      </c>
      <c r="S96" s="190"/>
      <c r="T96" s="185"/>
      <c r="U96" s="202" t="s">
        <v>932</v>
      </c>
      <c r="V96" s="203"/>
      <c r="W96" s="47" t="s">
        <v>563</v>
      </c>
      <c r="X96" s="204" t="s">
        <v>564</v>
      </c>
    </row>
    <row r="97">
      <c r="A97" s="180">
        <f t="shared" si="7"/>
        <v>89</v>
      </c>
      <c r="B97" s="181" t="str">
        <f t="shared" si="8"/>
        <v>P19</v>
      </c>
      <c r="C97" s="182" t="str">
        <f t="shared" si="9"/>
        <v>06</v>
      </c>
      <c r="D97" s="182" t="str">
        <f t="shared" si="10"/>
        <v>36</v>
      </c>
      <c r="E97" s="199" t="s">
        <v>933</v>
      </c>
      <c r="F97" s="200" t="s">
        <v>43</v>
      </c>
      <c r="G97" s="200">
        <v>46.2</v>
      </c>
      <c r="H97" s="185"/>
      <c r="I97" s="185"/>
      <c r="J97" s="185"/>
      <c r="K97" s="201">
        <v>2.080536249E9</v>
      </c>
      <c r="L97" s="187">
        <v>1.937176898E9</v>
      </c>
      <c r="M97" s="187">
        <v>2.039133578E9</v>
      </c>
      <c r="N97" s="188" t="s">
        <v>934</v>
      </c>
      <c r="O97" s="188" t="s">
        <v>935</v>
      </c>
      <c r="P97" s="188" t="s">
        <v>936</v>
      </c>
      <c r="Q97" s="180" t="s">
        <v>350</v>
      </c>
      <c r="R97" s="189">
        <f t="shared" si="11"/>
        <v>100000000</v>
      </c>
      <c r="S97" s="190"/>
      <c r="T97" s="185"/>
      <c r="U97" s="202" t="s">
        <v>937</v>
      </c>
      <c r="V97" s="203"/>
      <c r="W97" s="47" t="s">
        <v>563</v>
      </c>
      <c r="X97" s="204" t="s">
        <v>564</v>
      </c>
    </row>
    <row r="98">
      <c r="A98" s="180">
        <f t="shared" si="7"/>
        <v>90</v>
      </c>
      <c r="B98" s="181" t="str">
        <f t="shared" si="8"/>
        <v>P19</v>
      </c>
      <c r="C98" s="182" t="str">
        <f t="shared" si="9"/>
        <v>06</v>
      </c>
      <c r="D98" s="182" t="str">
        <f t="shared" si="10"/>
        <v>37</v>
      </c>
      <c r="E98" s="199" t="s">
        <v>938</v>
      </c>
      <c r="F98" s="200" t="s">
        <v>32</v>
      </c>
      <c r="G98" s="200">
        <v>59.3</v>
      </c>
      <c r="H98" s="185"/>
      <c r="I98" s="185"/>
      <c r="J98" s="185"/>
      <c r="K98" s="201">
        <v>3.049442554E9</v>
      </c>
      <c r="L98" s="187">
        <v>2.839320715E9</v>
      </c>
      <c r="M98" s="187">
        <v>2.988758647E9</v>
      </c>
      <c r="N98" s="188" t="s">
        <v>939</v>
      </c>
      <c r="O98" s="188" t="s">
        <v>940</v>
      </c>
      <c r="P98" s="188" t="s">
        <v>941</v>
      </c>
      <c r="Q98" s="180" t="s">
        <v>350</v>
      </c>
      <c r="R98" s="189">
        <f t="shared" si="11"/>
        <v>150000000</v>
      </c>
      <c r="S98" s="190"/>
      <c r="T98" s="185"/>
      <c r="U98" s="202" t="s">
        <v>942</v>
      </c>
      <c r="V98" s="203"/>
      <c r="W98" s="47" t="s">
        <v>563</v>
      </c>
      <c r="X98" s="204" t="s">
        <v>564</v>
      </c>
    </row>
    <row r="99">
      <c r="A99" s="180">
        <f t="shared" si="7"/>
        <v>91</v>
      </c>
      <c r="B99" s="181" t="str">
        <f t="shared" si="8"/>
        <v>P19</v>
      </c>
      <c r="C99" s="182" t="str">
        <f t="shared" si="9"/>
        <v>06</v>
      </c>
      <c r="D99" s="182" t="str">
        <f t="shared" si="10"/>
        <v>42</v>
      </c>
      <c r="E99" s="199" t="s">
        <v>943</v>
      </c>
      <c r="F99" s="200" t="s">
        <v>43</v>
      </c>
      <c r="G99" s="200">
        <v>46.3</v>
      </c>
      <c r="H99" s="185"/>
      <c r="I99" s="185"/>
      <c r="J99" s="185"/>
      <c r="K99" s="201">
        <v>2.10416154E9</v>
      </c>
      <c r="L99" s="187">
        <v>1.959174289E9</v>
      </c>
      <c r="M99" s="187">
        <v>2.062288725E9</v>
      </c>
      <c r="N99" s="188" t="s">
        <v>915</v>
      </c>
      <c r="O99" s="188" t="s">
        <v>916</v>
      </c>
      <c r="P99" s="188" t="s">
        <v>917</v>
      </c>
      <c r="Q99" s="180" t="s">
        <v>52</v>
      </c>
      <c r="R99" s="189">
        <f t="shared" si="11"/>
        <v>100000000</v>
      </c>
      <c r="S99" s="190"/>
      <c r="T99" s="185"/>
      <c r="U99" s="202" t="s">
        <v>944</v>
      </c>
      <c r="V99" s="203"/>
      <c r="W99" s="47" t="s">
        <v>563</v>
      </c>
      <c r="X99" s="204" t="s">
        <v>564</v>
      </c>
    </row>
    <row r="100">
      <c r="A100" s="180">
        <f t="shared" si="7"/>
        <v>92</v>
      </c>
      <c r="B100" s="181" t="str">
        <f t="shared" si="8"/>
        <v>P19</v>
      </c>
      <c r="C100" s="182" t="str">
        <f t="shared" si="9"/>
        <v>07</v>
      </c>
      <c r="D100" s="182" t="str">
        <f t="shared" si="10"/>
        <v>02</v>
      </c>
      <c r="E100" s="199" t="s">
        <v>945</v>
      </c>
      <c r="F100" s="200" t="s">
        <v>43</v>
      </c>
      <c r="G100" s="200">
        <v>46.3</v>
      </c>
      <c r="H100" s="185"/>
      <c r="I100" s="185"/>
      <c r="J100" s="185"/>
      <c r="K100" s="201">
        <v>2.124097204E9</v>
      </c>
      <c r="L100" s="187">
        <v>1.977736286E9</v>
      </c>
      <c r="M100" s="187">
        <v>2.08182767E9</v>
      </c>
      <c r="N100" s="188" t="s">
        <v>946</v>
      </c>
      <c r="O100" s="188" t="s">
        <v>947</v>
      </c>
      <c r="P100" s="188" t="s">
        <v>948</v>
      </c>
      <c r="Q100" s="180" t="s">
        <v>52</v>
      </c>
      <c r="R100" s="189">
        <f t="shared" si="11"/>
        <v>100000000</v>
      </c>
      <c r="S100" s="190"/>
      <c r="T100" s="185"/>
      <c r="U100" s="202" t="s">
        <v>949</v>
      </c>
      <c r="V100" s="203"/>
      <c r="W100" s="47" t="s">
        <v>563</v>
      </c>
      <c r="X100" s="204" t="s">
        <v>564</v>
      </c>
    </row>
    <row r="101">
      <c r="A101" s="180">
        <f t="shared" si="7"/>
        <v>93</v>
      </c>
      <c r="B101" s="181" t="str">
        <f t="shared" si="8"/>
        <v>P19</v>
      </c>
      <c r="C101" s="182" t="str">
        <f t="shared" si="9"/>
        <v>07</v>
      </c>
      <c r="D101" s="182" t="str">
        <f t="shared" si="10"/>
        <v>11</v>
      </c>
      <c r="E101" s="199" t="s">
        <v>950</v>
      </c>
      <c r="F101" s="200" t="s">
        <v>43</v>
      </c>
      <c r="G101" s="200">
        <v>46.3</v>
      </c>
      <c r="H101" s="185"/>
      <c r="I101" s="185"/>
      <c r="J101" s="185"/>
      <c r="K101" s="201">
        <v>2.124097204E9</v>
      </c>
      <c r="L101" s="187">
        <v>1.977736286E9</v>
      </c>
      <c r="M101" s="187">
        <v>2.08182767E9</v>
      </c>
      <c r="N101" s="188" t="s">
        <v>946</v>
      </c>
      <c r="O101" s="188" t="s">
        <v>947</v>
      </c>
      <c r="P101" s="188" t="s">
        <v>948</v>
      </c>
      <c r="Q101" s="180" t="s">
        <v>52</v>
      </c>
      <c r="R101" s="189">
        <f t="shared" si="11"/>
        <v>100000000</v>
      </c>
      <c r="S101" s="190"/>
      <c r="T101" s="185"/>
      <c r="U101" s="206" t="s">
        <v>951</v>
      </c>
      <c r="V101" s="203"/>
      <c r="W101" s="47" t="s">
        <v>563</v>
      </c>
      <c r="X101" s="204" t="s">
        <v>564</v>
      </c>
    </row>
    <row r="102">
      <c r="A102" s="180">
        <f t="shared" si="7"/>
        <v>94</v>
      </c>
      <c r="B102" s="181" t="str">
        <f t="shared" si="8"/>
        <v>P19</v>
      </c>
      <c r="C102" s="182" t="str">
        <f t="shared" si="9"/>
        <v>07</v>
      </c>
      <c r="D102" s="182" t="str">
        <f t="shared" si="10"/>
        <v>23</v>
      </c>
      <c r="E102" s="199" t="s">
        <v>952</v>
      </c>
      <c r="F102" s="200" t="s">
        <v>43</v>
      </c>
      <c r="G102" s="200">
        <v>46.3</v>
      </c>
      <c r="H102" s="185"/>
      <c r="I102" s="185"/>
      <c r="J102" s="185"/>
      <c r="K102" s="201">
        <v>2.104789589E9</v>
      </c>
      <c r="L102" s="187">
        <v>1.959759063E9</v>
      </c>
      <c r="M102" s="187">
        <v>2.062904276E9</v>
      </c>
      <c r="N102" s="188" t="s">
        <v>953</v>
      </c>
      <c r="O102" s="188" t="s">
        <v>954</v>
      </c>
      <c r="P102" s="188" t="s">
        <v>955</v>
      </c>
      <c r="Q102" s="180" t="s">
        <v>52</v>
      </c>
      <c r="R102" s="189">
        <f t="shared" si="11"/>
        <v>100000000</v>
      </c>
      <c r="S102" s="190"/>
      <c r="T102" s="185"/>
      <c r="U102" s="202" t="s">
        <v>956</v>
      </c>
      <c r="V102" s="203"/>
      <c r="W102" s="47" t="s">
        <v>563</v>
      </c>
      <c r="X102" s="204" t="s">
        <v>564</v>
      </c>
    </row>
    <row r="103">
      <c r="A103" s="180">
        <f t="shared" si="7"/>
        <v>95</v>
      </c>
      <c r="B103" s="181" t="str">
        <f t="shared" si="8"/>
        <v>P19</v>
      </c>
      <c r="C103" s="182" t="str">
        <f t="shared" si="9"/>
        <v>07</v>
      </c>
      <c r="D103" s="182" t="str">
        <f t="shared" si="10"/>
        <v>27</v>
      </c>
      <c r="E103" s="199" t="s">
        <v>957</v>
      </c>
      <c r="F103" s="200" t="s">
        <v>43</v>
      </c>
      <c r="G103" s="200">
        <v>46.5</v>
      </c>
      <c r="H103" s="185"/>
      <c r="I103" s="185"/>
      <c r="J103" s="185"/>
      <c r="K103" s="201">
        <v>2.072624072E9</v>
      </c>
      <c r="L103" s="187">
        <v>1.929809909E9</v>
      </c>
      <c r="M103" s="187">
        <v>2.031378853E9</v>
      </c>
      <c r="N103" s="188" t="s">
        <v>958</v>
      </c>
      <c r="O103" s="188" t="s">
        <v>959</v>
      </c>
      <c r="P103" s="188" t="s">
        <v>960</v>
      </c>
      <c r="Q103" s="180" t="s">
        <v>52</v>
      </c>
      <c r="R103" s="189">
        <f t="shared" si="11"/>
        <v>100000000</v>
      </c>
      <c r="S103" s="190"/>
      <c r="T103" s="185"/>
      <c r="U103" s="202" t="s">
        <v>961</v>
      </c>
      <c r="V103" s="203"/>
      <c r="W103" s="47" t="s">
        <v>563</v>
      </c>
      <c r="X103" s="204" t="s">
        <v>564</v>
      </c>
    </row>
    <row r="104">
      <c r="A104" s="180">
        <f t="shared" si="7"/>
        <v>96</v>
      </c>
      <c r="B104" s="181" t="str">
        <f t="shared" si="8"/>
        <v>P19</v>
      </c>
      <c r="C104" s="182" t="str">
        <f t="shared" si="9"/>
        <v>07</v>
      </c>
      <c r="D104" s="182" t="str">
        <f t="shared" si="10"/>
        <v>28</v>
      </c>
      <c r="E104" s="199" t="s">
        <v>962</v>
      </c>
      <c r="F104" s="200" t="s">
        <v>43</v>
      </c>
      <c r="G104" s="200">
        <v>46.3</v>
      </c>
      <c r="H104" s="185"/>
      <c r="I104" s="185"/>
      <c r="J104" s="185"/>
      <c r="K104" s="201">
        <v>2.104789589E9</v>
      </c>
      <c r="L104" s="187">
        <v>1.959759063E9</v>
      </c>
      <c r="M104" s="187">
        <v>2.062904276E9</v>
      </c>
      <c r="N104" s="188" t="s">
        <v>953</v>
      </c>
      <c r="O104" s="188" t="s">
        <v>954</v>
      </c>
      <c r="P104" s="188" t="s">
        <v>955</v>
      </c>
      <c r="Q104" s="180" t="s">
        <v>52</v>
      </c>
      <c r="R104" s="189">
        <f t="shared" si="11"/>
        <v>100000000</v>
      </c>
      <c r="S104" s="190"/>
      <c r="T104" s="185"/>
      <c r="U104" s="202" t="s">
        <v>963</v>
      </c>
      <c r="V104" s="203"/>
      <c r="W104" s="47" t="s">
        <v>563</v>
      </c>
      <c r="X104" s="204" t="s">
        <v>564</v>
      </c>
    </row>
    <row r="105">
      <c r="A105" s="180">
        <f t="shared" si="7"/>
        <v>97</v>
      </c>
      <c r="B105" s="181" t="str">
        <f t="shared" si="8"/>
        <v>P19</v>
      </c>
      <c r="C105" s="182" t="str">
        <f t="shared" si="9"/>
        <v>07</v>
      </c>
      <c r="D105" s="182" t="str">
        <f t="shared" si="10"/>
        <v>29</v>
      </c>
      <c r="E105" s="199" t="s">
        <v>964</v>
      </c>
      <c r="F105" s="200" t="s">
        <v>43</v>
      </c>
      <c r="G105" s="200">
        <v>46.3</v>
      </c>
      <c r="H105" s="185"/>
      <c r="I105" s="185"/>
      <c r="J105" s="185"/>
      <c r="K105" s="201">
        <v>2.104789589E9</v>
      </c>
      <c r="L105" s="187">
        <v>1.959759063E9</v>
      </c>
      <c r="M105" s="187">
        <v>2.062904276E9</v>
      </c>
      <c r="N105" s="188" t="s">
        <v>953</v>
      </c>
      <c r="O105" s="188" t="s">
        <v>954</v>
      </c>
      <c r="P105" s="188" t="s">
        <v>955</v>
      </c>
      <c r="Q105" s="180" t="s">
        <v>52</v>
      </c>
      <c r="R105" s="189">
        <f t="shared" si="11"/>
        <v>100000000</v>
      </c>
      <c r="S105" s="190"/>
      <c r="T105" s="185"/>
      <c r="U105" s="202" t="s">
        <v>965</v>
      </c>
      <c r="V105" s="203"/>
      <c r="W105" s="47" t="s">
        <v>563</v>
      </c>
      <c r="X105" s="204" t="s">
        <v>564</v>
      </c>
    </row>
    <row r="106">
      <c r="A106" s="180">
        <f t="shared" si="7"/>
        <v>98</v>
      </c>
      <c r="B106" s="181" t="str">
        <f t="shared" si="8"/>
        <v>P19</v>
      </c>
      <c r="C106" s="182" t="str">
        <f t="shared" si="9"/>
        <v>07</v>
      </c>
      <c r="D106" s="182" t="str">
        <f t="shared" si="10"/>
        <v>30</v>
      </c>
      <c r="E106" s="199" t="s">
        <v>966</v>
      </c>
      <c r="F106" s="200" t="s">
        <v>43</v>
      </c>
      <c r="G106" s="200">
        <v>46.3</v>
      </c>
      <c r="H106" s="185"/>
      <c r="I106" s="185"/>
      <c r="J106" s="185"/>
      <c r="K106" s="201">
        <v>2.104789589E9</v>
      </c>
      <c r="L106" s="187">
        <v>1.959759063E9</v>
      </c>
      <c r="M106" s="187">
        <v>2.062904276E9</v>
      </c>
      <c r="N106" s="188" t="s">
        <v>953</v>
      </c>
      <c r="O106" s="188" t="s">
        <v>954</v>
      </c>
      <c r="P106" s="188" t="s">
        <v>955</v>
      </c>
      <c r="Q106" s="180" t="s">
        <v>52</v>
      </c>
      <c r="R106" s="189">
        <f t="shared" si="11"/>
        <v>100000000</v>
      </c>
      <c r="S106" s="190"/>
      <c r="T106" s="185"/>
      <c r="U106" s="202" t="s">
        <v>967</v>
      </c>
      <c r="V106" s="203"/>
      <c r="W106" s="47" t="s">
        <v>563</v>
      </c>
      <c r="X106" s="204" t="s">
        <v>564</v>
      </c>
    </row>
    <row r="107">
      <c r="A107" s="180">
        <f t="shared" si="7"/>
        <v>99</v>
      </c>
      <c r="B107" s="181" t="str">
        <f t="shared" si="8"/>
        <v>P19</v>
      </c>
      <c r="C107" s="182" t="str">
        <f t="shared" si="9"/>
        <v>07</v>
      </c>
      <c r="D107" s="182" t="str">
        <f t="shared" si="10"/>
        <v>31</v>
      </c>
      <c r="E107" s="199" t="s">
        <v>968</v>
      </c>
      <c r="F107" s="200" t="s">
        <v>43</v>
      </c>
      <c r="G107" s="200">
        <v>46.3</v>
      </c>
      <c r="H107" s="185"/>
      <c r="I107" s="185"/>
      <c r="J107" s="185"/>
      <c r="K107" s="201">
        <v>2.104789589E9</v>
      </c>
      <c r="L107" s="187">
        <v>1.959759063E9</v>
      </c>
      <c r="M107" s="187">
        <v>2.062904276E9</v>
      </c>
      <c r="N107" s="188" t="s">
        <v>953</v>
      </c>
      <c r="O107" s="188" t="s">
        <v>954</v>
      </c>
      <c r="P107" s="188" t="s">
        <v>955</v>
      </c>
      <c r="Q107" s="180" t="s">
        <v>52</v>
      </c>
      <c r="R107" s="189">
        <f t="shared" si="11"/>
        <v>100000000</v>
      </c>
      <c r="S107" s="190"/>
      <c r="T107" s="185"/>
      <c r="U107" s="202" t="s">
        <v>969</v>
      </c>
      <c r="V107" s="203"/>
      <c r="W107" s="47" t="s">
        <v>563</v>
      </c>
      <c r="X107" s="204" t="s">
        <v>564</v>
      </c>
    </row>
    <row r="108">
      <c r="A108" s="180">
        <f t="shared" si="7"/>
        <v>100</v>
      </c>
      <c r="B108" s="181" t="str">
        <f t="shared" si="8"/>
        <v>P19</v>
      </c>
      <c r="C108" s="182" t="str">
        <f t="shared" si="9"/>
        <v>07</v>
      </c>
      <c r="D108" s="182" t="str">
        <f t="shared" si="10"/>
        <v>32</v>
      </c>
      <c r="E108" s="199" t="s">
        <v>970</v>
      </c>
      <c r="F108" s="200" t="s">
        <v>43</v>
      </c>
      <c r="G108" s="200">
        <v>46.3</v>
      </c>
      <c r="H108" s="185"/>
      <c r="I108" s="185"/>
      <c r="J108" s="185"/>
      <c r="K108" s="201">
        <v>2.104789589E9</v>
      </c>
      <c r="L108" s="187">
        <v>1.959759063E9</v>
      </c>
      <c r="M108" s="187">
        <v>2.062904276E9</v>
      </c>
      <c r="N108" s="188" t="s">
        <v>953</v>
      </c>
      <c r="O108" s="188" t="s">
        <v>954</v>
      </c>
      <c r="P108" s="188" t="s">
        <v>955</v>
      </c>
      <c r="Q108" s="180" t="s">
        <v>52</v>
      </c>
      <c r="R108" s="189">
        <f t="shared" si="11"/>
        <v>100000000</v>
      </c>
      <c r="S108" s="190"/>
      <c r="T108" s="185"/>
      <c r="U108" s="202" t="s">
        <v>971</v>
      </c>
      <c r="V108" s="203"/>
      <c r="W108" s="47" t="s">
        <v>563</v>
      </c>
      <c r="X108" s="204" t="s">
        <v>564</v>
      </c>
    </row>
    <row r="109">
      <c r="A109" s="180">
        <f t="shared" si="7"/>
        <v>101</v>
      </c>
      <c r="B109" s="181" t="str">
        <f t="shared" si="8"/>
        <v>P19</v>
      </c>
      <c r="C109" s="182" t="str">
        <f t="shared" si="9"/>
        <v>07</v>
      </c>
      <c r="D109" s="182" t="str">
        <f t="shared" si="10"/>
        <v>42</v>
      </c>
      <c r="E109" s="199" t="s">
        <v>972</v>
      </c>
      <c r="F109" s="200" t="s">
        <v>43</v>
      </c>
      <c r="G109" s="200">
        <v>46.3</v>
      </c>
      <c r="H109" s="185"/>
      <c r="I109" s="185"/>
      <c r="J109" s="185"/>
      <c r="K109" s="201">
        <v>2.124097204E9</v>
      </c>
      <c r="L109" s="187">
        <v>1.977736286E9</v>
      </c>
      <c r="M109" s="187">
        <v>2.08182767E9</v>
      </c>
      <c r="N109" s="188" t="s">
        <v>946</v>
      </c>
      <c r="O109" s="188" t="s">
        <v>947</v>
      </c>
      <c r="P109" s="188" t="s">
        <v>948</v>
      </c>
      <c r="Q109" s="180" t="s">
        <v>52</v>
      </c>
      <c r="R109" s="189">
        <f t="shared" si="11"/>
        <v>100000000</v>
      </c>
      <c r="S109" s="190"/>
      <c r="T109" s="185"/>
      <c r="U109" s="202" t="s">
        <v>973</v>
      </c>
      <c r="V109" s="203"/>
      <c r="W109" s="47" t="s">
        <v>563</v>
      </c>
      <c r="X109" s="204" t="s">
        <v>564</v>
      </c>
    </row>
    <row r="110">
      <c r="A110" s="180">
        <f t="shared" si="7"/>
        <v>102</v>
      </c>
      <c r="B110" s="181" t="str">
        <f t="shared" si="8"/>
        <v>P19</v>
      </c>
      <c r="C110" s="182" t="str">
        <f t="shared" si="9"/>
        <v>08</v>
      </c>
      <c r="D110" s="182" t="str">
        <f t="shared" si="10"/>
        <v>26</v>
      </c>
      <c r="E110" s="199" t="s">
        <v>974</v>
      </c>
      <c r="F110" s="200" t="s">
        <v>43</v>
      </c>
      <c r="G110" s="200">
        <v>46.4</v>
      </c>
      <c r="H110" s="185"/>
      <c r="I110" s="185"/>
      <c r="J110" s="185"/>
      <c r="K110" s="201">
        <v>2.045999025E9</v>
      </c>
      <c r="L110" s="187">
        <v>1.905019464E9</v>
      </c>
      <c r="M110" s="187">
        <v>2.005283646E9</v>
      </c>
      <c r="N110" s="188" t="s">
        <v>975</v>
      </c>
      <c r="O110" s="188" t="s">
        <v>976</v>
      </c>
      <c r="P110" s="188" t="s">
        <v>977</v>
      </c>
      <c r="Q110" s="180" t="s">
        <v>52</v>
      </c>
      <c r="R110" s="189">
        <f t="shared" si="11"/>
        <v>100000000</v>
      </c>
      <c r="S110" s="190"/>
      <c r="T110" s="185"/>
      <c r="U110" s="202" t="s">
        <v>978</v>
      </c>
      <c r="V110" s="203"/>
      <c r="W110" s="47" t="s">
        <v>563</v>
      </c>
      <c r="X110" s="204" t="s">
        <v>564</v>
      </c>
    </row>
    <row r="111">
      <c r="A111" s="180">
        <f t="shared" si="7"/>
        <v>103</v>
      </c>
      <c r="B111" s="181" t="str">
        <f t="shared" si="8"/>
        <v>P19</v>
      </c>
      <c r="C111" s="182" t="str">
        <f t="shared" si="9"/>
        <v>08</v>
      </c>
      <c r="D111" s="182" t="str">
        <f t="shared" si="10"/>
        <v>27</v>
      </c>
      <c r="E111" s="199" t="s">
        <v>979</v>
      </c>
      <c r="F111" s="200" t="s">
        <v>43</v>
      </c>
      <c r="G111" s="200">
        <v>46.5</v>
      </c>
      <c r="H111" s="185"/>
      <c r="I111" s="185"/>
      <c r="J111" s="185"/>
      <c r="K111" s="201">
        <v>2.092062692E9</v>
      </c>
      <c r="L111" s="187">
        <v>1.947909113E9</v>
      </c>
      <c r="M111" s="187">
        <v>2.050430645E9</v>
      </c>
      <c r="N111" s="188" t="s">
        <v>980</v>
      </c>
      <c r="O111" s="188" t="s">
        <v>981</v>
      </c>
      <c r="P111" s="188" t="s">
        <v>982</v>
      </c>
      <c r="Q111" s="180" t="s">
        <v>52</v>
      </c>
      <c r="R111" s="189">
        <f t="shared" si="11"/>
        <v>100000000</v>
      </c>
      <c r="S111" s="190"/>
      <c r="T111" s="185"/>
      <c r="U111" s="202" t="s">
        <v>983</v>
      </c>
      <c r="V111" s="203"/>
      <c r="W111" s="47" t="s">
        <v>563</v>
      </c>
      <c r="X111" s="204" t="s">
        <v>564</v>
      </c>
    </row>
    <row r="112">
      <c r="A112" s="180">
        <f t="shared" si="7"/>
        <v>104</v>
      </c>
      <c r="B112" s="181" t="str">
        <f t="shared" si="8"/>
        <v>P19</v>
      </c>
      <c r="C112" s="182" t="str">
        <f t="shared" si="9"/>
        <v>03</v>
      </c>
      <c r="D112" s="182" t="str">
        <f t="shared" si="10"/>
        <v>06</v>
      </c>
      <c r="E112" s="183" t="s">
        <v>984</v>
      </c>
      <c r="F112" s="27" t="s">
        <v>43</v>
      </c>
      <c r="G112" s="27">
        <v>46.1</v>
      </c>
      <c r="H112" s="185"/>
      <c r="I112" s="185"/>
      <c r="J112" s="185"/>
      <c r="K112" s="213">
        <v>2.096287568E9</v>
      </c>
      <c r="L112" s="187">
        <v>1.951842873E9</v>
      </c>
      <c r="M112" s="187">
        <v>2.054571446E9</v>
      </c>
      <c r="N112" s="188" t="s">
        <v>674</v>
      </c>
      <c r="O112" s="188" t="s">
        <v>675</v>
      </c>
      <c r="P112" s="188" t="s">
        <v>676</v>
      </c>
      <c r="Q112" s="180" t="s">
        <v>52</v>
      </c>
      <c r="R112" s="189">
        <f t="shared" si="11"/>
        <v>100000000</v>
      </c>
      <c r="S112" s="190"/>
      <c r="T112" s="191"/>
      <c r="U112" s="192" t="s">
        <v>985</v>
      </c>
      <c r="V112" s="203"/>
      <c r="W112" s="47" t="s">
        <v>563</v>
      </c>
      <c r="X112" s="123" t="s">
        <v>779</v>
      </c>
    </row>
    <row r="113">
      <c r="A113" s="180">
        <f t="shared" si="7"/>
        <v>105</v>
      </c>
      <c r="B113" s="181" t="str">
        <f t="shared" si="8"/>
        <v>P19</v>
      </c>
      <c r="C113" s="182" t="str">
        <f t="shared" si="9"/>
        <v>03</v>
      </c>
      <c r="D113" s="182" t="str">
        <f t="shared" si="10"/>
        <v>07</v>
      </c>
      <c r="E113" s="183" t="s">
        <v>986</v>
      </c>
      <c r="F113" s="27" t="s">
        <v>43</v>
      </c>
      <c r="G113" s="27">
        <v>46.1</v>
      </c>
      <c r="H113" s="185"/>
      <c r="I113" s="185"/>
      <c r="J113" s="185"/>
      <c r="K113" s="213">
        <v>2.096287568E9</v>
      </c>
      <c r="L113" s="187">
        <v>1.951842873E9</v>
      </c>
      <c r="M113" s="187">
        <v>2.054571446E9</v>
      </c>
      <c r="N113" s="188" t="s">
        <v>674</v>
      </c>
      <c r="O113" s="188" t="s">
        <v>675</v>
      </c>
      <c r="P113" s="188" t="s">
        <v>676</v>
      </c>
      <c r="Q113" s="180" t="s">
        <v>52</v>
      </c>
      <c r="R113" s="189">
        <f t="shared" si="11"/>
        <v>100000000</v>
      </c>
      <c r="S113" s="190"/>
      <c r="T113" s="191"/>
      <c r="U113" s="192" t="s">
        <v>987</v>
      </c>
      <c r="V113" s="203"/>
      <c r="W113" s="47" t="s">
        <v>563</v>
      </c>
      <c r="X113" s="123" t="s">
        <v>779</v>
      </c>
    </row>
    <row r="114">
      <c r="A114" s="180">
        <f t="shared" si="7"/>
        <v>106</v>
      </c>
      <c r="B114" s="181" t="str">
        <f t="shared" si="8"/>
        <v>P19</v>
      </c>
      <c r="C114" s="182" t="str">
        <f t="shared" si="9"/>
        <v>03</v>
      </c>
      <c r="D114" s="182" t="str">
        <f t="shared" si="10"/>
        <v>08</v>
      </c>
      <c r="E114" s="183" t="s">
        <v>988</v>
      </c>
      <c r="F114" s="27" t="s">
        <v>43</v>
      </c>
      <c r="G114" s="27">
        <v>46.1</v>
      </c>
      <c r="H114" s="185"/>
      <c r="I114" s="185"/>
      <c r="J114" s="185"/>
      <c r="K114" s="213">
        <v>2.096287568E9</v>
      </c>
      <c r="L114" s="187">
        <v>1.951842873E9</v>
      </c>
      <c r="M114" s="187">
        <v>2.054571446E9</v>
      </c>
      <c r="N114" s="188" t="s">
        <v>674</v>
      </c>
      <c r="O114" s="188" t="s">
        <v>675</v>
      </c>
      <c r="P114" s="188" t="s">
        <v>676</v>
      </c>
      <c r="Q114" s="180" t="s">
        <v>52</v>
      </c>
      <c r="R114" s="189">
        <f t="shared" si="11"/>
        <v>100000000</v>
      </c>
      <c r="S114" s="190"/>
      <c r="T114" s="191"/>
      <c r="U114" s="192" t="s">
        <v>989</v>
      </c>
      <c r="V114" s="203"/>
      <c r="W114" s="47" t="s">
        <v>563</v>
      </c>
      <c r="X114" s="123" t="s">
        <v>779</v>
      </c>
    </row>
    <row r="115">
      <c r="A115" s="180">
        <f t="shared" si="7"/>
        <v>107</v>
      </c>
      <c r="B115" s="181" t="str">
        <f t="shared" si="8"/>
        <v>P19</v>
      </c>
      <c r="C115" s="182" t="str">
        <f t="shared" si="9"/>
        <v>03</v>
      </c>
      <c r="D115" s="182" t="str">
        <f t="shared" si="10"/>
        <v>31</v>
      </c>
      <c r="E115" s="183" t="s">
        <v>990</v>
      </c>
      <c r="F115" s="27" t="s">
        <v>43</v>
      </c>
      <c r="G115" s="27">
        <v>46.1</v>
      </c>
      <c r="H115" s="185"/>
      <c r="I115" s="185"/>
      <c r="J115" s="185"/>
      <c r="K115" s="213">
        <v>2.036703524E9</v>
      </c>
      <c r="L115" s="187">
        <v>1.896364467E9</v>
      </c>
      <c r="M115" s="187">
        <v>1.996173124E9</v>
      </c>
      <c r="N115" s="188" t="s">
        <v>839</v>
      </c>
      <c r="O115" s="188" t="s">
        <v>840</v>
      </c>
      <c r="P115" s="188" t="s">
        <v>841</v>
      </c>
      <c r="Q115" s="180" t="s">
        <v>52</v>
      </c>
      <c r="R115" s="189">
        <f t="shared" si="11"/>
        <v>100000000</v>
      </c>
      <c r="S115" s="190"/>
      <c r="T115" s="191"/>
      <c r="U115" s="192" t="s">
        <v>991</v>
      </c>
      <c r="V115" s="203"/>
      <c r="W115" s="47" t="s">
        <v>563</v>
      </c>
      <c r="X115" s="123" t="s">
        <v>779</v>
      </c>
    </row>
    <row r="116">
      <c r="A116" s="180">
        <f t="shared" si="7"/>
        <v>108</v>
      </c>
      <c r="B116" s="181" t="str">
        <f t="shared" si="8"/>
        <v>P19</v>
      </c>
      <c r="C116" s="182" t="str">
        <f t="shared" si="9"/>
        <v>03</v>
      </c>
      <c r="D116" s="182" t="str">
        <f t="shared" si="10"/>
        <v>32</v>
      </c>
      <c r="E116" s="183" t="s">
        <v>992</v>
      </c>
      <c r="F116" s="27" t="s">
        <v>43</v>
      </c>
      <c r="G116" s="27">
        <v>46.1</v>
      </c>
      <c r="H116" s="185"/>
      <c r="I116" s="185"/>
      <c r="J116" s="185"/>
      <c r="K116" s="213">
        <v>2.036703524E9</v>
      </c>
      <c r="L116" s="187">
        <v>1.896364467E9</v>
      </c>
      <c r="M116" s="187">
        <v>1.996173124E9</v>
      </c>
      <c r="N116" s="188" t="s">
        <v>839</v>
      </c>
      <c r="O116" s="188" t="s">
        <v>840</v>
      </c>
      <c r="P116" s="188" t="s">
        <v>841</v>
      </c>
      <c r="Q116" s="180" t="s">
        <v>52</v>
      </c>
      <c r="R116" s="189">
        <f t="shared" si="11"/>
        <v>100000000</v>
      </c>
      <c r="S116" s="190"/>
      <c r="T116" s="191"/>
      <c r="U116" s="192" t="s">
        <v>993</v>
      </c>
      <c r="V116" s="203"/>
      <c r="W116" s="47" t="s">
        <v>563</v>
      </c>
      <c r="X116" s="123" t="s">
        <v>779</v>
      </c>
    </row>
    <row r="117">
      <c r="A117" s="180">
        <f t="shared" si="7"/>
        <v>109</v>
      </c>
      <c r="B117" s="181" t="str">
        <f t="shared" si="8"/>
        <v>P19</v>
      </c>
      <c r="C117" s="182" t="str">
        <f t="shared" si="9"/>
        <v>03</v>
      </c>
      <c r="D117" s="182" t="str">
        <f t="shared" si="10"/>
        <v>36</v>
      </c>
      <c r="E117" s="183" t="s">
        <v>994</v>
      </c>
      <c r="F117" s="27" t="s">
        <v>43</v>
      </c>
      <c r="G117" s="27">
        <v>46.2</v>
      </c>
      <c r="H117" s="185"/>
      <c r="I117" s="185"/>
      <c r="J117" s="185"/>
      <c r="K117" s="213">
        <v>2.041121536E9</v>
      </c>
      <c r="L117" s="187">
        <v>1.900478057E9</v>
      </c>
      <c r="M117" s="187">
        <v>2.000503219E9</v>
      </c>
      <c r="N117" s="188" t="s">
        <v>995</v>
      </c>
      <c r="O117" s="188" t="s">
        <v>996</v>
      </c>
      <c r="P117" s="188" t="s">
        <v>997</v>
      </c>
      <c r="Q117" s="180" t="s">
        <v>350</v>
      </c>
      <c r="R117" s="189">
        <f t="shared" si="11"/>
        <v>100000000</v>
      </c>
      <c r="S117" s="190"/>
      <c r="T117" s="191"/>
      <c r="U117" s="192" t="s">
        <v>998</v>
      </c>
      <c r="V117" s="203"/>
      <c r="W117" s="47" t="s">
        <v>563</v>
      </c>
      <c r="X117" s="123" t="s">
        <v>779</v>
      </c>
    </row>
    <row r="118">
      <c r="A118" s="180">
        <f t="shared" si="7"/>
        <v>110</v>
      </c>
      <c r="B118" s="181" t="str">
        <f t="shared" si="8"/>
        <v>P19</v>
      </c>
      <c r="C118" s="182" t="str">
        <f t="shared" si="9"/>
        <v>03</v>
      </c>
      <c r="D118" s="182" t="str">
        <f t="shared" si="10"/>
        <v>37</v>
      </c>
      <c r="E118" s="183" t="s">
        <v>999</v>
      </c>
      <c r="F118" s="27" t="s">
        <v>32</v>
      </c>
      <c r="G118" s="27">
        <v>59.2</v>
      </c>
      <c r="H118" s="185"/>
      <c r="I118" s="185"/>
      <c r="J118" s="185"/>
      <c r="K118" s="213">
        <v>2.864718896E9</v>
      </c>
      <c r="L118" s="187">
        <v>2.667325441E9</v>
      </c>
      <c r="M118" s="187">
        <v>2.80771099E9</v>
      </c>
      <c r="N118" s="188" t="s">
        <v>834</v>
      </c>
      <c r="O118" s="188" t="s">
        <v>835</v>
      </c>
      <c r="P118" s="188" t="s">
        <v>836</v>
      </c>
      <c r="Q118" s="180" t="s">
        <v>350</v>
      </c>
      <c r="R118" s="189">
        <f t="shared" si="11"/>
        <v>150000000</v>
      </c>
      <c r="S118" s="190"/>
      <c r="T118" s="191"/>
      <c r="U118" s="192" t="s">
        <v>1000</v>
      </c>
      <c r="V118" s="203"/>
      <c r="W118" s="47" t="s">
        <v>563</v>
      </c>
      <c r="X118" s="123" t="s">
        <v>779</v>
      </c>
    </row>
    <row r="119">
      <c r="A119" s="180">
        <f t="shared" si="7"/>
        <v>111</v>
      </c>
      <c r="B119" s="181" t="str">
        <f t="shared" si="8"/>
        <v>P19</v>
      </c>
      <c r="C119" s="182" t="str">
        <f t="shared" si="9"/>
        <v>03</v>
      </c>
      <c r="D119" s="182" t="str">
        <f t="shared" si="10"/>
        <v>45</v>
      </c>
      <c r="E119" s="183" t="s">
        <v>1001</v>
      </c>
      <c r="F119" s="27" t="s">
        <v>43</v>
      </c>
      <c r="G119" s="27">
        <v>46.1</v>
      </c>
      <c r="H119" s="185"/>
      <c r="I119" s="185"/>
      <c r="J119" s="185"/>
      <c r="K119" s="213">
        <v>2.096287568E9</v>
      </c>
      <c r="L119" s="187">
        <v>1.951842873E9</v>
      </c>
      <c r="M119" s="187">
        <v>2.054571446E9</v>
      </c>
      <c r="N119" s="188" t="s">
        <v>674</v>
      </c>
      <c r="O119" s="188" t="s">
        <v>675</v>
      </c>
      <c r="P119" s="188" t="s">
        <v>676</v>
      </c>
      <c r="Q119" s="180" t="s">
        <v>52</v>
      </c>
      <c r="R119" s="189">
        <f t="shared" si="11"/>
        <v>100000000</v>
      </c>
      <c r="S119" s="190"/>
      <c r="T119" s="191"/>
      <c r="U119" s="192" t="s">
        <v>1002</v>
      </c>
      <c r="V119" s="203"/>
      <c r="W119" s="47" t="s">
        <v>563</v>
      </c>
      <c r="X119" s="123" t="s">
        <v>779</v>
      </c>
    </row>
    <row r="120">
      <c r="A120" s="180">
        <f t="shared" si="7"/>
        <v>112</v>
      </c>
      <c r="B120" s="181" t="str">
        <f t="shared" si="8"/>
        <v>P19</v>
      </c>
      <c r="C120" s="182" t="str">
        <f t="shared" si="9"/>
        <v>08</v>
      </c>
      <c r="D120" s="182" t="str">
        <f t="shared" si="10"/>
        <v>21</v>
      </c>
      <c r="E120" s="183" t="s">
        <v>1003</v>
      </c>
      <c r="F120" s="27" t="s">
        <v>43</v>
      </c>
      <c r="G120" s="27">
        <v>46.3</v>
      </c>
      <c r="H120" s="185"/>
      <c r="I120" s="185"/>
      <c r="J120" s="185"/>
      <c r="K120" s="213">
        <v>2.124539604E9</v>
      </c>
      <c r="L120" s="187">
        <v>1.978148202E9</v>
      </c>
      <c r="M120" s="187">
        <v>2.082261265E9</v>
      </c>
      <c r="N120" s="188" t="s">
        <v>1004</v>
      </c>
      <c r="O120" s="188" t="s">
        <v>1005</v>
      </c>
      <c r="P120" s="188" t="s">
        <v>1006</v>
      </c>
      <c r="Q120" s="180" t="s">
        <v>52</v>
      </c>
      <c r="R120" s="189">
        <f t="shared" si="11"/>
        <v>100000000</v>
      </c>
      <c r="S120" s="190"/>
      <c r="T120" s="191"/>
      <c r="U120" s="192" t="s">
        <v>1007</v>
      </c>
      <c r="V120" s="203"/>
      <c r="W120" s="47" t="s">
        <v>563</v>
      </c>
      <c r="X120" s="123" t="s">
        <v>779</v>
      </c>
    </row>
    <row r="121">
      <c r="A121" s="180">
        <f t="shared" si="7"/>
        <v>113</v>
      </c>
      <c r="B121" s="181" t="str">
        <f t="shared" si="8"/>
        <v>P19</v>
      </c>
      <c r="C121" s="182" t="str">
        <f t="shared" si="9"/>
        <v>08</v>
      </c>
      <c r="D121" s="182" t="str">
        <f t="shared" si="10"/>
        <v>22</v>
      </c>
      <c r="E121" s="183" t="s">
        <v>1008</v>
      </c>
      <c r="F121" s="27" t="s">
        <v>43</v>
      </c>
      <c r="G121" s="27">
        <v>46.3</v>
      </c>
      <c r="H121" s="185"/>
      <c r="I121" s="185"/>
      <c r="J121" s="185"/>
      <c r="K121" s="213">
        <v>2.124539604E9</v>
      </c>
      <c r="L121" s="187">
        <v>1.978148202E9</v>
      </c>
      <c r="M121" s="187">
        <v>2.082261265E9</v>
      </c>
      <c r="N121" s="188" t="s">
        <v>1004</v>
      </c>
      <c r="O121" s="188" t="s">
        <v>1005</v>
      </c>
      <c r="P121" s="188" t="s">
        <v>1006</v>
      </c>
      <c r="Q121" s="180" t="s">
        <v>52</v>
      </c>
      <c r="R121" s="189">
        <f t="shared" si="11"/>
        <v>100000000</v>
      </c>
      <c r="S121" s="190"/>
      <c r="T121" s="191"/>
      <c r="U121" s="192" t="s">
        <v>1009</v>
      </c>
      <c r="V121" s="203"/>
      <c r="W121" s="47" t="s">
        <v>563</v>
      </c>
      <c r="X121" s="123" t="s">
        <v>779</v>
      </c>
    </row>
    <row r="122">
      <c r="A122" s="180">
        <f t="shared" si="7"/>
        <v>114</v>
      </c>
      <c r="B122" s="181" t="str">
        <f t="shared" si="8"/>
        <v>P19</v>
      </c>
      <c r="C122" s="182" t="str">
        <f t="shared" si="9"/>
        <v>03</v>
      </c>
      <c r="D122" s="182" t="str">
        <f t="shared" si="10"/>
        <v>35</v>
      </c>
      <c r="E122" s="214" t="s">
        <v>1010</v>
      </c>
      <c r="F122" s="215" t="s">
        <v>43</v>
      </c>
      <c r="G122" s="215">
        <v>46.2</v>
      </c>
      <c r="H122" s="212"/>
      <c r="I122" s="212"/>
      <c r="J122" s="212"/>
      <c r="K122" s="216">
        <v>2.001312674E9</v>
      </c>
      <c r="L122" s="187">
        <v>1.88223457E9</v>
      </c>
      <c r="M122" s="187">
        <v>1.981299547E9</v>
      </c>
      <c r="N122" s="188" t="s">
        <v>1011</v>
      </c>
      <c r="O122" s="188" t="s">
        <v>1012</v>
      </c>
      <c r="P122" s="188" t="s">
        <v>1013</v>
      </c>
      <c r="Q122" s="180" t="s">
        <v>350</v>
      </c>
      <c r="R122" s="189">
        <f t="shared" si="11"/>
        <v>100000000</v>
      </c>
      <c r="S122" s="190" t="s">
        <v>0</v>
      </c>
      <c r="T122" s="185"/>
      <c r="U122" s="206" t="s">
        <v>1014</v>
      </c>
      <c r="V122" s="203"/>
      <c r="W122" s="47" t="s">
        <v>563</v>
      </c>
      <c r="X122" s="204" t="s">
        <v>564</v>
      </c>
    </row>
    <row r="123">
      <c r="A123" s="180">
        <f t="shared" si="7"/>
        <v>115</v>
      </c>
      <c r="B123" s="181" t="str">
        <f t="shared" si="8"/>
        <v>P19</v>
      </c>
      <c r="C123" s="182" t="str">
        <f t="shared" si="9"/>
        <v>06</v>
      </c>
      <c r="D123" s="182" t="str">
        <f t="shared" si="10"/>
        <v>09</v>
      </c>
      <c r="E123" s="199" t="s">
        <v>1015</v>
      </c>
      <c r="F123" s="200" t="s">
        <v>37</v>
      </c>
      <c r="G123" s="200">
        <v>29.5</v>
      </c>
      <c r="H123" s="185"/>
      <c r="I123" s="185"/>
      <c r="J123" s="185"/>
      <c r="K123" s="201">
        <v>1.488728666E9</v>
      </c>
      <c r="L123" s="194"/>
      <c r="M123" s="194"/>
      <c r="N123" s="194"/>
      <c r="O123" s="194"/>
      <c r="P123" s="194"/>
      <c r="Q123" s="180" t="s">
        <v>350</v>
      </c>
      <c r="R123" s="189">
        <f t="shared" si="11"/>
        <v>50000000</v>
      </c>
      <c r="S123" s="190" t="s">
        <v>0</v>
      </c>
      <c r="T123" s="185"/>
      <c r="U123" s="202" t="s">
        <v>1016</v>
      </c>
      <c r="V123" s="203"/>
      <c r="W123" s="47" t="s">
        <v>563</v>
      </c>
      <c r="X123" s="204" t="s">
        <v>564</v>
      </c>
    </row>
    <row r="124">
      <c r="A124" s="180">
        <f t="shared" si="7"/>
        <v>116</v>
      </c>
      <c r="B124" s="181" t="str">
        <f t="shared" si="8"/>
        <v>P19</v>
      </c>
      <c r="C124" s="182" t="str">
        <f t="shared" si="9"/>
        <v>06</v>
      </c>
      <c r="D124" s="182" t="str">
        <f t="shared" si="10"/>
        <v>10</v>
      </c>
      <c r="E124" s="199" t="s">
        <v>1017</v>
      </c>
      <c r="F124" s="200" t="s">
        <v>37</v>
      </c>
      <c r="G124" s="200">
        <v>29.5</v>
      </c>
      <c r="H124" s="185"/>
      <c r="I124" s="185"/>
      <c r="J124" s="185"/>
      <c r="K124" s="201">
        <v>1.488728666E9</v>
      </c>
      <c r="L124" s="194"/>
      <c r="M124" s="194"/>
      <c r="N124" s="194"/>
      <c r="O124" s="194"/>
      <c r="P124" s="194"/>
      <c r="Q124" s="180" t="s">
        <v>350</v>
      </c>
      <c r="R124" s="189">
        <f t="shared" si="11"/>
        <v>50000000</v>
      </c>
      <c r="S124" s="190" t="s">
        <v>0</v>
      </c>
      <c r="T124" s="185"/>
      <c r="U124" s="202" t="s">
        <v>1018</v>
      </c>
      <c r="V124" s="203"/>
      <c r="W124" s="47" t="s">
        <v>563</v>
      </c>
      <c r="X124" s="204" t="s">
        <v>564</v>
      </c>
    </row>
    <row r="125">
      <c r="A125" s="180">
        <f t="shared" si="7"/>
        <v>117</v>
      </c>
      <c r="B125" s="181" t="str">
        <f t="shared" si="8"/>
        <v>P19</v>
      </c>
      <c r="C125" s="182" t="str">
        <f t="shared" si="9"/>
        <v>07</v>
      </c>
      <c r="D125" s="182" t="str">
        <f t="shared" si="10"/>
        <v>10</v>
      </c>
      <c r="E125" s="199" t="s">
        <v>1019</v>
      </c>
      <c r="F125" s="200" t="s">
        <v>37</v>
      </c>
      <c r="G125" s="200">
        <v>29.5</v>
      </c>
      <c r="H125" s="185"/>
      <c r="I125" s="185"/>
      <c r="J125" s="185"/>
      <c r="K125" s="201">
        <v>1.502868173E9</v>
      </c>
      <c r="L125" s="187"/>
      <c r="M125" s="187"/>
      <c r="N125" s="187"/>
      <c r="O125" s="194"/>
      <c r="P125" s="194"/>
      <c r="Q125" s="180" t="s">
        <v>350</v>
      </c>
      <c r="R125" s="189">
        <f t="shared" si="11"/>
        <v>50000000</v>
      </c>
      <c r="S125" s="190" t="s">
        <v>0</v>
      </c>
      <c r="T125" s="185"/>
      <c r="U125" s="202" t="s">
        <v>1020</v>
      </c>
      <c r="V125" s="203"/>
      <c r="W125" s="47" t="s">
        <v>563</v>
      </c>
      <c r="X125" s="204" t="s">
        <v>564</v>
      </c>
    </row>
  </sheetData>
  <mergeCells count="8">
    <mergeCell ref="B1:E1"/>
    <mergeCell ref="F1:W5"/>
    <mergeCell ref="B2:E2"/>
    <mergeCell ref="B3:E3"/>
    <mergeCell ref="B4:E4"/>
    <mergeCell ref="B5:E5"/>
    <mergeCell ref="A7:T7"/>
    <mergeCell ref="A65:T65"/>
  </mergeCells>
  <conditionalFormatting sqref="X8:X64 X66:X125">
    <cfRule type="expression" dxfId="0" priority="1">
      <formula>$K8="Đã bán"</formula>
    </cfRule>
  </conditionalFormatting>
  <conditionalFormatting sqref="X8:X64 X66:X125">
    <cfRule type="expression" dxfId="1" priority="2">
      <formula>$K8="Quỹ CĐT còn hàng"</formula>
    </cfRule>
  </conditionalFormatting>
  <conditionalFormatting sqref="X8:X64 X66:X125">
    <cfRule type="expression" dxfId="2" priority="3">
      <formula>$K8="Quỹ độc quyền SRT còn hàng"</formula>
    </cfRule>
  </conditionalFormatting>
  <conditionalFormatting sqref="X8:X64 X66:X125">
    <cfRule type="expression" dxfId="3" priority="4">
      <formula>$K8="Check Admin"</formula>
    </cfRule>
  </conditionalFormatting>
  <conditionalFormatting sqref="X8:X64 X66:X125">
    <cfRule type="expression" dxfId="4" priority="5">
      <formula>$K8="Đang lock"</formula>
    </cfRule>
  </conditionalFormatting>
  <conditionalFormatting sqref="A6:X125">
    <cfRule type="expression" dxfId="0" priority="6">
      <formula>$S6="Đã bán"</formula>
    </cfRule>
  </conditionalFormatting>
  <conditionalFormatting sqref="A6:X125">
    <cfRule type="expression" dxfId="1" priority="7">
      <formula>$S6="Quỹ CĐT còn hàng"</formula>
    </cfRule>
  </conditionalFormatting>
  <conditionalFormatting sqref="A6:X125">
    <cfRule type="expression" dxfId="2" priority="8">
      <formula>$S6="Quỹ độc quyền SRT còn hàng"</formula>
    </cfRule>
  </conditionalFormatting>
  <conditionalFormatting sqref="A6:X125">
    <cfRule type="expression" dxfId="3" priority="9">
      <formula>$S6="Check Admin"</formula>
    </cfRule>
  </conditionalFormatting>
  <conditionalFormatting sqref="A6:X125">
    <cfRule type="expression" dxfId="4" priority="10">
      <formula>$S6="Đang lock"</formula>
    </cfRule>
  </conditionalFormatting>
  <conditionalFormatting sqref="X2">
    <cfRule type="notContainsBlanks" dxfId="5" priority="11">
      <formula>LEN(TRIM(X2))&gt;0</formula>
    </cfRule>
  </conditionalFormatting>
  <dataValidations>
    <dataValidation type="list" allowBlank="1" showErrorMessage="1" sqref="S8:S64 S66:S125">
      <formula1>"Đã bán,Quỹ CĐT còn hàng,Quỹ độc quyền SRT còn hàng,Check Admin,Đang lock"</formula1>
    </dataValidation>
  </dataValidations>
  <hyperlinks>
    <hyperlink r:id="rId1" ref="U8"/>
    <hyperlink r:id="rId2" ref="U9"/>
    <hyperlink r:id="rId3" ref="U10"/>
    <hyperlink r:id="rId4" ref="U11"/>
    <hyperlink r:id="rId5" ref="U12"/>
    <hyperlink r:id="rId6" ref="U13"/>
    <hyperlink r:id="rId7" ref="U14"/>
    <hyperlink r:id="rId8" ref="U15"/>
    <hyperlink r:id="rId9" ref="U16"/>
    <hyperlink r:id="rId10" ref="U17"/>
    <hyperlink r:id="rId11" ref="U18"/>
    <hyperlink r:id="rId12" ref="U19"/>
    <hyperlink r:id="rId13" ref="U20"/>
    <hyperlink r:id="rId14" ref="U21"/>
    <hyperlink r:id="rId15" ref="U22"/>
    <hyperlink r:id="rId16" ref="U23"/>
    <hyperlink r:id="rId17" ref="U24"/>
    <hyperlink r:id="rId18" ref="U25"/>
    <hyperlink r:id="rId19" ref="U26"/>
    <hyperlink r:id="rId20" ref="U27"/>
    <hyperlink r:id="rId21" ref="U28"/>
    <hyperlink r:id="rId22" ref="U29"/>
    <hyperlink r:id="rId23" ref="U30"/>
    <hyperlink r:id="rId24" ref="U31"/>
    <hyperlink r:id="rId25" ref="U32"/>
    <hyperlink r:id="rId26" ref="U33"/>
    <hyperlink r:id="rId27" ref="U34"/>
    <hyperlink r:id="rId28" ref="U35"/>
    <hyperlink r:id="rId29" ref="U36"/>
    <hyperlink r:id="rId30" ref="U37"/>
    <hyperlink r:id="rId31" ref="U38"/>
    <hyperlink r:id="rId32" ref="U39"/>
    <hyperlink r:id="rId33" ref="U40"/>
    <hyperlink r:id="rId34" ref="U41"/>
    <hyperlink r:id="rId35" ref="U42"/>
    <hyperlink r:id="rId36" ref="U43"/>
    <hyperlink r:id="rId37" ref="U44"/>
    <hyperlink r:id="rId38" ref="U45"/>
    <hyperlink r:id="rId39" ref="U46"/>
    <hyperlink r:id="rId40" ref="U47"/>
    <hyperlink r:id="rId41" ref="U48"/>
    <hyperlink r:id="rId42" ref="U49"/>
    <hyperlink r:id="rId43" ref="U50"/>
    <hyperlink r:id="rId44" ref="U51"/>
    <hyperlink r:id="rId45" ref="U52"/>
    <hyperlink r:id="rId46" ref="U53"/>
    <hyperlink r:id="rId47" ref="U54"/>
    <hyperlink r:id="rId48" ref="U55"/>
    <hyperlink r:id="rId49" ref="U56"/>
    <hyperlink r:id="rId50" ref="U57"/>
    <hyperlink r:id="rId51" ref="U58"/>
    <hyperlink r:id="rId52" ref="U59"/>
    <hyperlink r:id="rId53" ref="U60"/>
    <hyperlink r:id="rId54" ref="U61"/>
    <hyperlink r:id="rId55" ref="U62"/>
    <hyperlink r:id="rId56" ref="U63"/>
    <hyperlink r:id="rId57" ref="U64"/>
    <hyperlink r:id="rId58" ref="U66"/>
    <hyperlink r:id="rId59" ref="U67"/>
    <hyperlink r:id="rId60" ref="U68"/>
    <hyperlink r:id="rId61" ref="U69"/>
    <hyperlink r:id="rId62" ref="U70"/>
    <hyperlink r:id="rId63" ref="U71"/>
    <hyperlink r:id="rId64" ref="U72"/>
    <hyperlink r:id="rId65" ref="U73"/>
    <hyperlink r:id="rId66" ref="U74"/>
    <hyperlink r:id="rId67" ref="U75"/>
    <hyperlink r:id="rId68" ref="U76"/>
    <hyperlink r:id="rId69" ref="U77"/>
    <hyperlink r:id="rId70" ref="U78"/>
    <hyperlink r:id="rId71" ref="U79"/>
    <hyperlink r:id="rId72" ref="U80"/>
    <hyperlink r:id="rId73" ref="U81"/>
    <hyperlink r:id="rId74" ref="U82"/>
    <hyperlink r:id="rId75" ref="U83"/>
    <hyperlink r:id="rId76" ref="U84"/>
    <hyperlink r:id="rId77" ref="U85"/>
    <hyperlink r:id="rId78" ref="U86"/>
    <hyperlink r:id="rId79" ref="U87"/>
    <hyperlink r:id="rId80" ref="U88"/>
    <hyperlink r:id="rId81" ref="U89"/>
    <hyperlink r:id="rId82" ref="U90"/>
    <hyperlink r:id="rId83" ref="U91"/>
    <hyperlink r:id="rId84" ref="U92"/>
    <hyperlink r:id="rId85" ref="U93"/>
    <hyperlink r:id="rId86" ref="U94"/>
    <hyperlink r:id="rId87" ref="U95"/>
    <hyperlink r:id="rId88" ref="U96"/>
    <hyperlink r:id="rId89" ref="U97"/>
    <hyperlink r:id="rId90" ref="U98"/>
    <hyperlink r:id="rId91" ref="U99"/>
    <hyperlink r:id="rId92" ref="U100"/>
    <hyperlink r:id="rId93" ref="U101"/>
    <hyperlink r:id="rId94" ref="U102"/>
    <hyperlink r:id="rId95" ref="U103"/>
    <hyperlink r:id="rId96" ref="U104"/>
    <hyperlink r:id="rId97" ref="U105"/>
    <hyperlink r:id="rId98" ref="U106"/>
    <hyperlink r:id="rId99" ref="U107"/>
    <hyperlink r:id="rId100" ref="U108"/>
    <hyperlink r:id="rId101" ref="U109"/>
    <hyperlink r:id="rId102" ref="U110"/>
    <hyperlink r:id="rId103" ref="U111"/>
    <hyperlink r:id="rId104" ref="U112"/>
    <hyperlink r:id="rId105" ref="U113"/>
    <hyperlink r:id="rId106" ref="U114"/>
    <hyperlink r:id="rId107" ref="U115"/>
    <hyperlink r:id="rId108" ref="U116"/>
    <hyperlink r:id="rId109" ref="U117"/>
    <hyperlink r:id="rId110" ref="U118"/>
    <hyperlink r:id="rId111" ref="U119"/>
    <hyperlink r:id="rId112" ref="U120"/>
    <hyperlink r:id="rId113" ref="U121"/>
    <hyperlink r:id="rId114" ref="U122"/>
    <hyperlink r:id="rId115" ref="U123"/>
    <hyperlink r:id="rId116" ref="U124"/>
    <hyperlink r:id="rId117" ref="U125"/>
  </hyperlinks>
  <drawing r:id="rId11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38"/>
    <col hidden="1" min="8" max="10" width="12.63"/>
    <col customWidth="1" min="11" max="11" width="17.5"/>
    <col customWidth="1" min="12" max="12" width="21.75"/>
    <col customWidth="1" min="13" max="13" width="22.0"/>
    <col customWidth="1" min="14" max="14" width="21.25"/>
    <col customWidth="1" min="16" max="16" width="16.5"/>
    <col customWidth="1" min="17" max="17" width="16.63"/>
    <col customWidth="1" hidden="1" min="18" max="18" width="15.5"/>
    <col customWidth="1" min="19" max="19" width="18.0"/>
    <col customWidth="1" min="20" max="20" width="16.25"/>
    <col customWidth="1" min="21" max="21" width="22.38"/>
    <col customWidth="1" min="22" max="22" width="37.38"/>
  </cols>
  <sheetData>
    <row r="1">
      <c r="A1" s="159"/>
      <c r="B1" s="160" t="s">
        <v>0</v>
      </c>
      <c r="C1" s="3"/>
      <c r="D1" s="3"/>
      <c r="E1" s="4"/>
      <c r="F1" s="161" t="s">
        <v>1021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62"/>
      <c r="T1" s="7"/>
      <c r="U1" s="8"/>
      <c r="V1" s="8"/>
    </row>
    <row r="2">
      <c r="A2" s="164"/>
      <c r="B2" s="165" t="s">
        <v>2</v>
      </c>
      <c r="C2" s="3"/>
      <c r="D2" s="3"/>
      <c r="E2" s="4"/>
      <c r="F2" s="12"/>
      <c r="S2" s="166"/>
      <c r="T2" s="7"/>
      <c r="U2" s="8"/>
      <c r="V2" s="8"/>
    </row>
    <row r="3">
      <c r="A3" s="167"/>
      <c r="B3" s="168" t="s">
        <v>3</v>
      </c>
      <c r="C3" s="3"/>
      <c r="D3" s="3"/>
      <c r="E3" s="4"/>
      <c r="F3" s="12"/>
      <c r="S3" s="166"/>
      <c r="T3" s="7"/>
      <c r="U3" s="8"/>
      <c r="V3" s="8"/>
    </row>
    <row r="4">
      <c r="A4" s="169"/>
      <c r="B4" s="160" t="s">
        <v>4</v>
      </c>
      <c r="C4" s="3"/>
      <c r="D4" s="3"/>
      <c r="E4" s="4"/>
      <c r="F4" s="12"/>
      <c r="S4" s="166"/>
      <c r="T4" s="7"/>
      <c r="U4" s="8"/>
      <c r="V4" s="8"/>
    </row>
    <row r="5">
      <c r="A5" s="170"/>
      <c r="B5" s="160" t="s">
        <v>5</v>
      </c>
      <c r="C5" s="3"/>
      <c r="D5" s="3"/>
      <c r="E5" s="4"/>
      <c r="F5" s="12"/>
      <c r="S5" s="166"/>
      <c r="T5" s="7"/>
      <c r="U5" s="8"/>
      <c r="V5" s="8"/>
    </row>
    <row r="6">
      <c r="A6" s="171" t="s">
        <v>7</v>
      </c>
      <c r="B6" s="172" t="s">
        <v>8</v>
      </c>
      <c r="C6" s="172" t="s">
        <v>9</v>
      </c>
      <c r="D6" s="172" t="s">
        <v>10</v>
      </c>
      <c r="E6" s="173" t="s">
        <v>11</v>
      </c>
      <c r="F6" s="174" t="s">
        <v>12</v>
      </c>
      <c r="G6" s="174" t="s">
        <v>13</v>
      </c>
      <c r="H6" s="174" t="s">
        <v>15</v>
      </c>
      <c r="I6" s="174" t="s">
        <v>16</v>
      </c>
      <c r="J6" s="174" t="s">
        <v>17</v>
      </c>
      <c r="K6" s="175" t="s">
        <v>245</v>
      </c>
      <c r="L6" s="175" t="s">
        <v>1022</v>
      </c>
      <c r="M6" s="175" t="s">
        <v>1023</v>
      </c>
      <c r="N6" s="175" t="s">
        <v>248</v>
      </c>
      <c r="O6" s="175" t="s">
        <v>251</v>
      </c>
      <c r="P6" s="176" t="s">
        <v>25</v>
      </c>
      <c r="Q6" s="176" t="s">
        <v>26</v>
      </c>
      <c r="R6" s="175" t="s">
        <v>27</v>
      </c>
      <c r="S6" s="177" t="s">
        <v>28</v>
      </c>
      <c r="T6" s="176" t="s">
        <v>29</v>
      </c>
      <c r="U6" s="176" t="s">
        <v>252</v>
      </c>
      <c r="V6" s="176" t="s">
        <v>30</v>
      </c>
      <c r="W6" s="217"/>
      <c r="X6" s="217"/>
      <c r="Y6" s="217"/>
      <c r="Z6" s="217"/>
    </row>
    <row r="7">
      <c r="A7" s="17" t="s">
        <v>1024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98"/>
      <c r="T7" s="178"/>
      <c r="U7" s="218"/>
      <c r="V7" s="218"/>
      <c r="W7" s="217"/>
      <c r="X7" s="217"/>
      <c r="Y7" s="217"/>
      <c r="Z7" s="217"/>
    </row>
    <row r="8">
      <c r="A8" s="185">
        <f t="shared" ref="A8:A11" si="1">ROW()-7</f>
        <v>1</v>
      </c>
      <c r="B8" s="181" t="str">
        <f t="shared" ref="B8:B11" si="2">LEFT(E8,3)</f>
        <v>P10</v>
      </c>
      <c r="C8" s="182" t="str">
        <f t="shared" ref="C8:C9" si="3">MID(E8,4,2)</f>
        <v>03</v>
      </c>
      <c r="D8" s="182" t="str">
        <f t="shared" ref="D8:D11" si="4">RIGHT(E8,2.2)</f>
        <v>2B</v>
      </c>
      <c r="E8" s="219" t="s">
        <v>1025</v>
      </c>
      <c r="F8" s="220" t="s">
        <v>43</v>
      </c>
      <c r="G8" s="220">
        <v>48.3</v>
      </c>
      <c r="H8" s="185"/>
      <c r="I8" s="185"/>
      <c r="J8" s="185"/>
      <c r="K8" s="42">
        <v>1.86481261E9</v>
      </c>
      <c r="L8" s="187" t="s">
        <v>1026</v>
      </c>
      <c r="M8" s="187" t="s">
        <v>1027</v>
      </c>
      <c r="N8" s="221" t="s">
        <v>1028</v>
      </c>
      <c r="O8" s="180" t="s">
        <v>135</v>
      </c>
      <c r="P8" s="189">
        <f>IF(F8="2BR",150000000,IF(F8="Studio",50000000,100000000))</f>
        <v>100000000</v>
      </c>
      <c r="Q8" s="190"/>
      <c r="R8" s="191"/>
      <c r="S8" s="192" t="s">
        <v>1029</v>
      </c>
      <c r="T8" s="191"/>
      <c r="U8" s="47" t="s">
        <v>820</v>
      </c>
      <c r="V8" s="204" t="s">
        <v>1030</v>
      </c>
      <c r="W8" s="217"/>
      <c r="X8" s="217"/>
      <c r="Y8" s="217"/>
      <c r="Z8" s="217"/>
    </row>
    <row r="9">
      <c r="A9" s="185">
        <f t="shared" si="1"/>
        <v>2</v>
      </c>
      <c r="B9" s="181" t="str">
        <f t="shared" si="2"/>
        <v>P10</v>
      </c>
      <c r="C9" s="182" t="str">
        <f t="shared" si="3"/>
        <v>03</v>
      </c>
      <c r="D9" s="182" t="str">
        <f t="shared" si="4"/>
        <v>38</v>
      </c>
      <c r="E9" s="219" t="s">
        <v>1031</v>
      </c>
      <c r="F9" s="220" t="s">
        <v>43</v>
      </c>
      <c r="G9" s="220" t="s">
        <v>1032</v>
      </c>
      <c r="H9" s="185"/>
      <c r="I9" s="185"/>
      <c r="J9" s="185"/>
      <c r="K9" s="213">
        <v>1.954303493E9</v>
      </c>
      <c r="L9" s="195" t="s">
        <v>1033</v>
      </c>
      <c r="M9" s="195" t="s">
        <v>1034</v>
      </c>
      <c r="N9" s="195"/>
      <c r="O9" s="180" t="s">
        <v>135</v>
      </c>
      <c r="P9" s="189">
        <v>1.0E8</v>
      </c>
      <c r="Q9" s="190" t="s">
        <v>0</v>
      </c>
      <c r="R9" s="191"/>
      <c r="S9" s="192" t="s">
        <v>1035</v>
      </c>
      <c r="T9" s="203"/>
      <c r="U9" s="47" t="s">
        <v>820</v>
      </c>
      <c r="V9" s="47" t="s">
        <v>1036</v>
      </c>
      <c r="W9" s="217"/>
      <c r="X9" s="217"/>
      <c r="Y9" s="217"/>
      <c r="Z9" s="217"/>
    </row>
    <row r="10">
      <c r="A10" s="185">
        <f t="shared" si="1"/>
        <v>3</v>
      </c>
      <c r="B10" s="181" t="str">
        <f t="shared" si="2"/>
        <v>P10</v>
      </c>
      <c r="C10" s="182" t="str">
        <f t="shared" ref="C10:C11" si="5">MID(E10,4,3)</f>
        <v>03A</v>
      </c>
      <c r="D10" s="182" t="str">
        <f t="shared" si="4"/>
        <v>06</v>
      </c>
      <c r="E10" s="219" t="s">
        <v>1037</v>
      </c>
      <c r="F10" s="220" t="s">
        <v>32</v>
      </c>
      <c r="G10" s="220" t="s">
        <v>1038</v>
      </c>
      <c r="H10" s="185"/>
      <c r="I10" s="185"/>
      <c r="J10" s="185"/>
      <c r="K10" s="213">
        <v>2.877263517E9</v>
      </c>
      <c r="L10" s="195" t="s">
        <v>1039</v>
      </c>
      <c r="M10" s="195" t="s">
        <v>1040</v>
      </c>
      <c r="N10" s="195"/>
      <c r="O10" s="180" t="s">
        <v>135</v>
      </c>
      <c r="P10" s="189">
        <v>1.5E8</v>
      </c>
      <c r="Q10" s="190" t="s">
        <v>0</v>
      </c>
      <c r="R10" s="191"/>
      <c r="S10" s="192" t="s">
        <v>1041</v>
      </c>
      <c r="T10" s="203"/>
      <c r="U10" s="47" t="s">
        <v>820</v>
      </c>
      <c r="V10" s="47" t="s">
        <v>1036</v>
      </c>
      <c r="W10" s="217"/>
      <c r="X10" s="217"/>
      <c r="Y10" s="217"/>
      <c r="Z10" s="217"/>
    </row>
    <row r="11">
      <c r="A11" s="185">
        <f t="shared" si="1"/>
        <v>4</v>
      </c>
      <c r="B11" s="181" t="str">
        <f t="shared" si="2"/>
        <v>P10</v>
      </c>
      <c r="C11" s="182" t="str">
        <f t="shared" si="5"/>
        <v>03A</v>
      </c>
      <c r="D11" s="182" t="str">
        <f t="shared" si="4"/>
        <v>31</v>
      </c>
      <c r="E11" s="219" t="s">
        <v>1042</v>
      </c>
      <c r="F11" s="220" t="s">
        <v>43</v>
      </c>
      <c r="G11" s="220" t="s">
        <v>83</v>
      </c>
      <c r="H11" s="185"/>
      <c r="I11" s="185"/>
      <c r="J11" s="185"/>
      <c r="K11" s="213">
        <v>1.950257317E9</v>
      </c>
      <c r="L11" s="187" t="s">
        <v>1043</v>
      </c>
      <c r="M11" s="187" t="s">
        <v>1044</v>
      </c>
      <c r="N11" s="221" t="s">
        <v>1045</v>
      </c>
      <c r="O11" s="180" t="s">
        <v>135</v>
      </c>
      <c r="P11" s="189">
        <v>1.0E8</v>
      </c>
      <c r="Q11" s="190"/>
      <c r="R11" s="191"/>
      <c r="S11" s="192" t="s">
        <v>1046</v>
      </c>
      <c r="T11" s="203"/>
      <c r="U11" s="47" t="s">
        <v>820</v>
      </c>
      <c r="V11" s="47" t="s">
        <v>1036</v>
      </c>
      <c r="W11" s="217"/>
      <c r="X11" s="217"/>
      <c r="Y11" s="217"/>
      <c r="Z11" s="217"/>
    </row>
    <row r="12">
      <c r="A12" s="17" t="s">
        <v>1047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78"/>
      <c r="T12" s="178"/>
      <c r="U12" s="178"/>
      <c r="V12" s="179"/>
      <c r="W12" s="217"/>
      <c r="X12" s="217"/>
      <c r="Y12" s="217"/>
      <c r="Z12" s="217"/>
    </row>
    <row r="13">
      <c r="A13" s="185">
        <f>ROW()-8</f>
        <v>5</v>
      </c>
      <c r="B13" s="181" t="str">
        <f>LEFT(E13,3)</f>
        <v>P16</v>
      </c>
      <c r="C13" s="182" t="str">
        <f>MID(E13,4,2)</f>
        <v>09</v>
      </c>
      <c r="D13" s="182" t="str">
        <f>RIGHT(E13,2.2)</f>
        <v>29</v>
      </c>
      <c r="E13" s="219" t="s">
        <v>1048</v>
      </c>
      <c r="F13" s="220" t="s">
        <v>43</v>
      </c>
      <c r="G13" s="220">
        <v>47.9</v>
      </c>
      <c r="H13" s="184"/>
      <c r="I13" s="185"/>
      <c r="J13" s="185"/>
      <c r="K13" s="42">
        <v>1.902905796E9</v>
      </c>
      <c r="L13" s="187" t="s">
        <v>1049</v>
      </c>
      <c r="M13" s="187" t="s">
        <v>1050</v>
      </c>
      <c r="N13" s="221" t="s">
        <v>1051</v>
      </c>
      <c r="O13" s="180" t="s">
        <v>135</v>
      </c>
      <c r="P13" s="189">
        <f>IF(F13="2BR",150000000,IF(F13="Studio",50000000,100000000))</f>
        <v>100000000</v>
      </c>
      <c r="Q13" s="222"/>
      <c r="R13" s="185"/>
      <c r="S13" s="202" t="s">
        <v>1052</v>
      </c>
      <c r="T13" s="203"/>
      <c r="U13" s="47" t="s">
        <v>820</v>
      </c>
      <c r="V13" s="204" t="s">
        <v>1030</v>
      </c>
      <c r="W13" s="217"/>
      <c r="X13" s="217"/>
      <c r="Y13" s="217"/>
      <c r="Z13" s="217"/>
    </row>
    <row r="14">
      <c r="A14" s="17" t="s">
        <v>1053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98"/>
      <c r="T14" s="178"/>
      <c r="U14" s="218"/>
      <c r="V14" s="218"/>
      <c r="W14" s="217"/>
      <c r="X14" s="217"/>
      <c r="Y14" s="217"/>
      <c r="Z14" s="217"/>
    </row>
    <row r="15">
      <c r="A15" s="191">
        <f t="shared" ref="A15:A24" si="6">ROW()-9</f>
        <v>6</v>
      </c>
      <c r="B15" s="181" t="str">
        <f t="shared" ref="B15:B24" si="7">LEFT(E15,3)</f>
        <v>P18</v>
      </c>
      <c r="C15" s="182" t="str">
        <f t="shared" ref="C15:C24" si="8">MID(E15,4,2)</f>
        <v>02</v>
      </c>
      <c r="D15" s="182" t="str">
        <f t="shared" ref="D15:D24" si="9">RIGHT(E15,2.2)</f>
        <v>05</v>
      </c>
      <c r="E15" s="219" t="s">
        <v>1054</v>
      </c>
      <c r="F15" s="220" t="s">
        <v>43</v>
      </c>
      <c r="G15" s="200" t="s">
        <v>1055</v>
      </c>
      <c r="H15" s="191"/>
      <c r="I15" s="191"/>
      <c r="J15" s="191"/>
      <c r="K15" s="201">
        <v>1.830541985E9</v>
      </c>
      <c r="L15" s="187" t="s">
        <v>1056</v>
      </c>
      <c r="M15" s="187" t="s">
        <v>1057</v>
      </c>
      <c r="N15" s="221" t="s">
        <v>1058</v>
      </c>
      <c r="O15" s="28" t="s">
        <v>117</v>
      </c>
      <c r="P15" s="189">
        <v>1.0E8</v>
      </c>
      <c r="Q15" s="223"/>
      <c r="R15" s="180"/>
      <c r="S15" s="192" t="s">
        <v>1059</v>
      </c>
      <c r="T15" s="224">
        <v>45975.0</v>
      </c>
      <c r="U15" s="47" t="s">
        <v>820</v>
      </c>
      <c r="V15" s="47" t="s">
        <v>1060</v>
      </c>
      <c r="W15" s="217"/>
      <c r="X15" s="217"/>
      <c r="Y15" s="217"/>
      <c r="Z15" s="217"/>
    </row>
    <row r="16">
      <c r="A16" s="191">
        <f t="shared" si="6"/>
        <v>7</v>
      </c>
      <c r="B16" s="181" t="str">
        <f t="shared" si="7"/>
        <v>P18</v>
      </c>
      <c r="C16" s="182" t="str">
        <f t="shared" si="8"/>
        <v>02</v>
      </c>
      <c r="D16" s="182" t="str">
        <f t="shared" si="9"/>
        <v>07</v>
      </c>
      <c r="E16" s="219" t="s">
        <v>1061</v>
      </c>
      <c r="F16" s="220" t="s">
        <v>43</v>
      </c>
      <c r="G16" s="200" t="s">
        <v>1055</v>
      </c>
      <c r="H16" s="191"/>
      <c r="I16" s="191"/>
      <c r="J16" s="191"/>
      <c r="K16" s="201">
        <v>1.812748496E9</v>
      </c>
      <c r="L16" s="187" t="s">
        <v>1062</v>
      </c>
      <c r="M16" s="187" t="s">
        <v>1063</v>
      </c>
      <c r="N16" s="221" t="s">
        <v>1064</v>
      </c>
      <c r="O16" s="28" t="s">
        <v>117</v>
      </c>
      <c r="P16" s="189">
        <v>1.0E8</v>
      </c>
      <c r="Q16" s="223"/>
      <c r="R16" s="180"/>
      <c r="S16" s="225" t="s">
        <v>1065</v>
      </c>
      <c r="T16" s="224">
        <v>45975.0</v>
      </c>
      <c r="U16" s="47" t="s">
        <v>820</v>
      </c>
      <c r="V16" s="47" t="s">
        <v>1036</v>
      </c>
      <c r="W16" s="217"/>
      <c r="X16" s="217"/>
      <c r="Y16" s="217"/>
      <c r="Z16" s="217"/>
    </row>
    <row r="17">
      <c r="A17" s="191">
        <f t="shared" si="6"/>
        <v>8</v>
      </c>
      <c r="B17" s="181" t="str">
        <f t="shared" si="7"/>
        <v>P18</v>
      </c>
      <c r="C17" s="182" t="str">
        <f t="shared" si="8"/>
        <v>02</v>
      </c>
      <c r="D17" s="182" t="str">
        <f t="shared" si="9"/>
        <v>08</v>
      </c>
      <c r="E17" s="219" t="s">
        <v>1066</v>
      </c>
      <c r="F17" s="220" t="s">
        <v>43</v>
      </c>
      <c r="G17" s="200" t="s">
        <v>1055</v>
      </c>
      <c r="H17" s="191"/>
      <c r="I17" s="191"/>
      <c r="J17" s="191"/>
      <c r="K17" s="201">
        <v>1.812748496E9</v>
      </c>
      <c r="L17" s="187" t="s">
        <v>1062</v>
      </c>
      <c r="M17" s="187" t="s">
        <v>1063</v>
      </c>
      <c r="N17" s="221" t="s">
        <v>1064</v>
      </c>
      <c r="O17" s="28" t="s">
        <v>117</v>
      </c>
      <c r="P17" s="189">
        <v>1.0E8</v>
      </c>
      <c r="Q17" s="223"/>
      <c r="R17" s="180"/>
      <c r="S17" s="225" t="s">
        <v>1067</v>
      </c>
      <c r="T17" s="224">
        <v>45975.0</v>
      </c>
      <c r="U17" s="47" t="s">
        <v>820</v>
      </c>
      <c r="V17" s="47" t="s">
        <v>1036</v>
      </c>
      <c r="W17" s="217"/>
      <c r="X17" s="217"/>
      <c r="Y17" s="217"/>
      <c r="Z17" s="217"/>
    </row>
    <row r="18">
      <c r="A18" s="191">
        <f t="shared" si="6"/>
        <v>9</v>
      </c>
      <c r="B18" s="181" t="str">
        <f t="shared" si="7"/>
        <v>P18</v>
      </c>
      <c r="C18" s="182" t="str">
        <f t="shared" si="8"/>
        <v>02</v>
      </c>
      <c r="D18" s="182" t="str">
        <f t="shared" si="9"/>
        <v>40</v>
      </c>
      <c r="E18" s="219" t="s">
        <v>1068</v>
      </c>
      <c r="F18" s="220" t="s">
        <v>43</v>
      </c>
      <c r="G18" s="220" t="s">
        <v>1055</v>
      </c>
      <c r="H18" s="185"/>
      <c r="I18" s="185"/>
      <c r="J18" s="185"/>
      <c r="K18" s="213">
        <v>1.812748496E9</v>
      </c>
      <c r="L18" s="187" t="s">
        <v>1062</v>
      </c>
      <c r="M18" s="187" t="s">
        <v>1063</v>
      </c>
      <c r="N18" s="221" t="s">
        <v>1064</v>
      </c>
      <c r="O18" s="180" t="s">
        <v>117</v>
      </c>
      <c r="P18" s="189">
        <v>1.0E8</v>
      </c>
      <c r="Q18" s="190"/>
      <c r="R18" s="28"/>
      <c r="S18" s="225" t="s">
        <v>1069</v>
      </c>
      <c r="T18" s="224">
        <v>45976.0</v>
      </c>
      <c r="U18" s="47" t="s">
        <v>820</v>
      </c>
      <c r="V18" s="47" t="s">
        <v>1036</v>
      </c>
      <c r="W18" s="217"/>
      <c r="X18" s="217"/>
      <c r="Y18" s="217"/>
      <c r="Z18" s="217"/>
    </row>
    <row r="19">
      <c r="A19" s="191">
        <f t="shared" si="6"/>
        <v>10</v>
      </c>
      <c r="B19" s="181" t="str">
        <f t="shared" si="7"/>
        <v>P18</v>
      </c>
      <c r="C19" s="182" t="str">
        <f t="shared" si="8"/>
        <v>03</v>
      </c>
      <c r="D19" s="182" t="str">
        <f t="shared" si="9"/>
        <v>8A</v>
      </c>
      <c r="E19" s="219" t="s">
        <v>1070</v>
      </c>
      <c r="F19" s="220" t="s">
        <v>43</v>
      </c>
      <c r="G19" s="220">
        <v>46.1</v>
      </c>
      <c r="H19" s="185"/>
      <c r="I19" s="185"/>
      <c r="J19" s="185"/>
      <c r="K19" s="42">
        <v>1.83036405E9</v>
      </c>
      <c r="L19" s="187" t="s">
        <v>1071</v>
      </c>
      <c r="M19" s="187" t="s">
        <v>1072</v>
      </c>
      <c r="N19" s="221" t="s">
        <v>1073</v>
      </c>
      <c r="O19" s="180" t="s">
        <v>52</v>
      </c>
      <c r="P19" s="189">
        <v>1.0E8</v>
      </c>
      <c r="Q19" s="190"/>
      <c r="R19" s="180"/>
      <c r="S19" s="205" t="s">
        <v>1074</v>
      </c>
      <c r="T19" s="226"/>
      <c r="U19" s="47" t="s">
        <v>820</v>
      </c>
      <c r="V19" s="123" t="s">
        <v>1030</v>
      </c>
      <c r="W19" s="217"/>
      <c r="X19" s="217"/>
      <c r="Y19" s="217"/>
      <c r="Z19" s="217"/>
    </row>
    <row r="20">
      <c r="A20" s="191">
        <f t="shared" si="6"/>
        <v>11</v>
      </c>
      <c r="B20" s="181" t="str">
        <f t="shared" si="7"/>
        <v>P18</v>
      </c>
      <c r="C20" s="182" t="str">
        <f t="shared" si="8"/>
        <v>07</v>
      </c>
      <c r="D20" s="182" t="str">
        <f t="shared" si="9"/>
        <v>21</v>
      </c>
      <c r="E20" s="227" t="s">
        <v>1075</v>
      </c>
      <c r="F20" s="228" t="s">
        <v>43</v>
      </c>
      <c r="G20" s="228">
        <v>46.3</v>
      </c>
      <c r="H20" s="185"/>
      <c r="I20" s="185"/>
      <c r="J20" s="185"/>
      <c r="K20" s="229">
        <v>1.821463899E9</v>
      </c>
      <c r="L20" s="187" t="s">
        <v>1076</v>
      </c>
      <c r="M20" s="187" t="s">
        <v>1077</v>
      </c>
      <c r="N20" s="221" t="s">
        <v>1078</v>
      </c>
      <c r="O20" s="180" t="s">
        <v>52</v>
      </c>
      <c r="P20" s="189">
        <v>1.0E8</v>
      </c>
      <c r="Q20" s="190"/>
      <c r="R20" s="180"/>
      <c r="S20" s="205" t="s">
        <v>1079</v>
      </c>
      <c r="T20" s="226"/>
      <c r="U20" s="47" t="s">
        <v>820</v>
      </c>
      <c r="V20" s="123" t="s">
        <v>1030</v>
      </c>
      <c r="W20" s="217"/>
      <c r="X20" s="217"/>
      <c r="Y20" s="217"/>
      <c r="Z20" s="217"/>
    </row>
    <row r="21" ht="21.75" customHeight="1">
      <c r="A21" s="191">
        <f t="shared" si="6"/>
        <v>12</v>
      </c>
      <c r="B21" s="181" t="str">
        <f t="shared" si="7"/>
        <v>P18</v>
      </c>
      <c r="C21" s="182" t="str">
        <f t="shared" si="8"/>
        <v>07</v>
      </c>
      <c r="D21" s="182" t="str">
        <f t="shared" si="9"/>
        <v>24</v>
      </c>
      <c r="E21" s="219" t="s">
        <v>1080</v>
      </c>
      <c r="F21" s="220" t="s">
        <v>43</v>
      </c>
      <c r="G21" s="220" t="s">
        <v>1081</v>
      </c>
      <c r="H21" s="185"/>
      <c r="I21" s="185"/>
      <c r="J21" s="185"/>
      <c r="K21" s="201">
        <v>1.821463899E9</v>
      </c>
      <c r="L21" s="187" t="s">
        <v>1076</v>
      </c>
      <c r="M21" s="187" t="s">
        <v>1077</v>
      </c>
      <c r="N21" s="221" t="s">
        <v>1078</v>
      </c>
      <c r="O21" s="180" t="s">
        <v>52</v>
      </c>
      <c r="P21" s="189">
        <v>1.0E8</v>
      </c>
      <c r="Q21" s="190"/>
      <c r="R21" s="28"/>
      <c r="S21" s="225" t="s">
        <v>1082</v>
      </c>
      <c r="T21" s="230"/>
      <c r="U21" s="47" t="s">
        <v>820</v>
      </c>
      <c r="V21" s="47" t="s">
        <v>1036</v>
      </c>
      <c r="W21" s="217"/>
      <c r="X21" s="217"/>
      <c r="Y21" s="217"/>
      <c r="Z21" s="217"/>
    </row>
    <row r="22">
      <c r="A22" s="191">
        <f t="shared" si="6"/>
        <v>13</v>
      </c>
      <c r="B22" s="181" t="str">
        <f t="shared" si="7"/>
        <v>P18</v>
      </c>
      <c r="C22" s="182" t="str">
        <f t="shared" si="8"/>
        <v>07</v>
      </c>
      <c r="D22" s="182" t="str">
        <f t="shared" si="9"/>
        <v>25</v>
      </c>
      <c r="E22" s="219" t="s">
        <v>1083</v>
      </c>
      <c r="F22" s="220" t="s">
        <v>43</v>
      </c>
      <c r="G22" s="27">
        <v>46.3</v>
      </c>
      <c r="H22" s="185"/>
      <c r="I22" s="185"/>
      <c r="J22" s="185"/>
      <c r="K22" s="42">
        <v>1.821463899E9</v>
      </c>
      <c r="L22" s="187" t="s">
        <v>1076</v>
      </c>
      <c r="M22" s="187" t="s">
        <v>1077</v>
      </c>
      <c r="N22" s="221" t="s">
        <v>1078</v>
      </c>
      <c r="O22" s="180" t="s">
        <v>52</v>
      </c>
      <c r="P22" s="189">
        <v>1.0E8</v>
      </c>
      <c r="Q22" s="190"/>
      <c r="R22" s="28"/>
      <c r="S22" s="225" t="s">
        <v>1084</v>
      </c>
      <c r="T22" s="230">
        <v>45981.0</v>
      </c>
      <c r="U22" s="47" t="s">
        <v>820</v>
      </c>
      <c r="V22" s="47" t="s">
        <v>1036</v>
      </c>
      <c r="W22" s="217"/>
      <c r="X22" s="217"/>
      <c r="Y22" s="217"/>
      <c r="Z22" s="217"/>
    </row>
    <row r="23">
      <c r="A23" s="191">
        <f t="shared" si="6"/>
        <v>14</v>
      </c>
      <c r="B23" s="181" t="str">
        <f t="shared" si="7"/>
        <v>P18</v>
      </c>
      <c r="C23" s="182" t="str">
        <f t="shared" si="8"/>
        <v>07</v>
      </c>
      <c r="D23" s="182" t="str">
        <f t="shared" si="9"/>
        <v>27</v>
      </c>
      <c r="E23" s="219" t="s">
        <v>1085</v>
      </c>
      <c r="F23" s="220" t="s">
        <v>43</v>
      </c>
      <c r="G23" s="220" t="s">
        <v>1086</v>
      </c>
      <c r="H23" s="185"/>
      <c r="I23" s="185"/>
      <c r="J23" s="185"/>
      <c r="K23" s="213">
        <v>1.793778099E9</v>
      </c>
      <c r="L23" s="187" t="s">
        <v>1087</v>
      </c>
      <c r="M23" s="187" t="s">
        <v>1088</v>
      </c>
      <c r="N23" s="221" t="s">
        <v>1089</v>
      </c>
      <c r="O23" s="180" t="s">
        <v>52</v>
      </c>
      <c r="P23" s="189">
        <v>1.0E8</v>
      </c>
      <c r="Q23" s="190"/>
      <c r="R23" s="28"/>
      <c r="S23" s="225" t="s">
        <v>1090</v>
      </c>
      <c r="T23" s="224">
        <v>45978.0</v>
      </c>
      <c r="U23" s="47" t="s">
        <v>820</v>
      </c>
      <c r="V23" s="47" t="s">
        <v>1036</v>
      </c>
      <c r="W23" s="217"/>
      <c r="X23" s="217"/>
      <c r="Y23" s="217"/>
      <c r="Z23" s="217"/>
    </row>
    <row r="24">
      <c r="A24" s="191">
        <f t="shared" si="6"/>
        <v>15</v>
      </c>
      <c r="B24" s="181" t="str">
        <f t="shared" si="7"/>
        <v>P18</v>
      </c>
      <c r="C24" s="182" t="str">
        <f t="shared" si="8"/>
        <v>09</v>
      </c>
      <c r="D24" s="182" t="str">
        <f t="shared" si="9"/>
        <v>18</v>
      </c>
      <c r="E24" s="219" t="s">
        <v>1091</v>
      </c>
      <c r="F24" s="220" t="s">
        <v>43</v>
      </c>
      <c r="G24" s="220" t="s">
        <v>1081</v>
      </c>
      <c r="H24" s="185"/>
      <c r="I24" s="185"/>
      <c r="J24" s="185"/>
      <c r="K24" s="213">
        <v>1.786062924E9</v>
      </c>
      <c r="L24" s="187" t="s">
        <v>1092</v>
      </c>
      <c r="M24" s="187" t="s">
        <v>1093</v>
      </c>
      <c r="N24" s="187" t="s">
        <v>1094</v>
      </c>
      <c r="O24" s="180" t="s">
        <v>52</v>
      </c>
      <c r="P24" s="189">
        <v>1.0E8</v>
      </c>
      <c r="Q24" s="190" t="s">
        <v>0</v>
      </c>
      <c r="R24" s="28"/>
      <c r="S24" s="225" t="s">
        <v>1095</v>
      </c>
      <c r="T24" s="230"/>
      <c r="U24" s="47" t="s">
        <v>820</v>
      </c>
      <c r="V24" s="47" t="s">
        <v>1036</v>
      </c>
      <c r="W24" s="217"/>
      <c r="X24" s="217"/>
      <c r="Y24" s="217"/>
      <c r="Z24" s="217"/>
    </row>
  </sheetData>
  <mergeCells count="9">
    <mergeCell ref="A12:R12"/>
    <mergeCell ref="A14:R14"/>
    <mergeCell ref="B1:E1"/>
    <mergeCell ref="F1:R5"/>
    <mergeCell ref="B2:E2"/>
    <mergeCell ref="B3:E3"/>
    <mergeCell ref="B4:E4"/>
    <mergeCell ref="B5:E5"/>
    <mergeCell ref="A7:R7"/>
  </mergeCells>
  <conditionalFormatting sqref="V8 V12:V13 V19:V23">
    <cfRule type="expression" dxfId="0" priority="1">
      <formula>$K8="Đã bán"</formula>
    </cfRule>
  </conditionalFormatting>
  <conditionalFormatting sqref="V8 V12:V13 V19:V23">
    <cfRule type="expression" dxfId="1" priority="2">
      <formula>$K8="Quỹ CĐT còn hàng"</formula>
    </cfRule>
  </conditionalFormatting>
  <conditionalFormatting sqref="V8 V12:V13 V19:V23">
    <cfRule type="expression" dxfId="2" priority="3">
      <formula>$K8="Quỹ độc quyền SRT còn hàng"</formula>
    </cfRule>
  </conditionalFormatting>
  <conditionalFormatting sqref="V8 V12:V13 V19:V23">
    <cfRule type="expression" dxfId="3" priority="4">
      <formula>$K8="Check Admin"</formula>
    </cfRule>
  </conditionalFormatting>
  <conditionalFormatting sqref="V8 V12:V13 V19:V23">
    <cfRule type="expression" dxfId="4" priority="5">
      <formula>$K8="Đang lock"</formula>
    </cfRule>
  </conditionalFormatting>
  <conditionalFormatting sqref="A6:V24">
    <cfRule type="expression" dxfId="0" priority="6">
      <formula>$Q6="Đã bán"</formula>
    </cfRule>
  </conditionalFormatting>
  <conditionalFormatting sqref="A6:V24">
    <cfRule type="expression" dxfId="1" priority="7">
      <formula>$Q6="Quỹ CĐT còn hàng"</formula>
    </cfRule>
  </conditionalFormatting>
  <conditionalFormatting sqref="A6:V24">
    <cfRule type="expression" dxfId="2" priority="8">
      <formula>$Q6="Quỹ độc quyền SRT còn hàng"</formula>
    </cfRule>
  </conditionalFormatting>
  <conditionalFormatting sqref="A6:V24">
    <cfRule type="expression" dxfId="3" priority="9">
      <formula>$Q6="Check Admin"</formula>
    </cfRule>
  </conditionalFormatting>
  <conditionalFormatting sqref="A6:V24">
    <cfRule type="expression" dxfId="4" priority="10">
      <formula>$Q6="Đang lock"</formula>
    </cfRule>
  </conditionalFormatting>
  <conditionalFormatting sqref="U2:V2">
    <cfRule type="notContainsBlanks" dxfId="5" priority="11">
      <formula>LEN(TRIM(U2))&gt;0</formula>
    </cfRule>
  </conditionalFormatting>
  <dataValidations>
    <dataValidation type="list" allowBlank="1" showErrorMessage="1" sqref="Q8:Q11 Q13 Q15:Q24">
      <formula1>"Đã bán,Quỹ CĐT còn hàng,Quỹ độc quyền SRT còn hàng,Check Admin,Đang lock"</formula1>
    </dataValidation>
  </dataValidations>
  <hyperlinks>
    <hyperlink r:id="rId1" ref="S8"/>
    <hyperlink r:id="rId2" ref="S9"/>
    <hyperlink r:id="rId3" ref="S10"/>
    <hyperlink r:id="rId4" ref="S11"/>
    <hyperlink r:id="rId5" ref="S13"/>
    <hyperlink r:id="rId6" ref="S15"/>
    <hyperlink r:id="rId7" ref="S16"/>
    <hyperlink r:id="rId8" ref="S17"/>
    <hyperlink r:id="rId9" ref="S18"/>
    <hyperlink r:id="rId10" ref="S19"/>
    <hyperlink r:id="rId11" ref="S20"/>
    <hyperlink r:id="rId12" ref="S21"/>
    <hyperlink r:id="rId13" ref="S22"/>
    <hyperlink r:id="rId14" ref="S23"/>
    <hyperlink r:id="rId15" ref="S24"/>
  </hyperlinks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5"/>
    <col hidden="1" min="8" max="10" width="12.63"/>
    <col customWidth="1" min="11" max="11" width="18.13"/>
    <col customWidth="1" hidden="1" min="12" max="14" width="18.13"/>
    <col customWidth="1" min="15" max="15" width="11.63"/>
    <col customWidth="1" min="16" max="16" width="18.38"/>
    <col customWidth="1" min="17" max="17" width="20.13"/>
    <col customWidth="1" min="18" max="18" width="16.88"/>
    <col customWidth="1" min="19" max="19" width="16.0"/>
    <col customWidth="1" min="20" max="20" width="18.63"/>
    <col customWidth="1" min="21" max="21" width="26.13"/>
    <col customWidth="1" min="22" max="22" width="37.13"/>
  </cols>
  <sheetData>
    <row r="1">
      <c r="A1" s="145"/>
      <c r="B1" s="231" t="s">
        <v>0</v>
      </c>
      <c r="C1" s="3"/>
      <c r="D1" s="3"/>
      <c r="E1" s="4"/>
      <c r="F1" s="161" t="s">
        <v>1096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232"/>
      <c r="U1" s="7"/>
      <c r="V1" s="7"/>
      <c r="W1" s="233"/>
      <c r="X1" s="233"/>
      <c r="Y1" s="233"/>
      <c r="Z1" s="233"/>
    </row>
    <row r="2">
      <c r="A2" s="234"/>
      <c r="B2" s="235" t="s">
        <v>2</v>
      </c>
      <c r="C2" s="3"/>
      <c r="D2" s="3"/>
      <c r="E2" s="4"/>
      <c r="F2" s="12"/>
      <c r="R2" s="7"/>
      <c r="S2" s="7"/>
      <c r="T2" s="236"/>
      <c r="U2" s="7"/>
      <c r="V2" s="7"/>
      <c r="W2" s="233"/>
      <c r="X2" s="233"/>
      <c r="Y2" s="233"/>
      <c r="Z2" s="233"/>
    </row>
    <row r="3">
      <c r="A3" s="237"/>
      <c r="B3" s="238" t="s">
        <v>3</v>
      </c>
      <c r="C3" s="3"/>
      <c r="D3" s="3"/>
      <c r="E3" s="4"/>
      <c r="F3" s="12"/>
      <c r="R3" s="7"/>
      <c r="S3" s="7"/>
      <c r="T3" s="236"/>
      <c r="U3" s="7"/>
      <c r="V3" s="7"/>
      <c r="W3" s="233"/>
      <c r="X3" s="233"/>
      <c r="Y3" s="233"/>
      <c r="Z3" s="233"/>
    </row>
    <row r="4">
      <c r="A4" s="239"/>
      <c r="B4" s="231" t="s">
        <v>4</v>
      </c>
      <c r="C4" s="3"/>
      <c r="D4" s="3"/>
      <c r="E4" s="4"/>
      <c r="F4" s="12"/>
      <c r="R4" s="7"/>
      <c r="S4" s="7"/>
      <c r="T4" s="236"/>
      <c r="U4" s="7"/>
      <c r="V4" s="7"/>
      <c r="W4" s="233"/>
      <c r="X4" s="233"/>
      <c r="Y4" s="233"/>
      <c r="Z4" s="233"/>
    </row>
    <row r="5">
      <c r="A5" s="240"/>
      <c r="B5" s="231" t="s">
        <v>5</v>
      </c>
      <c r="C5" s="3"/>
      <c r="D5" s="3"/>
      <c r="E5" s="4"/>
      <c r="F5" s="12"/>
      <c r="R5" s="7"/>
      <c r="S5" s="7"/>
      <c r="T5" s="236"/>
      <c r="U5" s="7"/>
      <c r="V5" s="7"/>
      <c r="W5" s="233"/>
      <c r="X5" s="233"/>
      <c r="Y5" s="233"/>
      <c r="Z5" s="233"/>
    </row>
    <row r="6">
      <c r="A6" s="19" t="s">
        <v>7</v>
      </c>
      <c r="B6" s="20" t="s">
        <v>8</v>
      </c>
      <c r="C6" s="20" t="s">
        <v>9</v>
      </c>
      <c r="D6" s="20" t="s">
        <v>10</v>
      </c>
      <c r="E6" s="241" t="s">
        <v>11</v>
      </c>
      <c r="F6" s="22" t="s">
        <v>12</v>
      </c>
      <c r="G6" s="22" t="s">
        <v>13</v>
      </c>
      <c r="H6" s="22" t="s">
        <v>15</v>
      </c>
      <c r="I6" s="22" t="s">
        <v>16</v>
      </c>
      <c r="J6" s="22" t="s">
        <v>17</v>
      </c>
      <c r="K6" s="22" t="s">
        <v>18</v>
      </c>
      <c r="L6" s="23" t="s">
        <v>246</v>
      </c>
      <c r="M6" s="23" t="s">
        <v>247</v>
      </c>
      <c r="N6" s="23" t="s">
        <v>1097</v>
      </c>
      <c r="O6" s="25" t="s">
        <v>24</v>
      </c>
      <c r="P6" s="25" t="s">
        <v>25</v>
      </c>
      <c r="Q6" s="25" t="s">
        <v>26</v>
      </c>
      <c r="R6" s="242" t="s">
        <v>27</v>
      </c>
      <c r="S6" s="242" t="s">
        <v>28</v>
      </c>
      <c r="T6" s="25" t="s">
        <v>29</v>
      </c>
      <c r="U6" s="242" t="s">
        <v>1098</v>
      </c>
      <c r="V6" s="242" t="s">
        <v>30</v>
      </c>
      <c r="W6" s="233"/>
      <c r="X6" s="233"/>
      <c r="Y6" s="233"/>
      <c r="Z6" s="233"/>
    </row>
    <row r="7">
      <c r="A7" s="17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233"/>
      <c r="X7" s="233"/>
      <c r="Y7" s="233"/>
      <c r="Z7" s="233"/>
    </row>
    <row r="8">
      <c r="A8" s="27">
        <f t="shared" ref="A8:A32" si="1">ROW()-7</f>
        <v>1</v>
      </c>
      <c r="B8" s="28" t="str">
        <f t="shared" ref="B8:B32" si="2">LEFT(E8,2)</f>
        <v>P4</v>
      </c>
      <c r="C8" s="29" t="str">
        <f t="shared" ref="C8:C32" si="3">MID(E8,3,2)</f>
        <v>01</v>
      </c>
      <c r="D8" s="29" t="str">
        <f t="shared" ref="D8:D32" si="4">RIGHT(E8,2.2)</f>
        <v>07</v>
      </c>
      <c r="E8" s="191" t="s">
        <v>1099</v>
      </c>
      <c r="F8" s="28" t="s">
        <v>1100</v>
      </c>
      <c r="G8" s="28" t="s">
        <v>121</v>
      </c>
      <c r="H8" s="243"/>
      <c r="I8" s="243"/>
      <c r="J8" s="243"/>
      <c r="K8" s="244" t="s">
        <v>1101</v>
      </c>
      <c r="L8" s="187"/>
      <c r="M8" s="187"/>
      <c r="N8" s="187"/>
      <c r="O8" s="27" t="s">
        <v>135</v>
      </c>
      <c r="P8" s="245">
        <v>2.0E8</v>
      </c>
      <c r="Q8" s="246" t="s">
        <v>777</v>
      </c>
      <c r="R8" s="27"/>
      <c r="S8" s="197" t="s">
        <v>1102</v>
      </c>
      <c r="T8" s="247">
        <v>46113.0</v>
      </c>
      <c r="U8" s="123" t="s">
        <v>1103</v>
      </c>
      <c r="V8" s="123" t="s">
        <v>1104</v>
      </c>
      <c r="W8" s="233"/>
      <c r="X8" s="233"/>
      <c r="Y8" s="233"/>
      <c r="Z8" s="233"/>
    </row>
    <row r="9">
      <c r="A9" s="27">
        <f t="shared" si="1"/>
        <v>2</v>
      </c>
      <c r="B9" s="28" t="str">
        <f t="shared" si="2"/>
        <v>P3</v>
      </c>
      <c r="C9" s="29" t="str">
        <f t="shared" si="3"/>
        <v>01</v>
      </c>
      <c r="D9" s="29" t="str">
        <f t="shared" si="4"/>
        <v>16</v>
      </c>
      <c r="E9" s="191" t="s">
        <v>1105</v>
      </c>
      <c r="F9" s="28" t="s">
        <v>1106</v>
      </c>
      <c r="G9" s="28" t="s">
        <v>1107</v>
      </c>
      <c r="H9" s="243"/>
      <c r="I9" s="243"/>
      <c r="J9" s="243"/>
      <c r="K9" s="244">
        <v>4.248154087E9</v>
      </c>
      <c r="L9" s="187"/>
      <c r="M9" s="187"/>
      <c r="N9" s="187"/>
      <c r="O9" s="27" t="s">
        <v>135</v>
      </c>
      <c r="P9" s="245">
        <v>2.0E8</v>
      </c>
      <c r="Q9" s="246" t="s">
        <v>777</v>
      </c>
      <c r="R9" s="27"/>
      <c r="S9" s="248" t="s">
        <v>1108</v>
      </c>
      <c r="T9" s="27" t="s">
        <v>1109</v>
      </c>
      <c r="U9" s="123" t="s">
        <v>1103</v>
      </c>
      <c r="V9" s="123" t="s">
        <v>1104</v>
      </c>
      <c r="W9" s="233"/>
      <c r="X9" s="233"/>
      <c r="Y9" s="233"/>
      <c r="Z9" s="233"/>
    </row>
    <row r="10">
      <c r="A10" s="27">
        <f t="shared" si="1"/>
        <v>3</v>
      </c>
      <c r="B10" s="28" t="str">
        <f t="shared" si="2"/>
        <v>P3</v>
      </c>
      <c r="C10" s="29" t="str">
        <f t="shared" si="3"/>
        <v>01</v>
      </c>
      <c r="D10" s="29" t="str">
        <f t="shared" si="4"/>
        <v>21</v>
      </c>
      <c r="E10" s="191" t="s">
        <v>1110</v>
      </c>
      <c r="F10" s="28" t="s">
        <v>1106</v>
      </c>
      <c r="G10" s="28">
        <v>561.0</v>
      </c>
      <c r="H10" s="243"/>
      <c r="I10" s="243"/>
      <c r="J10" s="243"/>
      <c r="K10" s="244">
        <v>4.077846079E9</v>
      </c>
      <c r="L10" s="187"/>
      <c r="M10" s="187"/>
      <c r="N10" s="187"/>
      <c r="O10" s="27" t="s">
        <v>117</v>
      </c>
      <c r="P10" s="245">
        <v>2.0E8</v>
      </c>
      <c r="Q10" s="246" t="s">
        <v>777</v>
      </c>
      <c r="R10" s="27"/>
      <c r="S10" s="248" t="s">
        <v>1111</v>
      </c>
      <c r="T10" s="27" t="s">
        <v>1112</v>
      </c>
      <c r="U10" s="123" t="s">
        <v>1103</v>
      </c>
      <c r="V10" s="123" t="s">
        <v>1104</v>
      </c>
      <c r="W10" s="233"/>
      <c r="X10" s="233"/>
      <c r="Y10" s="233"/>
      <c r="Z10" s="233"/>
    </row>
    <row r="11">
      <c r="A11" s="27">
        <f t="shared" si="1"/>
        <v>4</v>
      </c>
      <c r="B11" s="28" t="str">
        <f t="shared" si="2"/>
        <v>P8</v>
      </c>
      <c r="C11" s="29" t="str">
        <f t="shared" si="3"/>
        <v>01</v>
      </c>
      <c r="D11" s="29" t="str">
        <f t="shared" si="4"/>
        <v>21</v>
      </c>
      <c r="E11" s="191" t="s">
        <v>1113</v>
      </c>
      <c r="F11" s="28" t="s">
        <v>1114</v>
      </c>
      <c r="G11" s="28">
        <v>574.0</v>
      </c>
      <c r="H11" s="243"/>
      <c r="I11" s="243"/>
      <c r="J11" s="243"/>
      <c r="K11" s="244">
        <v>3.704264616E9</v>
      </c>
      <c r="L11" s="187"/>
      <c r="M11" s="187"/>
      <c r="N11" s="187"/>
      <c r="O11" s="27" t="s">
        <v>117</v>
      </c>
      <c r="P11" s="245">
        <v>2.0E8</v>
      </c>
      <c r="Q11" s="246" t="s">
        <v>777</v>
      </c>
      <c r="R11" s="248" t="s">
        <v>1115</v>
      </c>
      <c r="S11" s="248" t="s">
        <v>1116</v>
      </c>
      <c r="T11" s="27" t="s">
        <v>1112</v>
      </c>
      <c r="U11" s="123" t="s">
        <v>1103</v>
      </c>
      <c r="V11" s="123" t="s">
        <v>1104</v>
      </c>
      <c r="W11" s="233"/>
      <c r="X11" s="233"/>
      <c r="Y11" s="233"/>
      <c r="Z11" s="233"/>
    </row>
    <row r="12">
      <c r="A12" s="27">
        <f t="shared" si="1"/>
        <v>5</v>
      </c>
      <c r="B12" s="28" t="str">
        <f t="shared" si="2"/>
        <v>P8</v>
      </c>
      <c r="C12" s="29" t="str">
        <f t="shared" si="3"/>
        <v>01</v>
      </c>
      <c r="D12" s="29" t="str">
        <f t="shared" si="4"/>
        <v>24</v>
      </c>
      <c r="E12" s="191" t="s">
        <v>1117</v>
      </c>
      <c r="F12" s="28" t="s">
        <v>1114</v>
      </c>
      <c r="G12" s="28" t="s">
        <v>1118</v>
      </c>
      <c r="H12" s="243"/>
      <c r="I12" s="243"/>
      <c r="J12" s="243"/>
      <c r="K12" s="244">
        <v>6.270891963E9</v>
      </c>
      <c r="L12" s="187"/>
      <c r="M12" s="187"/>
      <c r="N12" s="187"/>
      <c r="O12" s="27" t="s">
        <v>135</v>
      </c>
      <c r="P12" s="245">
        <v>2.0E8</v>
      </c>
      <c r="Q12" s="246" t="s">
        <v>777</v>
      </c>
      <c r="R12" s="27"/>
      <c r="S12" s="248" t="s">
        <v>1119</v>
      </c>
      <c r="T12" s="27" t="s">
        <v>1120</v>
      </c>
      <c r="U12" s="123" t="s">
        <v>1103</v>
      </c>
      <c r="V12" s="123" t="s">
        <v>1104</v>
      </c>
      <c r="W12" s="233"/>
      <c r="X12" s="233"/>
      <c r="Y12" s="233"/>
      <c r="Z12" s="233"/>
    </row>
    <row r="13">
      <c r="A13" s="27">
        <f t="shared" si="1"/>
        <v>6</v>
      </c>
      <c r="B13" s="28" t="str">
        <f t="shared" si="2"/>
        <v>P8</v>
      </c>
      <c r="C13" s="29" t="str">
        <f t="shared" si="3"/>
        <v>01</v>
      </c>
      <c r="D13" s="29" t="str">
        <f t="shared" si="4"/>
        <v>15</v>
      </c>
      <c r="E13" s="183" t="s">
        <v>1121</v>
      </c>
      <c r="F13" s="28" t="s">
        <v>1106</v>
      </c>
      <c r="G13" s="27" t="s">
        <v>1122</v>
      </c>
      <c r="H13" s="249"/>
      <c r="I13" s="249"/>
      <c r="J13" s="249"/>
      <c r="K13" s="183" t="s">
        <v>1123</v>
      </c>
      <c r="L13" s="250"/>
      <c r="M13" s="250"/>
      <c r="N13" s="250"/>
      <c r="O13" s="27" t="s">
        <v>52</v>
      </c>
      <c r="P13" s="245">
        <v>2.0E8</v>
      </c>
      <c r="Q13" s="246" t="s">
        <v>0</v>
      </c>
      <c r="R13" s="27"/>
      <c r="S13" s="248" t="s">
        <v>1124</v>
      </c>
      <c r="T13" s="247">
        <v>46047.0</v>
      </c>
      <c r="U13" s="123" t="s">
        <v>1125</v>
      </c>
      <c r="V13" s="123" t="s">
        <v>1126</v>
      </c>
      <c r="W13" s="233"/>
      <c r="X13" s="233"/>
      <c r="Y13" s="233"/>
      <c r="Z13" s="233"/>
    </row>
    <row r="14">
      <c r="A14" s="27">
        <f t="shared" si="1"/>
        <v>7</v>
      </c>
      <c r="B14" s="28" t="str">
        <f t="shared" si="2"/>
        <v>P5</v>
      </c>
      <c r="C14" s="29" t="str">
        <f t="shared" si="3"/>
        <v>01</v>
      </c>
      <c r="D14" s="29" t="str">
        <f t="shared" si="4"/>
        <v>48</v>
      </c>
      <c r="E14" s="191" t="s">
        <v>1127</v>
      </c>
      <c r="F14" s="28" t="s">
        <v>1106</v>
      </c>
      <c r="G14" s="28" t="s">
        <v>1128</v>
      </c>
      <c r="H14" s="243"/>
      <c r="I14" s="243"/>
      <c r="J14" s="243"/>
      <c r="K14" s="244" t="s">
        <v>1129</v>
      </c>
      <c r="L14" s="195" t="s">
        <v>1130</v>
      </c>
      <c r="M14" s="195" t="s">
        <v>1131</v>
      </c>
      <c r="N14" s="251" t="s">
        <v>1132</v>
      </c>
      <c r="O14" s="27" t="s">
        <v>135</v>
      </c>
      <c r="P14" s="245">
        <v>2.0E8</v>
      </c>
      <c r="Q14" s="246" t="s">
        <v>0</v>
      </c>
      <c r="R14" s="248" t="s">
        <v>1133</v>
      </c>
      <c r="S14" s="248" t="s">
        <v>1134</v>
      </c>
      <c r="T14" s="27"/>
      <c r="U14" s="123" t="s">
        <v>1135</v>
      </c>
      <c r="V14" s="123" t="s">
        <v>1136</v>
      </c>
      <c r="W14" s="233"/>
      <c r="X14" s="233"/>
      <c r="Y14" s="233"/>
      <c r="Z14" s="233"/>
    </row>
    <row r="15">
      <c r="A15" s="27">
        <f t="shared" si="1"/>
        <v>8</v>
      </c>
      <c r="B15" s="28" t="str">
        <f t="shared" si="2"/>
        <v>P6</v>
      </c>
      <c r="C15" s="29" t="str">
        <f t="shared" si="3"/>
        <v>01</v>
      </c>
      <c r="D15" s="29" t="str">
        <f t="shared" si="4"/>
        <v>05</v>
      </c>
      <c r="E15" s="191" t="s">
        <v>1137</v>
      </c>
      <c r="F15" s="28" t="s">
        <v>1100</v>
      </c>
      <c r="G15" s="28" t="s">
        <v>1138</v>
      </c>
      <c r="H15" s="243"/>
      <c r="I15" s="243"/>
      <c r="J15" s="243"/>
      <c r="K15" s="244" t="s">
        <v>1139</v>
      </c>
      <c r="L15" s="187"/>
      <c r="M15" s="187"/>
      <c r="N15" s="187"/>
      <c r="O15" s="27" t="s">
        <v>135</v>
      </c>
      <c r="P15" s="245">
        <v>2.0E8</v>
      </c>
      <c r="Q15" s="246" t="s">
        <v>0</v>
      </c>
      <c r="R15" s="27"/>
      <c r="S15" s="27"/>
      <c r="T15" s="247">
        <v>46113.0</v>
      </c>
      <c r="U15" s="123" t="s">
        <v>1125</v>
      </c>
      <c r="V15" s="123" t="s">
        <v>1126</v>
      </c>
      <c r="W15" s="233"/>
      <c r="X15" s="233"/>
      <c r="Y15" s="233"/>
      <c r="Z15" s="233"/>
    </row>
    <row r="16">
      <c r="A16" s="27">
        <f t="shared" si="1"/>
        <v>9</v>
      </c>
      <c r="B16" s="28" t="str">
        <f t="shared" si="2"/>
        <v>P9</v>
      </c>
      <c r="C16" s="29" t="str">
        <f t="shared" si="3"/>
        <v>01</v>
      </c>
      <c r="D16" s="29" t="str">
        <f t="shared" si="4"/>
        <v>27</v>
      </c>
      <c r="E16" s="183" t="s">
        <v>1140</v>
      </c>
      <c r="F16" s="28" t="s">
        <v>1106</v>
      </c>
      <c r="G16" s="27" t="s">
        <v>1122</v>
      </c>
      <c r="H16" s="249"/>
      <c r="I16" s="249"/>
      <c r="J16" s="249"/>
      <c r="K16" s="183">
        <v>3.992418178E9</v>
      </c>
      <c r="L16" s="252" t="s">
        <v>1141</v>
      </c>
      <c r="M16" s="252" t="s">
        <v>1142</v>
      </c>
      <c r="N16" s="252" t="s">
        <v>1143</v>
      </c>
      <c r="O16" s="27" t="s">
        <v>350</v>
      </c>
      <c r="P16" s="245">
        <v>2.0E8</v>
      </c>
      <c r="Q16" s="246" t="s">
        <v>0</v>
      </c>
      <c r="R16" s="249"/>
      <c r="S16" s="248" t="s">
        <v>1144</v>
      </c>
      <c r="T16" s="27" t="s">
        <v>1145</v>
      </c>
      <c r="U16" s="27" t="s">
        <v>1135</v>
      </c>
      <c r="V16" s="27" t="s">
        <v>1146</v>
      </c>
      <c r="W16" s="233"/>
      <c r="X16" s="233"/>
      <c r="Y16" s="233"/>
      <c r="Z16" s="233"/>
    </row>
    <row r="17">
      <c r="A17" s="27">
        <f t="shared" si="1"/>
        <v>10</v>
      </c>
      <c r="B17" s="28" t="str">
        <f t="shared" si="2"/>
        <v>P5</v>
      </c>
      <c r="C17" s="29" t="str">
        <f t="shared" si="3"/>
        <v>01</v>
      </c>
      <c r="D17" s="29" t="str">
        <f t="shared" si="4"/>
        <v>27</v>
      </c>
      <c r="E17" s="191" t="s">
        <v>1147</v>
      </c>
      <c r="F17" s="28" t="s">
        <v>1106</v>
      </c>
      <c r="G17" s="28">
        <v>387.0</v>
      </c>
      <c r="H17" s="243"/>
      <c r="I17" s="243"/>
      <c r="J17" s="243"/>
      <c r="K17" s="244">
        <v>2.904759523E9</v>
      </c>
      <c r="L17" s="243"/>
      <c r="M17" s="243"/>
      <c r="N17" s="243"/>
      <c r="O17" s="27" t="s">
        <v>135</v>
      </c>
      <c r="P17" s="245">
        <v>2.0E8</v>
      </c>
      <c r="Q17" s="246" t="s">
        <v>0</v>
      </c>
      <c r="R17" s="249"/>
      <c r="S17" s="249"/>
      <c r="T17" s="27" t="s">
        <v>1112</v>
      </c>
      <c r="U17" s="27" t="s">
        <v>1135</v>
      </c>
      <c r="V17" s="27" t="s">
        <v>1148</v>
      </c>
      <c r="W17" s="233"/>
      <c r="X17" s="233"/>
      <c r="Y17" s="233"/>
      <c r="Z17" s="233"/>
    </row>
    <row r="18">
      <c r="A18" s="27">
        <f t="shared" si="1"/>
        <v>11</v>
      </c>
      <c r="B18" s="28" t="str">
        <f t="shared" si="2"/>
        <v>P5</v>
      </c>
      <c r="C18" s="29" t="str">
        <f t="shared" si="3"/>
        <v>01</v>
      </c>
      <c r="D18" s="29" t="str">
        <f t="shared" si="4"/>
        <v>06</v>
      </c>
      <c r="E18" s="191" t="s">
        <v>1149</v>
      </c>
      <c r="F18" s="28" t="s">
        <v>1106</v>
      </c>
      <c r="G18" s="28">
        <v>548.0</v>
      </c>
      <c r="H18" s="243"/>
      <c r="I18" s="243"/>
      <c r="J18" s="243"/>
      <c r="K18" s="244">
        <v>4.385879337E9</v>
      </c>
      <c r="L18" s="243"/>
      <c r="M18" s="243"/>
      <c r="N18" s="243"/>
      <c r="O18" s="27" t="s">
        <v>350</v>
      </c>
      <c r="P18" s="245">
        <v>2.0E8</v>
      </c>
      <c r="Q18" s="246" t="s">
        <v>0</v>
      </c>
      <c r="R18" s="249"/>
      <c r="S18" s="249"/>
      <c r="T18" s="27" t="s">
        <v>1112</v>
      </c>
      <c r="U18" s="27" t="s">
        <v>1135</v>
      </c>
      <c r="V18" s="27" t="s">
        <v>1150</v>
      </c>
      <c r="W18" s="233"/>
      <c r="X18" s="233"/>
      <c r="Y18" s="233"/>
      <c r="Z18" s="233"/>
    </row>
    <row r="19">
      <c r="A19" s="27">
        <f t="shared" si="1"/>
        <v>12</v>
      </c>
      <c r="B19" s="28" t="str">
        <f t="shared" si="2"/>
        <v>P8</v>
      </c>
      <c r="C19" s="29" t="str">
        <f t="shared" si="3"/>
        <v>01</v>
      </c>
      <c r="D19" s="29" t="str">
        <f t="shared" si="4"/>
        <v>01</v>
      </c>
      <c r="E19" s="253" t="s">
        <v>1151</v>
      </c>
      <c r="F19" s="249" t="s">
        <v>1106</v>
      </c>
      <c r="G19" s="254" t="s">
        <v>1152</v>
      </c>
      <c r="H19" s="249"/>
      <c r="I19" s="249"/>
      <c r="J19" s="249"/>
      <c r="K19" s="183">
        <v>2.7911117E9</v>
      </c>
      <c r="L19" s="27"/>
      <c r="M19" s="27"/>
      <c r="N19" s="27"/>
      <c r="O19" s="27" t="s">
        <v>135</v>
      </c>
      <c r="P19" s="245">
        <v>2.0E8</v>
      </c>
      <c r="Q19" s="246" t="s">
        <v>0</v>
      </c>
      <c r="R19" s="249"/>
      <c r="S19" s="249"/>
      <c r="T19" s="27" t="s">
        <v>1120</v>
      </c>
      <c r="U19" s="27" t="s">
        <v>1135</v>
      </c>
      <c r="V19" s="27" t="s">
        <v>1153</v>
      </c>
      <c r="W19" s="255"/>
      <c r="X19" s="255"/>
      <c r="Y19" s="255"/>
      <c r="Z19" s="255"/>
    </row>
    <row r="20">
      <c r="A20" s="27">
        <f t="shared" si="1"/>
        <v>13</v>
      </c>
      <c r="B20" s="28" t="str">
        <f t="shared" si="2"/>
        <v>P8</v>
      </c>
      <c r="C20" s="29" t="str">
        <f t="shared" si="3"/>
        <v>01</v>
      </c>
      <c r="D20" s="29" t="str">
        <f t="shared" si="4"/>
        <v>02</v>
      </c>
      <c r="E20" s="191" t="s">
        <v>1154</v>
      </c>
      <c r="F20" s="28" t="s">
        <v>1100</v>
      </c>
      <c r="G20" s="28" t="s">
        <v>1155</v>
      </c>
      <c r="H20" s="243"/>
      <c r="I20" s="243"/>
      <c r="J20" s="243"/>
      <c r="K20" s="244">
        <v>4.443788252E9</v>
      </c>
      <c r="L20" s="243"/>
      <c r="M20" s="243"/>
      <c r="N20" s="243"/>
      <c r="O20" s="27" t="s">
        <v>135</v>
      </c>
      <c r="P20" s="245">
        <v>2.0E8</v>
      </c>
      <c r="Q20" s="246" t="s">
        <v>0</v>
      </c>
      <c r="R20" s="248" t="s">
        <v>1156</v>
      </c>
      <c r="S20" s="249"/>
      <c r="T20" s="27" t="s">
        <v>1120</v>
      </c>
      <c r="U20" s="27" t="s">
        <v>1135</v>
      </c>
      <c r="V20" s="27" t="s">
        <v>1157</v>
      </c>
      <c r="W20" s="233"/>
      <c r="X20" s="233"/>
      <c r="Y20" s="233"/>
      <c r="Z20" s="233"/>
    </row>
    <row r="21">
      <c r="A21" s="27">
        <f t="shared" si="1"/>
        <v>14</v>
      </c>
      <c r="B21" s="28" t="str">
        <f t="shared" si="2"/>
        <v>P5</v>
      </c>
      <c r="C21" s="29" t="str">
        <f t="shared" si="3"/>
        <v>01</v>
      </c>
      <c r="D21" s="29" t="str">
        <f t="shared" si="4"/>
        <v>01</v>
      </c>
      <c r="E21" s="256" t="s">
        <v>1158</v>
      </c>
      <c r="F21" s="28" t="s">
        <v>1100</v>
      </c>
      <c r="G21" s="257" t="s">
        <v>1159</v>
      </c>
      <c r="H21" s="258"/>
      <c r="I21" s="258"/>
      <c r="J21" s="258"/>
      <c r="K21" s="259">
        <v>3.472305164E9</v>
      </c>
      <c r="L21" s="258"/>
      <c r="M21" s="258"/>
      <c r="N21" s="258"/>
      <c r="O21" s="27" t="s">
        <v>135</v>
      </c>
      <c r="P21" s="245">
        <v>2.0E8</v>
      </c>
      <c r="Q21" s="246" t="s">
        <v>0</v>
      </c>
      <c r="R21" s="249"/>
      <c r="S21" s="249"/>
      <c r="T21" s="27" t="s">
        <v>1109</v>
      </c>
      <c r="U21" s="27" t="s">
        <v>1135</v>
      </c>
      <c r="V21" s="27" t="s">
        <v>1160</v>
      </c>
      <c r="W21" s="233"/>
      <c r="X21" s="233"/>
      <c r="Y21" s="233"/>
      <c r="Z21" s="233"/>
    </row>
    <row r="22">
      <c r="A22" s="27">
        <f t="shared" si="1"/>
        <v>15</v>
      </c>
      <c r="B22" s="28" t="str">
        <f t="shared" si="2"/>
        <v>P5</v>
      </c>
      <c r="C22" s="29" t="str">
        <f t="shared" si="3"/>
        <v>01</v>
      </c>
      <c r="D22" s="29" t="str">
        <f t="shared" si="4"/>
        <v>05</v>
      </c>
      <c r="E22" s="183" t="s">
        <v>1161</v>
      </c>
      <c r="F22" s="28" t="s">
        <v>1100</v>
      </c>
      <c r="G22" s="27" t="s">
        <v>1162</v>
      </c>
      <c r="H22" s="249"/>
      <c r="I22" s="249"/>
      <c r="J22" s="249"/>
      <c r="K22" s="183">
        <v>4.385879337E9</v>
      </c>
      <c r="L22" s="27"/>
      <c r="M22" s="27"/>
      <c r="N22" s="27"/>
      <c r="O22" s="27" t="s">
        <v>350</v>
      </c>
      <c r="P22" s="245">
        <v>2.0E8</v>
      </c>
      <c r="Q22" s="246" t="s">
        <v>0</v>
      </c>
      <c r="R22" s="248" t="s">
        <v>1163</v>
      </c>
      <c r="S22" s="249"/>
      <c r="T22" s="27" t="s">
        <v>1109</v>
      </c>
      <c r="U22" s="27" t="s">
        <v>1135</v>
      </c>
      <c r="V22" s="27" t="s">
        <v>1150</v>
      </c>
      <c r="W22" s="233"/>
      <c r="X22" s="233"/>
      <c r="Y22" s="233"/>
      <c r="Z22" s="233"/>
    </row>
    <row r="23">
      <c r="A23" s="27">
        <f t="shared" si="1"/>
        <v>16</v>
      </c>
      <c r="B23" s="28" t="str">
        <f t="shared" si="2"/>
        <v>P3</v>
      </c>
      <c r="C23" s="29" t="str">
        <f t="shared" si="3"/>
        <v>01</v>
      </c>
      <c r="D23" s="29" t="str">
        <f t="shared" si="4"/>
        <v>17</v>
      </c>
      <c r="E23" s="191" t="s">
        <v>1164</v>
      </c>
      <c r="F23" s="28" t="s">
        <v>1100</v>
      </c>
      <c r="G23" s="28" t="s">
        <v>1165</v>
      </c>
      <c r="H23" s="243"/>
      <c r="I23" s="243"/>
      <c r="J23" s="243"/>
      <c r="K23" s="244">
        <v>4.061707507E9</v>
      </c>
      <c r="L23" s="243"/>
      <c r="M23" s="243"/>
      <c r="N23" s="243"/>
      <c r="O23" s="27" t="s">
        <v>135</v>
      </c>
      <c r="P23" s="245">
        <v>2.0E8</v>
      </c>
      <c r="Q23" s="246" t="s">
        <v>0</v>
      </c>
      <c r="R23" s="248" t="s">
        <v>1166</v>
      </c>
      <c r="S23" s="249"/>
      <c r="T23" s="27" t="s">
        <v>1167</v>
      </c>
      <c r="U23" s="27" t="s">
        <v>1135</v>
      </c>
      <c r="V23" s="27" t="s">
        <v>1168</v>
      </c>
      <c r="W23" s="233"/>
      <c r="X23" s="233"/>
      <c r="Y23" s="233"/>
      <c r="Z23" s="233"/>
    </row>
    <row r="24">
      <c r="A24" s="27">
        <f t="shared" si="1"/>
        <v>17</v>
      </c>
      <c r="B24" s="28" t="str">
        <f t="shared" si="2"/>
        <v>P9</v>
      </c>
      <c r="C24" s="29" t="str">
        <f t="shared" si="3"/>
        <v>01</v>
      </c>
      <c r="D24" s="29" t="str">
        <f t="shared" si="4"/>
        <v>33</v>
      </c>
      <c r="E24" s="183" t="s">
        <v>1169</v>
      </c>
      <c r="F24" s="28" t="s">
        <v>1100</v>
      </c>
      <c r="G24" s="27" t="s">
        <v>1170</v>
      </c>
      <c r="H24" s="249"/>
      <c r="I24" s="249"/>
      <c r="J24" s="249"/>
      <c r="K24" s="183">
        <v>4.039262342E9</v>
      </c>
      <c r="L24" s="27"/>
      <c r="M24" s="27"/>
      <c r="N24" s="27"/>
      <c r="O24" s="27" t="s">
        <v>350</v>
      </c>
      <c r="P24" s="245">
        <v>2.0E8</v>
      </c>
      <c r="Q24" s="246" t="s">
        <v>0</v>
      </c>
      <c r="R24" s="249"/>
      <c r="S24" s="249"/>
      <c r="T24" s="27" t="s">
        <v>1145</v>
      </c>
      <c r="U24" s="27" t="s">
        <v>1135</v>
      </c>
      <c r="V24" s="27" t="s">
        <v>1150</v>
      </c>
      <c r="W24" s="233"/>
      <c r="X24" s="233"/>
      <c r="Y24" s="233"/>
      <c r="Z24" s="233"/>
    </row>
    <row r="25">
      <c r="A25" s="27">
        <f t="shared" si="1"/>
        <v>18</v>
      </c>
      <c r="B25" s="28" t="str">
        <f t="shared" si="2"/>
        <v/>
      </c>
      <c r="C25" s="29" t="str">
        <f t="shared" si="3"/>
        <v/>
      </c>
      <c r="D25" s="29" t="str">
        <f t="shared" si="4"/>
        <v/>
      </c>
      <c r="E25" s="253"/>
      <c r="F25" s="249"/>
      <c r="G25" s="249"/>
      <c r="H25" s="249"/>
      <c r="I25" s="249"/>
      <c r="J25" s="249"/>
      <c r="K25" s="253"/>
      <c r="L25" s="249"/>
      <c r="M25" s="249"/>
      <c r="N25" s="249"/>
      <c r="O25" s="249"/>
      <c r="P25" s="249"/>
      <c r="Q25" s="246"/>
      <c r="R25" s="249"/>
      <c r="S25" s="249"/>
      <c r="T25" s="249"/>
      <c r="U25" s="249"/>
      <c r="V25" s="249"/>
      <c r="W25" s="233"/>
      <c r="X25" s="233"/>
      <c r="Y25" s="233"/>
      <c r="Z25" s="233"/>
    </row>
    <row r="26">
      <c r="A26" s="27">
        <f t="shared" si="1"/>
        <v>19</v>
      </c>
      <c r="B26" s="28" t="str">
        <f t="shared" si="2"/>
        <v/>
      </c>
      <c r="C26" s="29" t="str">
        <f t="shared" si="3"/>
        <v/>
      </c>
      <c r="D26" s="29" t="str">
        <f t="shared" si="4"/>
        <v/>
      </c>
      <c r="E26" s="253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6"/>
      <c r="R26" s="249"/>
      <c r="S26" s="249"/>
      <c r="T26" s="249"/>
      <c r="U26" s="249"/>
      <c r="V26" s="249"/>
      <c r="W26" s="233"/>
      <c r="X26" s="233"/>
      <c r="Y26" s="233"/>
      <c r="Z26" s="233"/>
    </row>
    <row r="27">
      <c r="A27" s="27">
        <f t="shared" si="1"/>
        <v>20</v>
      </c>
      <c r="B27" s="28" t="str">
        <f t="shared" si="2"/>
        <v/>
      </c>
      <c r="C27" s="29" t="str">
        <f t="shared" si="3"/>
        <v/>
      </c>
      <c r="D27" s="29" t="str">
        <f t="shared" si="4"/>
        <v/>
      </c>
      <c r="E27" s="253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6"/>
      <c r="R27" s="249"/>
      <c r="S27" s="249"/>
      <c r="T27" s="249"/>
      <c r="U27" s="249"/>
      <c r="V27" s="249"/>
      <c r="W27" s="233"/>
      <c r="X27" s="233"/>
      <c r="Y27" s="233"/>
      <c r="Z27" s="233"/>
    </row>
    <row r="28">
      <c r="A28" s="27">
        <f t="shared" si="1"/>
        <v>21</v>
      </c>
      <c r="B28" s="28" t="str">
        <f t="shared" si="2"/>
        <v/>
      </c>
      <c r="C28" s="29" t="str">
        <f t="shared" si="3"/>
        <v/>
      </c>
      <c r="D28" s="29" t="str">
        <f t="shared" si="4"/>
        <v/>
      </c>
      <c r="E28" s="253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6"/>
      <c r="R28" s="249"/>
      <c r="S28" s="249"/>
      <c r="T28" s="249"/>
      <c r="U28" s="249"/>
      <c r="V28" s="249"/>
      <c r="W28" s="233"/>
      <c r="X28" s="233"/>
      <c r="Y28" s="233"/>
      <c r="Z28" s="233"/>
    </row>
    <row r="29">
      <c r="A29" s="27">
        <f t="shared" si="1"/>
        <v>22</v>
      </c>
      <c r="B29" s="28" t="str">
        <f t="shared" si="2"/>
        <v/>
      </c>
      <c r="C29" s="29" t="str">
        <f t="shared" si="3"/>
        <v/>
      </c>
      <c r="D29" s="29" t="str">
        <f t="shared" si="4"/>
        <v/>
      </c>
      <c r="E29" s="253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6"/>
      <c r="R29" s="249"/>
      <c r="S29" s="249"/>
      <c r="T29" s="249"/>
      <c r="U29" s="249"/>
      <c r="V29" s="249"/>
      <c r="W29" s="233"/>
      <c r="X29" s="233"/>
      <c r="Y29" s="233"/>
      <c r="Z29" s="233"/>
    </row>
    <row r="30">
      <c r="A30" s="27">
        <f t="shared" si="1"/>
        <v>23</v>
      </c>
      <c r="B30" s="28" t="str">
        <f t="shared" si="2"/>
        <v/>
      </c>
      <c r="C30" s="29" t="str">
        <f t="shared" si="3"/>
        <v/>
      </c>
      <c r="D30" s="29" t="str">
        <f t="shared" si="4"/>
        <v/>
      </c>
      <c r="E30" s="253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6"/>
      <c r="R30" s="249"/>
      <c r="S30" s="249"/>
      <c r="T30" s="249"/>
      <c r="U30" s="249"/>
      <c r="V30" s="249"/>
      <c r="W30" s="233"/>
      <c r="X30" s="233"/>
      <c r="Y30" s="233"/>
      <c r="Z30" s="233"/>
    </row>
    <row r="31">
      <c r="A31" s="27">
        <f t="shared" si="1"/>
        <v>24</v>
      </c>
      <c r="B31" s="28" t="str">
        <f t="shared" si="2"/>
        <v/>
      </c>
      <c r="C31" s="29" t="str">
        <f t="shared" si="3"/>
        <v/>
      </c>
      <c r="D31" s="29" t="str">
        <f t="shared" si="4"/>
        <v/>
      </c>
      <c r="E31" s="253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6"/>
      <c r="R31" s="249"/>
      <c r="S31" s="249"/>
      <c r="T31" s="249"/>
      <c r="U31" s="249"/>
      <c r="V31" s="249"/>
      <c r="W31" s="233"/>
      <c r="X31" s="233"/>
      <c r="Y31" s="233"/>
      <c r="Z31" s="233"/>
    </row>
    <row r="32">
      <c r="A32" s="27">
        <f t="shared" si="1"/>
        <v>25</v>
      </c>
      <c r="B32" s="28" t="str">
        <f t="shared" si="2"/>
        <v/>
      </c>
      <c r="C32" s="29" t="str">
        <f t="shared" si="3"/>
        <v/>
      </c>
      <c r="D32" s="29" t="str">
        <f t="shared" si="4"/>
        <v/>
      </c>
      <c r="E32" s="253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6"/>
      <c r="R32" s="249"/>
      <c r="S32" s="249"/>
      <c r="T32" s="249"/>
      <c r="U32" s="249"/>
      <c r="V32" s="249"/>
      <c r="W32" s="233"/>
      <c r="X32" s="233"/>
      <c r="Y32" s="233"/>
      <c r="Z32" s="233"/>
    </row>
    <row r="33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60"/>
      <c r="V33" s="261"/>
      <c r="W33" s="233"/>
      <c r="X33" s="233"/>
      <c r="Y33" s="233"/>
      <c r="Z33" s="233"/>
    </row>
    <row r="34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60"/>
      <c r="V34" s="261"/>
      <c r="W34" s="233"/>
      <c r="X34" s="233"/>
      <c r="Y34" s="233"/>
      <c r="Z34" s="233"/>
    </row>
    <row r="35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60"/>
      <c r="V35" s="261"/>
      <c r="W35" s="233"/>
      <c r="X35" s="233"/>
      <c r="Y35" s="233"/>
      <c r="Z35" s="233"/>
    </row>
    <row r="36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60"/>
      <c r="V36" s="261"/>
      <c r="W36" s="233"/>
      <c r="X36" s="233"/>
      <c r="Y36" s="233"/>
      <c r="Z36" s="233"/>
    </row>
    <row r="37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60"/>
      <c r="V37" s="261"/>
      <c r="W37" s="233"/>
      <c r="X37" s="233"/>
      <c r="Y37" s="233"/>
      <c r="Z37" s="233"/>
    </row>
    <row r="38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60"/>
      <c r="V38" s="261"/>
      <c r="W38" s="233"/>
      <c r="X38" s="233"/>
      <c r="Y38" s="233"/>
      <c r="Z38" s="233"/>
    </row>
    <row r="39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60"/>
      <c r="V39" s="261"/>
      <c r="W39" s="233"/>
      <c r="X39" s="233"/>
      <c r="Y39" s="233"/>
      <c r="Z39" s="233"/>
    </row>
    <row r="40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60"/>
      <c r="V40" s="261"/>
      <c r="W40" s="233"/>
      <c r="X40" s="233"/>
      <c r="Y40" s="233"/>
      <c r="Z40" s="233"/>
    </row>
    <row r="41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60"/>
      <c r="V41" s="261"/>
      <c r="W41" s="233"/>
      <c r="X41" s="233"/>
      <c r="Y41" s="233"/>
      <c r="Z41" s="233"/>
    </row>
    <row r="42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60"/>
      <c r="V42" s="261"/>
      <c r="W42" s="233"/>
      <c r="X42" s="233"/>
      <c r="Y42" s="233"/>
      <c r="Z42" s="233"/>
    </row>
    <row r="43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60"/>
      <c r="V43" s="261"/>
      <c r="W43" s="233"/>
      <c r="X43" s="233"/>
      <c r="Y43" s="233"/>
      <c r="Z43" s="233"/>
    </row>
    <row r="44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60"/>
      <c r="V44" s="261"/>
      <c r="W44" s="233"/>
      <c r="X44" s="233"/>
      <c r="Y44" s="233"/>
      <c r="Z44" s="233"/>
    </row>
    <row r="4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60"/>
      <c r="V45" s="261"/>
      <c r="W45" s="233"/>
      <c r="X45" s="233"/>
      <c r="Y45" s="233"/>
      <c r="Z45" s="233"/>
    </row>
    <row r="46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60"/>
      <c r="V46" s="261"/>
      <c r="W46" s="233"/>
      <c r="X46" s="233"/>
      <c r="Y46" s="233"/>
      <c r="Z46" s="233"/>
    </row>
    <row r="47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60"/>
      <c r="V47" s="261"/>
      <c r="W47" s="233"/>
      <c r="X47" s="233"/>
      <c r="Y47" s="233"/>
      <c r="Z47" s="233"/>
    </row>
    <row r="48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60"/>
      <c r="V48" s="261"/>
      <c r="W48" s="233"/>
      <c r="X48" s="233"/>
      <c r="Y48" s="233"/>
      <c r="Z48" s="233"/>
    </row>
    <row r="49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60"/>
      <c r="V49" s="261"/>
      <c r="W49" s="233"/>
      <c r="X49" s="233"/>
      <c r="Y49" s="233"/>
      <c r="Z49" s="233"/>
    </row>
    <row r="50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60"/>
      <c r="V50" s="261"/>
      <c r="W50" s="233"/>
      <c r="X50" s="233"/>
      <c r="Y50" s="233"/>
      <c r="Z50" s="233"/>
    </row>
    <row r="51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60"/>
      <c r="V51" s="261"/>
      <c r="W51" s="233"/>
      <c r="X51" s="233"/>
      <c r="Y51" s="233"/>
      <c r="Z51" s="233"/>
    </row>
    <row r="52">
      <c r="A52" s="23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60"/>
      <c r="V52" s="261"/>
      <c r="W52" s="233"/>
      <c r="X52" s="233"/>
      <c r="Y52" s="233"/>
      <c r="Z52" s="233"/>
    </row>
    <row r="53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60"/>
      <c r="V53" s="261"/>
      <c r="W53" s="233"/>
      <c r="X53" s="233"/>
      <c r="Y53" s="233"/>
      <c r="Z53" s="233"/>
    </row>
    <row r="54">
      <c r="A54" s="233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60"/>
      <c r="V54" s="261"/>
      <c r="W54" s="233"/>
      <c r="X54" s="233"/>
      <c r="Y54" s="233"/>
      <c r="Z54" s="233"/>
    </row>
    <row r="55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60"/>
      <c r="V55" s="261"/>
      <c r="W55" s="233"/>
      <c r="X55" s="233"/>
      <c r="Y55" s="233"/>
      <c r="Z55" s="233"/>
    </row>
    <row r="56">
      <c r="A56" s="233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60"/>
      <c r="V56" s="261"/>
      <c r="W56" s="233"/>
      <c r="X56" s="233"/>
      <c r="Y56" s="233"/>
      <c r="Z56" s="233"/>
    </row>
    <row r="57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60"/>
      <c r="V57" s="261"/>
      <c r="W57" s="233"/>
      <c r="X57" s="233"/>
      <c r="Y57" s="233"/>
      <c r="Z57" s="233"/>
    </row>
    <row r="58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60"/>
      <c r="V58" s="261"/>
      <c r="W58" s="233"/>
      <c r="X58" s="233"/>
      <c r="Y58" s="233"/>
      <c r="Z58" s="233"/>
    </row>
    <row r="59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60"/>
      <c r="V59" s="261"/>
      <c r="W59" s="233"/>
      <c r="X59" s="233"/>
      <c r="Y59" s="233"/>
      <c r="Z59" s="233"/>
    </row>
    <row r="60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60"/>
      <c r="V60" s="261"/>
      <c r="W60" s="233"/>
      <c r="X60" s="233"/>
      <c r="Y60" s="233"/>
      <c r="Z60" s="233"/>
    </row>
    <row r="6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60"/>
      <c r="V61" s="261"/>
      <c r="W61" s="233"/>
      <c r="X61" s="233"/>
      <c r="Y61" s="233"/>
      <c r="Z61" s="233"/>
    </row>
    <row r="62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60"/>
      <c r="V62" s="261"/>
      <c r="W62" s="233"/>
      <c r="X62" s="233"/>
      <c r="Y62" s="233"/>
      <c r="Z62" s="233"/>
    </row>
    <row r="63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60"/>
      <c r="V63" s="261"/>
      <c r="W63" s="233"/>
      <c r="X63" s="233"/>
      <c r="Y63" s="233"/>
      <c r="Z63" s="233"/>
    </row>
    <row r="64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60"/>
      <c r="V64" s="261"/>
      <c r="W64" s="233"/>
      <c r="X64" s="233"/>
      <c r="Y64" s="233"/>
      <c r="Z64" s="233"/>
    </row>
    <row r="65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60"/>
      <c r="V65" s="261"/>
      <c r="W65" s="233"/>
      <c r="X65" s="233"/>
      <c r="Y65" s="233"/>
      <c r="Z65" s="233"/>
    </row>
    <row r="66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60"/>
      <c r="V66" s="261"/>
      <c r="W66" s="233"/>
      <c r="X66" s="233"/>
      <c r="Y66" s="233"/>
      <c r="Z66" s="233"/>
    </row>
    <row r="67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60"/>
      <c r="V67" s="261"/>
      <c r="W67" s="233"/>
      <c r="X67" s="233"/>
      <c r="Y67" s="233"/>
      <c r="Z67" s="233"/>
    </row>
    <row r="68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60"/>
      <c r="V68" s="261"/>
      <c r="W68" s="233"/>
      <c r="X68" s="233"/>
      <c r="Y68" s="233"/>
      <c r="Z68" s="233"/>
    </row>
    <row r="69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60"/>
      <c r="V69" s="261"/>
      <c r="W69" s="233"/>
      <c r="X69" s="233"/>
      <c r="Y69" s="233"/>
      <c r="Z69" s="233"/>
    </row>
    <row r="70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60"/>
      <c r="V70" s="261"/>
      <c r="W70" s="233"/>
      <c r="X70" s="233"/>
      <c r="Y70" s="233"/>
      <c r="Z70" s="233"/>
    </row>
    <row r="71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60"/>
      <c r="V71" s="261"/>
      <c r="W71" s="233"/>
      <c r="X71" s="233"/>
      <c r="Y71" s="233"/>
      <c r="Z71" s="233"/>
    </row>
    <row r="72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60"/>
      <c r="V72" s="261"/>
      <c r="W72" s="233"/>
      <c r="X72" s="233"/>
      <c r="Y72" s="233"/>
      <c r="Z72" s="233"/>
    </row>
    <row r="73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60"/>
      <c r="V73" s="261"/>
      <c r="W73" s="233"/>
      <c r="X73" s="233"/>
      <c r="Y73" s="233"/>
      <c r="Z73" s="233"/>
    </row>
    <row r="74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60"/>
      <c r="V74" s="261"/>
      <c r="W74" s="233"/>
      <c r="X74" s="233"/>
      <c r="Y74" s="233"/>
      <c r="Z74" s="233"/>
    </row>
    <row r="75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60"/>
      <c r="V75" s="261"/>
      <c r="W75" s="233"/>
      <c r="X75" s="233"/>
      <c r="Y75" s="233"/>
      <c r="Z75" s="233"/>
    </row>
    <row r="76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60"/>
      <c r="V76" s="261"/>
      <c r="W76" s="233"/>
      <c r="X76" s="233"/>
      <c r="Y76" s="233"/>
      <c r="Z76" s="233"/>
    </row>
    <row r="77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60"/>
      <c r="V77" s="261"/>
      <c r="W77" s="233"/>
      <c r="X77" s="233"/>
      <c r="Y77" s="233"/>
      <c r="Z77" s="233"/>
    </row>
    <row r="78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60"/>
      <c r="V78" s="261"/>
      <c r="W78" s="233"/>
      <c r="X78" s="233"/>
      <c r="Y78" s="233"/>
      <c r="Z78" s="233"/>
    </row>
    <row r="79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60"/>
      <c r="V79" s="261"/>
      <c r="W79" s="233"/>
      <c r="X79" s="233"/>
      <c r="Y79" s="233"/>
      <c r="Z79" s="233"/>
    </row>
    <row r="80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60"/>
      <c r="V80" s="261"/>
      <c r="W80" s="233"/>
      <c r="X80" s="233"/>
      <c r="Y80" s="233"/>
      <c r="Z80" s="233"/>
    </row>
    <row r="81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60"/>
      <c r="V81" s="261"/>
      <c r="W81" s="233"/>
      <c r="X81" s="233"/>
      <c r="Y81" s="233"/>
      <c r="Z81" s="233"/>
    </row>
    <row r="82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60"/>
      <c r="V82" s="261"/>
      <c r="W82" s="233"/>
      <c r="X82" s="233"/>
      <c r="Y82" s="233"/>
      <c r="Z82" s="233"/>
    </row>
    <row r="83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60"/>
      <c r="V83" s="261"/>
      <c r="W83" s="233"/>
      <c r="X83" s="233"/>
      <c r="Y83" s="233"/>
      <c r="Z83" s="233"/>
    </row>
    <row r="84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60"/>
      <c r="V84" s="261"/>
      <c r="W84" s="233"/>
      <c r="X84" s="233"/>
      <c r="Y84" s="233"/>
      <c r="Z84" s="233"/>
    </row>
    <row r="85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60"/>
      <c r="V85" s="261"/>
      <c r="W85" s="233"/>
      <c r="X85" s="233"/>
      <c r="Y85" s="233"/>
      <c r="Z85" s="233"/>
    </row>
    <row r="86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60"/>
      <c r="V86" s="261"/>
      <c r="W86" s="233"/>
      <c r="X86" s="233"/>
      <c r="Y86" s="233"/>
      <c r="Z86" s="233"/>
    </row>
    <row r="87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60"/>
      <c r="V87" s="261"/>
      <c r="W87" s="233"/>
      <c r="X87" s="233"/>
      <c r="Y87" s="233"/>
      <c r="Z87" s="233"/>
    </row>
    <row r="88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60"/>
      <c r="V88" s="261"/>
      <c r="W88" s="233"/>
      <c r="X88" s="233"/>
      <c r="Y88" s="233"/>
      <c r="Z88" s="233"/>
    </row>
    <row r="89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60"/>
      <c r="V89" s="261"/>
      <c r="W89" s="233"/>
      <c r="X89" s="233"/>
      <c r="Y89" s="233"/>
      <c r="Z89" s="233"/>
    </row>
    <row r="90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60"/>
      <c r="V90" s="261"/>
      <c r="W90" s="233"/>
      <c r="X90" s="233"/>
      <c r="Y90" s="233"/>
      <c r="Z90" s="233"/>
    </row>
    <row r="91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60"/>
      <c r="V91" s="261"/>
      <c r="W91" s="233"/>
      <c r="X91" s="233"/>
      <c r="Y91" s="233"/>
      <c r="Z91" s="233"/>
    </row>
    <row r="92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60"/>
      <c r="V92" s="261"/>
      <c r="W92" s="233"/>
      <c r="X92" s="233"/>
      <c r="Y92" s="233"/>
      <c r="Z92" s="233"/>
    </row>
    <row r="93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60"/>
      <c r="V93" s="261"/>
      <c r="W93" s="233"/>
      <c r="X93" s="233"/>
      <c r="Y93" s="233"/>
      <c r="Z93" s="233"/>
    </row>
    <row r="94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60"/>
      <c r="V94" s="261"/>
      <c r="W94" s="233"/>
      <c r="X94" s="233"/>
      <c r="Y94" s="233"/>
      <c r="Z94" s="233"/>
    </row>
    <row r="95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60"/>
      <c r="V95" s="261"/>
      <c r="W95" s="233"/>
      <c r="X95" s="233"/>
      <c r="Y95" s="233"/>
      <c r="Z95" s="233"/>
    </row>
    <row r="96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60"/>
      <c r="V96" s="261"/>
      <c r="W96" s="233"/>
      <c r="X96" s="233"/>
      <c r="Y96" s="233"/>
      <c r="Z96" s="233"/>
    </row>
    <row r="97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60"/>
      <c r="V97" s="261"/>
      <c r="W97" s="233"/>
      <c r="X97" s="233"/>
      <c r="Y97" s="233"/>
      <c r="Z97" s="233"/>
    </row>
    <row r="98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60"/>
      <c r="V98" s="261"/>
      <c r="W98" s="233"/>
      <c r="X98" s="233"/>
      <c r="Y98" s="233"/>
      <c r="Z98" s="233"/>
    </row>
    <row r="99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60"/>
      <c r="V99" s="261"/>
      <c r="W99" s="233"/>
      <c r="X99" s="233"/>
      <c r="Y99" s="233"/>
      <c r="Z99" s="233"/>
    </row>
    <row r="100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60"/>
      <c r="V100" s="261"/>
      <c r="W100" s="233"/>
      <c r="X100" s="233"/>
      <c r="Y100" s="233"/>
      <c r="Z100" s="233"/>
    </row>
    <row r="101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60"/>
      <c r="V101" s="261"/>
      <c r="W101" s="233"/>
      <c r="X101" s="233"/>
      <c r="Y101" s="233"/>
      <c r="Z101" s="233"/>
    </row>
    <row r="102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60"/>
      <c r="V102" s="261"/>
      <c r="W102" s="233"/>
      <c r="X102" s="233"/>
      <c r="Y102" s="233"/>
      <c r="Z102" s="233"/>
    </row>
    <row r="103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60"/>
      <c r="V103" s="261"/>
      <c r="W103" s="233"/>
      <c r="X103" s="233"/>
      <c r="Y103" s="233"/>
      <c r="Z103" s="233"/>
    </row>
    <row r="104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60"/>
      <c r="V104" s="261"/>
      <c r="W104" s="233"/>
      <c r="X104" s="233"/>
      <c r="Y104" s="233"/>
      <c r="Z104" s="233"/>
    </row>
    <row r="105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60"/>
      <c r="V105" s="261"/>
      <c r="W105" s="233"/>
      <c r="X105" s="233"/>
      <c r="Y105" s="233"/>
      <c r="Z105" s="233"/>
    </row>
    <row r="106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60"/>
      <c r="V106" s="261"/>
      <c r="W106" s="233"/>
      <c r="X106" s="233"/>
      <c r="Y106" s="233"/>
      <c r="Z106" s="233"/>
    </row>
    <row r="107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60"/>
      <c r="V107" s="261"/>
      <c r="W107" s="233"/>
      <c r="X107" s="233"/>
      <c r="Y107" s="233"/>
      <c r="Z107" s="233"/>
    </row>
    <row r="108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60"/>
      <c r="V108" s="261"/>
      <c r="W108" s="233"/>
      <c r="X108" s="233"/>
      <c r="Y108" s="233"/>
      <c r="Z108" s="233"/>
    </row>
    <row r="109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60"/>
      <c r="V109" s="261"/>
      <c r="W109" s="233"/>
      <c r="X109" s="233"/>
      <c r="Y109" s="233"/>
      <c r="Z109" s="233"/>
    </row>
    <row r="110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60"/>
      <c r="V110" s="261"/>
      <c r="W110" s="233"/>
      <c r="X110" s="233"/>
      <c r="Y110" s="233"/>
      <c r="Z110" s="233"/>
    </row>
    <row r="111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60"/>
      <c r="V111" s="261"/>
      <c r="W111" s="233"/>
      <c r="X111" s="233"/>
      <c r="Y111" s="233"/>
      <c r="Z111" s="233"/>
    </row>
    <row r="112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60"/>
      <c r="V112" s="261"/>
      <c r="W112" s="233"/>
      <c r="X112" s="233"/>
      <c r="Y112" s="233"/>
      <c r="Z112" s="233"/>
    </row>
    <row r="113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60"/>
      <c r="V113" s="261"/>
      <c r="W113" s="233"/>
      <c r="X113" s="233"/>
      <c r="Y113" s="233"/>
      <c r="Z113" s="233"/>
    </row>
    <row r="114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60"/>
      <c r="V114" s="261"/>
      <c r="W114" s="233"/>
      <c r="X114" s="233"/>
      <c r="Y114" s="233"/>
      <c r="Z114" s="233"/>
    </row>
    <row r="115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60"/>
      <c r="V115" s="261"/>
      <c r="W115" s="233"/>
      <c r="X115" s="233"/>
      <c r="Y115" s="233"/>
      <c r="Z115" s="233"/>
    </row>
    <row r="116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60"/>
      <c r="V116" s="261"/>
      <c r="W116" s="233"/>
      <c r="X116" s="233"/>
      <c r="Y116" s="233"/>
      <c r="Z116" s="233"/>
    </row>
    <row r="117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60"/>
      <c r="V117" s="261"/>
      <c r="W117" s="233"/>
      <c r="X117" s="233"/>
      <c r="Y117" s="233"/>
      <c r="Z117" s="233"/>
    </row>
    <row r="118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60"/>
      <c r="V118" s="261"/>
      <c r="W118" s="233"/>
      <c r="X118" s="233"/>
      <c r="Y118" s="233"/>
      <c r="Z118" s="233"/>
    </row>
    <row r="119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60"/>
      <c r="V119" s="261"/>
      <c r="W119" s="233"/>
      <c r="X119" s="233"/>
      <c r="Y119" s="233"/>
      <c r="Z119" s="233"/>
    </row>
    <row r="120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60"/>
      <c r="V120" s="261"/>
      <c r="W120" s="233"/>
      <c r="X120" s="233"/>
      <c r="Y120" s="233"/>
      <c r="Z120" s="233"/>
    </row>
    <row r="121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60"/>
      <c r="V121" s="261"/>
      <c r="W121" s="233"/>
      <c r="X121" s="233"/>
      <c r="Y121" s="233"/>
      <c r="Z121" s="233"/>
    </row>
    <row r="122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60"/>
      <c r="V122" s="261"/>
      <c r="W122" s="233"/>
      <c r="X122" s="233"/>
      <c r="Y122" s="233"/>
      <c r="Z122" s="233"/>
    </row>
    <row r="123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60"/>
      <c r="V123" s="261"/>
      <c r="W123" s="233"/>
      <c r="X123" s="233"/>
      <c r="Y123" s="233"/>
      <c r="Z123" s="233"/>
    </row>
    <row r="124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60"/>
      <c r="V124" s="261"/>
      <c r="W124" s="233"/>
      <c r="X124" s="233"/>
      <c r="Y124" s="233"/>
      <c r="Z124" s="233"/>
    </row>
    <row r="125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60"/>
      <c r="V125" s="261"/>
      <c r="W125" s="233"/>
      <c r="X125" s="233"/>
      <c r="Y125" s="233"/>
      <c r="Z125" s="233"/>
    </row>
    <row r="126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60"/>
      <c r="V126" s="261"/>
      <c r="W126" s="233"/>
      <c r="X126" s="233"/>
      <c r="Y126" s="233"/>
      <c r="Z126" s="233"/>
    </row>
    <row r="127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60"/>
      <c r="V127" s="261"/>
      <c r="W127" s="233"/>
      <c r="X127" s="233"/>
      <c r="Y127" s="233"/>
      <c r="Z127" s="233"/>
    </row>
    <row r="128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60"/>
      <c r="V128" s="261"/>
      <c r="W128" s="233"/>
      <c r="X128" s="233"/>
      <c r="Y128" s="233"/>
      <c r="Z128" s="233"/>
    </row>
    <row r="129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60"/>
      <c r="V129" s="261"/>
      <c r="W129" s="233"/>
      <c r="X129" s="233"/>
      <c r="Y129" s="233"/>
      <c r="Z129" s="233"/>
    </row>
    <row r="130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60"/>
      <c r="V130" s="261"/>
      <c r="W130" s="233"/>
      <c r="X130" s="233"/>
      <c r="Y130" s="233"/>
      <c r="Z130" s="233"/>
    </row>
    <row r="131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60"/>
      <c r="V131" s="261"/>
      <c r="W131" s="233"/>
      <c r="X131" s="233"/>
      <c r="Y131" s="233"/>
      <c r="Z131" s="233"/>
    </row>
    <row r="132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60"/>
      <c r="V132" s="261"/>
      <c r="W132" s="233"/>
      <c r="X132" s="233"/>
      <c r="Y132" s="233"/>
      <c r="Z132" s="233"/>
    </row>
    <row r="133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60"/>
      <c r="V133" s="261"/>
      <c r="W133" s="233"/>
      <c r="X133" s="233"/>
      <c r="Y133" s="233"/>
      <c r="Z133" s="233"/>
    </row>
    <row r="134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60"/>
      <c r="V134" s="261"/>
      <c r="W134" s="233"/>
      <c r="X134" s="233"/>
      <c r="Y134" s="233"/>
      <c r="Z134" s="233"/>
    </row>
    <row r="135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60"/>
      <c r="V135" s="261"/>
      <c r="W135" s="233"/>
      <c r="X135" s="233"/>
      <c r="Y135" s="233"/>
      <c r="Z135" s="233"/>
    </row>
    <row r="136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60"/>
      <c r="V136" s="261"/>
      <c r="W136" s="233"/>
      <c r="X136" s="233"/>
      <c r="Y136" s="233"/>
      <c r="Z136" s="233"/>
    </row>
    <row r="137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60"/>
      <c r="V137" s="261"/>
      <c r="W137" s="233"/>
      <c r="X137" s="233"/>
      <c r="Y137" s="233"/>
      <c r="Z137" s="233"/>
    </row>
    <row r="138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60"/>
      <c r="V138" s="261"/>
      <c r="W138" s="233"/>
      <c r="X138" s="233"/>
      <c r="Y138" s="233"/>
      <c r="Z138" s="233"/>
    </row>
    <row r="139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60"/>
      <c r="V139" s="261"/>
      <c r="W139" s="233"/>
      <c r="X139" s="233"/>
      <c r="Y139" s="233"/>
      <c r="Z139" s="233"/>
    </row>
    <row r="140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60"/>
      <c r="V140" s="261"/>
      <c r="W140" s="233"/>
      <c r="X140" s="233"/>
      <c r="Y140" s="233"/>
      <c r="Z140" s="233"/>
    </row>
    <row r="141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60"/>
      <c r="V141" s="261"/>
      <c r="W141" s="233"/>
      <c r="X141" s="233"/>
      <c r="Y141" s="233"/>
      <c r="Z141" s="233"/>
    </row>
    <row r="142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60"/>
      <c r="V142" s="261"/>
      <c r="W142" s="233"/>
      <c r="X142" s="233"/>
      <c r="Y142" s="233"/>
      <c r="Z142" s="233"/>
    </row>
    <row r="143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60"/>
      <c r="V143" s="261"/>
      <c r="W143" s="233"/>
      <c r="X143" s="233"/>
      <c r="Y143" s="233"/>
      <c r="Z143" s="233"/>
    </row>
    <row r="144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60"/>
      <c r="V144" s="261"/>
      <c r="W144" s="233"/>
      <c r="X144" s="233"/>
      <c r="Y144" s="233"/>
      <c r="Z144" s="233"/>
    </row>
    <row r="145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60"/>
      <c r="V145" s="261"/>
      <c r="W145" s="233"/>
      <c r="X145" s="233"/>
      <c r="Y145" s="233"/>
      <c r="Z145" s="233"/>
    </row>
    <row r="146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60"/>
      <c r="V146" s="261"/>
      <c r="W146" s="233"/>
      <c r="X146" s="233"/>
      <c r="Y146" s="233"/>
      <c r="Z146" s="233"/>
    </row>
    <row r="147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60"/>
      <c r="V147" s="261"/>
      <c r="W147" s="233"/>
      <c r="X147" s="233"/>
      <c r="Y147" s="233"/>
      <c r="Z147" s="233"/>
    </row>
    <row r="148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60"/>
      <c r="V148" s="261"/>
      <c r="W148" s="233"/>
      <c r="X148" s="233"/>
      <c r="Y148" s="233"/>
      <c r="Z148" s="233"/>
    </row>
    <row r="149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60"/>
      <c r="V149" s="261"/>
      <c r="W149" s="233"/>
      <c r="X149" s="233"/>
      <c r="Y149" s="233"/>
      <c r="Z149" s="233"/>
    </row>
    <row r="150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60"/>
      <c r="V150" s="261"/>
      <c r="W150" s="233"/>
      <c r="X150" s="233"/>
      <c r="Y150" s="233"/>
      <c r="Z150" s="233"/>
    </row>
    <row r="151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60"/>
      <c r="V151" s="261"/>
      <c r="W151" s="233"/>
      <c r="X151" s="233"/>
      <c r="Y151" s="233"/>
      <c r="Z151" s="233"/>
    </row>
    <row r="152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60"/>
      <c r="V152" s="261"/>
      <c r="W152" s="233"/>
      <c r="X152" s="233"/>
      <c r="Y152" s="233"/>
      <c r="Z152" s="233"/>
    </row>
    <row r="153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60"/>
      <c r="V153" s="261"/>
      <c r="W153" s="233"/>
      <c r="X153" s="233"/>
      <c r="Y153" s="233"/>
      <c r="Z153" s="233"/>
    </row>
    <row r="154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60"/>
      <c r="V154" s="261"/>
      <c r="W154" s="233"/>
      <c r="X154" s="233"/>
      <c r="Y154" s="233"/>
      <c r="Z154" s="233"/>
    </row>
    <row r="155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60"/>
      <c r="V155" s="261"/>
      <c r="W155" s="233"/>
      <c r="X155" s="233"/>
      <c r="Y155" s="233"/>
      <c r="Z155" s="233"/>
    </row>
    <row r="156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60"/>
      <c r="V156" s="261"/>
      <c r="W156" s="233"/>
      <c r="X156" s="233"/>
      <c r="Y156" s="233"/>
      <c r="Z156" s="233"/>
    </row>
    <row r="157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60"/>
      <c r="V157" s="261"/>
      <c r="W157" s="233"/>
      <c r="X157" s="233"/>
      <c r="Y157" s="233"/>
      <c r="Z157" s="233"/>
    </row>
    <row r="158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60"/>
      <c r="V158" s="261"/>
      <c r="W158" s="233"/>
      <c r="X158" s="233"/>
      <c r="Y158" s="233"/>
      <c r="Z158" s="233"/>
    </row>
    <row r="159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60"/>
      <c r="V159" s="261"/>
      <c r="W159" s="233"/>
      <c r="X159" s="233"/>
      <c r="Y159" s="233"/>
      <c r="Z159" s="233"/>
    </row>
    <row r="160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60"/>
      <c r="V160" s="261"/>
      <c r="W160" s="233"/>
      <c r="X160" s="233"/>
      <c r="Y160" s="233"/>
      <c r="Z160" s="233"/>
    </row>
    <row r="161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60"/>
      <c r="V161" s="261"/>
      <c r="W161" s="233"/>
      <c r="X161" s="233"/>
      <c r="Y161" s="233"/>
      <c r="Z161" s="233"/>
    </row>
    <row r="162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60"/>
      <c r="V162" s="261"/>
      <c r="W162" s="233"/>
      <c r="X162" s="233"/>
      <c r="Y162" s="233"/>
      <c r="Z162" s="233"/>
    </row>
    <row r="163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60"/>
      <c r="V163" s="261"/>
      <c r="W163" s="233"/>
      <c r="X163" s="233"/>
      <c r="Y163" s="233"/>
      <c r="Z163" s="233"/>
    </row>
    <row r="164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60"/>
      <c r="V164" s="261"/>
      <c r="W164" s="233"/>
      <c r="X164" s="233"/>
      <c r="Y164" s="233"/>
      <c r="Z164" s="233"/>
    </row>
    <row r="16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60"/>
      <c r="V165" s="261"/>
      <c r="W165" s="233"/>
      <c r="X165" s="233"/>
      <c r="Y165" s="233"/>
      <c r="Z165" s="233"/>
    </row>
    <row r="166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60"/>
      <c r="V166" s="261"/>
      <c r="W166" s="233"/>
      <c r="X166" s="233"/>
      <c r="Y166" s="233"/>
      <c r="Z166" s="233"/>
    </row>
    <row r="167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60"/>
      <c r="V167" s="261"/>
      <c r="W167" s="233"/>
      <c r="X167" s="233"/>
      <c r="Y167" s="233"/>
      <c r="Z167" s="233"/>
    </row>
    <row r="168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60"/>
      <c r="V168" s="261"/>
      <c r="W168" s="233"/>
      <c r="X168" s="233"/>
      <c r="Y168" s="233"/>
      <c r="Z168" s="233"/>
    </row>
    <row r="169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60"/>
      <c r="V169" s="261"/>
      <c r="W169" s="233"/>
      <c r="X169" s="233"/>
      <c r="Y169" s="233"/>
      <c r="Z169" s="233"/>
    </row>
    <row r="170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60"/>
      <c r="V170" s="261"/>
      <c r="W170" s="233"/>
      <c r="X170" s="233"/>
      <c r="Y170" s="233"/>
      <c r="Z170" s="233"/>
    </row>
    <row r="171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60"/>
      <c r="V171" s="261"/>
      <c r="W171" s="233"/>
      <c r="X171" s="233"/>
      <c r="Y171" s="233"/>
      <c r="Z171" s="233"/>
    </row>
    <row r="172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60"/>
      <c r="V172" s="261"/>
      <c r="W172" s="233"/>
      <c r="X172" s="233"/>
      <c r="Y172" s="233"/>
      <c r="Z172" s="233"/>
    </row>
    <row r="173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60"/>
      <c r="V173" s="261"/>
      <c r="W173" s="233"/>
      <c r="X173" s="233"/>
      <c r="Y173" s="233"/>
      <c r="Z173" s="233"/>
    </row>
    <row r="174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60"/>
      <c r="V174" s="261"/>
      <c r="W174" s="233"/>
      <c r="X174" s="233"/>
      <c r="Y174" s="233"/>
      <c r="Z174" s="233"/>
    </row>
    <row r="17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60"/>
      <c r="V175" s="261"/>
      <c r="W175" s="233"/>
      <c r="X175" s="233"/>
      <c r="Y175" s="233"/>
      <c r="Z175" s="233"/>
    </row>
    <row r="176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60"/>
      <c r="V176" s="261"/>
      <c r="W176" s="233"/>
      <c r="X176" s="233"/>
      <c r="Y176" s="233"/>
      <c r="Z176" s="233"/>
    </row>
    <row r="177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60"/>
      <c r="V177" s="261"/>
      <c r="W177" s="233"/>
      <c r="X177" s="233"/>
      <c r="Y177" s="233"/>
      <c r="Z177" s="233"/>
    </row>
    <row r="178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60"/>
      <c r="V178" s="261"/>
      <c r="W178" s="233"/>
      <c r="X178" s="233"/>
      <c r="Y178" s="233"/>
      <c r="Z178" s="233"/>
    </row>
    <row r="179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60"/>
      <c r="V179" s="261"/>
      <c r="W179" s="233"/>
      <c r="X179" s="233"/>
      <c r="Y179" s="233"/>
      <c r="Z179" s="233"/>
    </row>
    <row r="180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60"/>
      <c r="V180" s="261"/>
      <c r="W180" s="233"/>
      <c r="X180" s="233"/>
      <c r="Y180" s="233"/>
      <c r="Z180" s="233"/>
    </row>
    <row r="181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60"/>
      <c r="V181" s="261"/>
      <c r="W181" s="233"/>
      <c r="X181" s="233"/>
      <c r="Y181" s="233"/>
      <c r="Z181" s="233"/>
    </row>
    <row r="182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60"/>
      <c r="V182" s="261"/>
      <c r="W182" s="233"/>
      <c r="X182" s="233"/>
      <c r="Y182" s="233"/>
      <c r="Z182" s="233"/>
    </row>
    <row r="183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60"/>
      <c r="V183" s="261"/>
      <c r="W183" s="233"/>
      <c r="X183" s="233"/>
      <c r="Y183" s="233"/>
      <c r="Z183" s="233"/>
    </row>
    <row r="184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60"/>
      <c r="V184" s="261"/>
      <c r="W184" s="233"/>
      <c r="X184" s="233"/>
      <c r="Y184" s="233"/>
      <c r="Z184" s="233"/>
    </row>
    <row r="185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60"/>
      <c r="V185" s="261"/>
      <c r="W185" s="233"/>
      <c r="X185" s="233"/>
      <c r="Y185" s="233"/>
      <c r="Z185" s="233"/>
    </row>
    <row r="186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60"/>
      <c r="V186" s="261"/>
      <c r="W186" s="233"/>
      <c r="X186" s="233"/>
      <c r="Y186" s="233"/>
      <c r="Z186" s="233"/>
    </row>
    <row r="187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60"/>
      <c r="V187" s="261"/>
      <c r="W187" s="233"/>
      <c r="X187" s="233"/>
      <c r="Y187" s="233"/>
      <c r="Z187" s="233"/>
    </row>
    <row r="188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60"/>
      <c r="V188" s="261"/>
      <c r="W188" s="233"/>
      <c r="X188" s="233"/>
      <c r="Y188" s="233"/>
      <c r="Z188" s="233"/>
    </row>
    <row r="189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60"/>
      <c r="V189" s="261"/>
      <c r="W189" s="233"/>
      <c r="X189" s="233"/>
      <c r="Y189" s="233"/>
      <c r="Z189" s="233"/>
    </row>
    <row r="190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60"/>
      <c r="V190" s="261"/>
      <c r="W190" s="233"/>
      <c r="X190" s="233"/>
      <c r="Y190" s="233"/>
      <c r="Z190" s="233"/>
    </row>
    <row r="191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60"/>
      <c r="V191" s="261"/>
      <c r="W191" s="233"/>
      <c r="X191" s="233"/>
      <c r="Y191" s="233"/>
      <c r="Z191" s="233"/>
    </row>
    <row r="192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60"/>
      <c r="V192" s="261"/>
      <c r="W192" s="233"/>
      <c r="X192" s="233"/>
      <c r="Y192" s="233"/>
      <c r="Z192" s="233"/>
    </row>
    <row r="193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60"/>
      <c r="V193" s="261"/>
      <c r="W193" s="233"/>
      <c r="X193" s="233"/>
      <c r="Y193" s="233"/>
      <c r="Z193" s="233"/>
    </row>
    <row r="194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60"/>
      <c r="V194" s="261"/>
      <c r="W194" s="233"/>
      <c r="X194" s="233"/>
      <c r="Y194" s="233"/>
      <c r="Z194" s="233"/>
    </row>
    <row r="195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60"/>
      <c r="V195" s="261"/>
      <c r="W195" s="233"/>
      <c r="X195" s="233"/>
      <c r="Y195" s="233"/>
      <c r="Z195" s="233"/>
    </row>
    <row r="196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60"/>
      <c r="V196" s="261"/>
      <c r="W196" s="233"/>
      <c r="X196" s="233"/>
      <c r="Y196" s="233"/>
      <c r="Z196" s="233"/>
    </row>
    <row r="197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60"/>
      <c r="V197" s="261"/>
      <c r="W197" s="233"/>
      <c r="X197" s="233"/>
      <c r="Y197" s="233"/>
      <c r="Z197" s="233"/>
    </row>
    <row r="198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60"/>
      <c r="V198" s="261"/>
      <c r="W198" s="233"/>
      <c r="X198" s="233"/>
      <c r="Y198" s="233"/>
      <c r="Z198" s="233"/>
    </row>
    <row r="199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60"/>
      <c r="V199" s="261"/>
      <c r="W199" s="233"/>
      <c r="X199" s="233"/>
      <c r="Y199" s="233"/>
      <c r="Z199" s="233"/>
    </row>
    <row r="200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60"/>
      <c r="V200" s="261"/>
      <c r="W200" s="233"/>
      <c r="X200" s="233"/>
      <c r="Y200" s="233"/>
      <c r="Z200" s="233"/>
    </row>
    <row r="201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60"/>
      <c r="V201" s="261"/>
      <c r="W201" s="233"/>
      <c r="X201" s="233"/>
      <c r="Y201" s="233"/>
      <c r="Z201" s="233"/>
    </row>
    <row r="202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60"/>
      <c r="V202" s="261"/>
      <c r="W202" s="233"/>
      <c r="X202" s="233"/>
      <c r="Y202" s="233"/>
      <c r="Z202" s="233"/>
    </row>
    <row r="203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60"/>
      <c r="V203" s="261"/>
      <c r="W203" s="233"/>
      <c r="X203" s="233"/>
      <c r="Y203" s="233"/>
      <c r="Z203" s="233"/>
    </row>
    <row r="204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60"/>
      <c r="V204" s="261"/>
      <c r="W204" s="233"/>
      <c r="X204" s="233"/>
      <c r="Y204" s="233"/>
      <c r="Z204" s="233"/>
    </row>
    <row r="205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60"/>
      <c r="V205" s="261"/>
      <c r="W205" s="233"/>
      <c r="X205" s="233"/>
      <c r="Y205" s="233"/>
      <c r="Z205" s="233"/>
    </row>
    <row r="206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60"/>
      <c r="V206" s="261"/>
      <c r="W206" s="233"/>
      <c r="X206" s="233"/>
      <c r="Y206" s="233"/>
      <c r="Z206" s="233"/>
    </row>
    <row r="207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60"/>
      <c r="V207" s="261"/>
      <c r="W207" s="233"/>
      <c r="X207" s="233"/>
      <c r="Y207" s="233"/>
      <c r="Z207" s="233"/>
    </row>
    <row r="208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60"/>
      <c r="V208" s="261"/>
      <c r="W208" s="233"/>
      <c r="X208" s="233"/>
      <c r="Y208" s="233"/>
      <c r="Z208" s="233"/>
    </row>
    <row r="209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60"/>
      <c r="V209" s="261"/>
      <c r="W209" s="233"/>
      <c r="X209" s="233"/>
      <c r="Y209" s="233"/>
      <c r="Z209" s="233"/>
    </row>
    <row r="210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60"/>
      <c r="V210" s="261"/>
      <c r="W210" s="233"/>
      <c r="X210" s="233"/>
      <c r="Y210" s="233"/>
      <c r="Z210" s="233"/>
    </row>
    <row r="211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60"/>
      <c r="V211" s="261"/>
      <c r="W211" s="233"/>
      <c r="X211" s="233"/>
      <c r="Y211" s="233"/>
      <c r="Z211" s="233"/>
    </row>
    <row r="212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60"/>
      <c r="V212" s="261"/>
      <c r="W212" s="233"/>
      <c r="X212" s="233"/>
      <c r="Y212" s="233"/>
      <c r="Z212" s="233"/>
    </row>
    <row r="213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60"/>
      <c r="V213" s="261"/>
      <c r="W213" s="233"/>
      <c r="X213" s="233"/>
      <c r="Y213" s="233"/>
      <c r="Z213" s="233"/>
    </row>
    <row r="214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60"/>
      <c r="V214" s="261"/>
      <c r="W214" s="233"/>
      <c r="X214" s="233"/>
      <c r="Y214" s="233"/>
      <c r="Z214" s="233"/>
    </row>
    <row r="215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60"/>
      <c r="V215" s="261"/>
      <c r="W215" s="233"/>
      <c r="X215" s="233"/>
      <c r="Y215" s="233"/>
      <c r="Z215" s="233"/>
    </row>
    <row r="216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60"/>
      <c r="V216" s="261"/>
      <c r="W216" s="233"/>
      <c r="X216" s="233"/>
      <c r="Y216" s="233"/>
      <c r="Z216" s="233"/>
    </row>
    <row r="217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60"/>
      <c r="V217" s="261"/>
      <c r="W217" s="233"/>
      <c r="X217" s="233"/>
      <c r="Y217" s="233"/>
      <c r="Z217" s="233"/>
    </row>
    <row r="218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60"/>
      <c r="V218" s="261"/>
      <c r="W218" s="233"/>
      <c r="X218" s="233"/>
      <c r="Y218" s="233"/>
      <c r="Z218" s="233"/>
    </row>
    <row r="219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60"/>
      <c r="V219" s="261"/>
      <c r="W219" s="233"/>
      <c r="X219" s="233"/>
      <c r="Y219" s="233"/>
      <c r="Z219" s="233"/>
    </row>
    <row r="220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60"/>
      <c r="V220" s="261"/>
      <c r="W220" s="233"/>
      <c r="X220" s="233"/>
      <c r="Y220" s="233"/>
      <c r="Z220" s="233"/>
    </row>
    <row r="221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60"/>
      <c r="V221" s="261"/>
      <c r="W221" s="233"/>
      <c r="X221" s="233"/>
      <c r="Y221" s="233"/>
      <c r="Z221" s="233"/>
    </row>
    <row r="222">
      <c r="A222" s="233"/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60"/>
      <c r="V222" s="261"/>
      <c r="W222" s="233"/>
      <c r="X222" s="233"/>
      <c r="Y222" s="233"/>
      <c r="Z222" s="233"/>
    </row>
    <row r="223">
      <c r="A223" s="233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60"/>
      <c r="V223" s="261"/>
      <c r="W223" s="233"/>
      <c r="X223" s="233"/>
      <c r="Y223" s="233"/>
      <c r="Z223" s="233"/>
    </row>
    <row r="224">
      <c r="A224" s="233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60"/>
      <c r="V224" s="261"/>
      <c r="W224" s="233"/>
      <c r="X224" s="233"/>
      <c r="Y224" s="233"/>
      <c r="Z224" s="233"/>
    </row>
    <row r="225">
      <c r="A225" s="233"/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60"/>
      <c r="V225" s="261"/>
      <c r="W225" s="233"/>
      <c r="X225" s="233"/>
      <c r="Y225" s="233"/>
      <c r="Z225" s="233"/>
    </row>
    <row r="226">
      <c r="A226" s="233"/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U226" s="260"/>
      <c r="V226" s="261"/>
      <c r="W226" s="233"/>
      <c r="X226" s="233"/>
      <c r="Y226" s="233"/>
      <c r="Z226" s="233"/>
    </row>
    <row r="227">
      <c r="A227" s="233"/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T227" s="233"/>
      <c r="U227" s="260"/>
      <c r="V227" s="261"/>
      <c r="W227" s="233"/>
      <c r="X227" s="233"/>
      <c r="Y227" s="233"/>
      <c r="Z227" s="233"/>
    </row>
    <row r="228">
      <c r="A228" s="233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60"/>
      <c r="V228" s="261"/>
      <c r="W228" s="233"/>
      <c r="X228" s="233"/>
      <c r="Y228" s="233"/>
      <c r="Z228" s="233"/>
    </row>
    <row r="229">
      <c r="A229" s="233"/>
      <c r="B229" s="233"/>
      <c r="C229" s="233"/>
      <c r="D229" s="233"/>
      <c r="E229" s="233"/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U229" s="260"/>
      <c r="V229" s="261"/>
      <c r="W229" s="233"/>
      <c r="X229" s="233"/>
      <c r="Y229" s="233"/>
      <c r="Z229" s="233"/>
    </row>
    <row r="230">
      <c r="A230" s="233"/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60"/>
      <c r="V230" s="261"/>
      <c r="W230" s="233"/>
      <c r="X230" s="233"/>
      <c r="Y230" s="233"/>
      <c r="Z230" s="233"/>
    </row>
    <row r="231">
      <c r="A231" s="233"/>
      <c r="B231" s="233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U231" s="260"/>
      <c r="V231" s="261"/>
      <c r="W231" s="233"/>
      <c r="X231" s="233"/>
      <c r="Y231" s="233"/>
      <c r="Z231" s="233"/>
    </row>
    <row r="232">
      <c r="A232" s="233"/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U232" s="260"/>
      <c r="V232" s="261"/>
      <c r="W232" s="233"/>
      <c r="X232" s="233"/>
      <c r="Y232" s="233"/>
      <c r="Z232" s="233"/>
    </row>
    <row r="233">
      <c r="A233" s="233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U233" s="260"/>
      <c r="V233" s="261"/>
      <c r="W233" s="233"/>
      <c r="X233" s="233"/>
      <c r="Y233" s="233"/>
      <c r="Z233" s="233"/>
    </row>
    <row r="234">
      <c r="A234" s="233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33"/>
      <c r="U234" s="260"/>
      <c r="V234" s="261"/>
      <c r="W234" s="233"/>
      <c r="X234" s="233"/>
      <c r="Y234" s="233"/>
      <c r="Z234" s="233"/>
    </row>
    <row r="235">
      <c r="A235" s="233"/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3"/>
      <c r="Q235" s="233"/>
      <c r="R235" s="233"/>
      <c r="S235" s="233"/>
      <c r="T235" s="233"/>
      <c r="U235" s="260"/>
      <c r="V235" s="261"/>
      <c r="W235" s="233"/>
      <c r="X235" s="233"/>
      <c r="Y235" s="233"/>
      <c r="Z235" s="233"/>
    </row>
    <row r="236">
      <c r="A236" s="233"/>
      <c r="B236" s="233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U236" s="260"/>
      <c r="V236" s="261"/>
      <c r="W236" s="233"/>
      <c r="X236" s="233"/>
      <c r="Y236" s="233"/>
      <c r="Z236" s="233"/>
    </row>
    <row r="237">
      <c r="A237" s="233"/>
      <c r="B237" s="233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3"/>
      <c r="Q237" s="233"/>
      <c r="R237" s="233"/>
      <c r="S237" s="233"/>
      <c r="T237" s="233"/>
      <c r="U237" s="260"/>
      <c r="V237" s="261"/>
      <c r="W237" s="233"/>
      <c r="X237" s="233"/>
      <c r="Y237" s="233"/>
      <c r="Z237" s="233"/>
    </row>
    <row r="238">
      <c r="A238" s="233"/>
      <c r="B238" s="233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3"/>
      <c r="S238" s="233"/>
      <c r="T238" s="233"/>
      <c r="U238" s="260"/>
      <c r="V238" s="261"/>
      <c r="W238" s="233"/>
      <c r="X238" s="233"/>
      <c r="Y238" s="233"/>
      <c r="Z238" s="233"/>
    </row>
    <row r="239">
      <c r="A239" s="233"/>
      <c r="B239" s="233"/>
      <c r="C239" s="233"/>
      <c r="D239" s="233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233"/>
      <c r="P239" s="233"/>
      <c r="Q239" s="233"/>
      <c r="R239" s="233"/>
      <c r="S239" s="233"/>
      <c r="T239" s="233"/>
      <c r="U239" s="260"/>
      <c r="V239" s="261"/>
      <c r="W239" s="233"/>
      <c r="X239" s="233"/>
      <c r="Y239" s="233"/>
      <c r="Z239" s="233"/>
    </row>
    <row r="240">
      <c r="A240" s="233"/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3"/>
      <c r="Q240" s="233"/>
      <c r="R240" s="233"/>
      <c r="S240" s="233"/>
      <c r="T240" s="233"/>
      <c r="U240" s="260"/>
      <c r="V240" s="261"/>
      <c r="W240" s="233"/>
      <c r="X240" s="233"/>
      <c r="Y240" s="233"/>
      <c r="Z240" s="233"/>
    </row>
    <row r="241">
      <c r="A241" s="233"/>
      <c r="B241" s="233"/>
      <c r="C241" s="233"/>
      <c r="D241" s="233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3"/>
      <c r="Q241" s="233"/>
      <c r="R241" s="233"/>
      <c r="S241" s="233"/>
      <c r="T241" s="233"/>
      <c r="U241" s="260"/>
      <c r="V241" s="261"/>
      <c r="W241" s="233"/>
      <c r="X241" s="233"/>
      <c r="Y241" s="233"/>
      <c r="Z241" s="233"/>
    </row>
    <row r="242">
      <c r="A242" s="233"/>
      <c r="B242" s="233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60"/>
      <c r="V242" s="261"/>
      <c r="W242" s="233"/>
      <c r="X242" s="233"/>
      <c r="Y242" s="233"/>
      <c r="Z242" s="233"/>
    </row>
    <row r="243">
      <c r="A243" s="233"/>
      <c r="B243" s="233"/>
      <c r="C243" s="233"/>
      <c r="D243" s="233"/>
      <c r="E243" s="233"/>
      <c r="F243" s="233"/>
      <c r="G243" s="233"/>
      <c r="H243" s="233"/>
      <c r="I243" s="233"/>
      <c r="J243" s="233"/>
      <c r="K243" s="233"/>
      <c r="L243" s="233"/>
      <c r="M243" s="233"/>
      <c r="N243" s="233"/>
      <c r="O243" s="233"/>
      <c r="P243" s="233"/>
      <c r="Q243" s="233"/>
      <c r="R243" s="233"/>
      <c r="S243" s="233"/>
      <c r="T243" s="233"/>
      <c r="U243" s="260"/>
      <c r="V243" s="261"/>
      <c r="W243" s="233"/>
      <c r="X243" s="233"/>
      <c r="Y243" s="233"/>
      <c r="Z243" s="233"/>
    </row>
    <row r="244">
      <c r="A244" s="233"/>
      <c r="B244" s="233"/>
      <c r="C244" s="233"/>
      <c r="D244" s="233"/>
      <c r="E244" s="233"/>
      <c r="F244" s="233"/>
      <c r="G244" s="233"/>
      <c r="H244" s="233"/>
      <c r="I244" s="233"/>
      <c r="J244" s="233"/>
      <c r="K244" s="233"/>
      <c r="L244" s="233"/>
      <c r="M244" s="233"/>
      <c r="N244" s="233"/>
      <c r="O244" s="233"/>
      <c r="P244" s="233"/>
      <c r="Q244" s="233"/>
      <c r="R244" s="233"/>
      <c r="S244" s="233"/>
      <c r="T244" s="233"/>
      <c r="U244" s="260"/>
      <c r="V244" s="261"/>
      <c r="W244" s="233"/>
      <c r="X244" s="233"/>
      <c r="Y244" s="233"/>
      <c r="Z244" s="233"/>
    </row>
    <row r="245">
      <c r="A245" s="233"/>
      <c r="B245" s="233"/>
      <c r="C245" s="233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3"/>
      <c r="S245" s="233"/>
      <c r="T245" s="233"/>
      <c r="U245" s="260"/>
      <c r="V245" s="261"/>
      <c r="W245" s="233"/>
      <c r="X245" s="233"/>
      <c r="Y245" s="233"/>
      <c r="Z245" s="233"/>
    </row>
    <row r="246">
      <c r="A246" s="233"/>
      <c r="B246" s="233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  <c r="Q246" s="233"/>
      <c r="R246" s="233"/>
      <c r="S246" s="233"/>
      <c r="T246" s="233"/>
      <c r="U246" s="260"/>
      <c r="V246" s="261"/>
      <c r="W246" s="233"/>
      <c r="X246" s="233"/>
      <c r="Y246" s="233"/>
      <c r="Z246" s="233"/>
    </row>
    <row r="247">
      <c r="A247" s="233"/>
      <c r="B247" s="233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  <c r="U247" s="260"/>
      <c r="V247" s="261"/>
      <c r="W247" s="233"/>
      <c r="X247" s="233"/>
      <c r="Y247" s="233"/>
      <c r="Z247" s="233"/>
    </row>
    <row r="248">
      <c r="A248" s="233"/>
      <c r="B248" s="233"/>
      <c r="C248" s="233"/>
      <c r="D248" s="233"/>
      <c r="E248" s="233"/>
      <c r="F248" s="233"/>
      <c r="G248" s="233"/>
      <c r="H248" s="233"/>
      <c r="I248" s="233"/>
      <c r="J248" s="233"/>
      <c r="K248" s="233"/>
      <c r="L248" s="233"/>
      <c r="M248" s="233"/>
      <c r="N248" s="233"/>
      <c r="O248" s="233"/>
      <c r="P248" s="233"/>
      <c r="Q248" s="233"/>
      <c r="R248" s="233"/>
      <c r="S248" s="233"/>
      <c r="T248" s="233"/>
      <c r="U248" s="260"/>
      <c r="V248" s="261"/>
      <c r="W248" s="233"/>
      <c r="X248" s="233"/>
      <c r="Y248" s="233"/>
      <c r="Z248" s="233"/>
    </row>
    <row r="249">
      <c r="A249" s="233"/>
      <c r="B249" s="233"/>
      <c r="C249" s="233"/>
      <c r="D249" s="233"/>
      <c r="E249" s="233"/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3"/>
      <c r="Q249" s="233"/>
      <c r="R249" s="233"/>
      <c r="S249" s="233"/>
      <c r="T249" s="233"/>
      <c r="U249" s="260"/>
      <c r="V249" s="261"/>
      <c r="W249" s="233"/>
      <c r="X249" s="233"/>
      <c r="Y249" s="233"/>
      <c r="Z249" s="233"/>
    </row>
    <row r="250">
      <c r="A250" s="233"/>
      <c r="B250" s="233"/>
      <c r="C250" s="233"/>
      <c r="D250" s="233"/>
      <c r="E250" s="233"/>
      <c r="F250" s="233"/>
      <c r="G250" s="233"/>
      <c r="H250" s="233"/>
      <c r="I250" s="233"/>
      <c r="J250" s="233"/>
      <c r="K250" s="233"/>
      <c r="L250" s="233"/>
      <c r="M250" s="233"/>
      <c r="N250" s="233"/>
      <c r="O250" s="233"/>
      <c r="P250" s="233"/>
      <c r="Q250" s="233"/>
      <c r="R250" s="233"/>
      <c r="S250" s="233"/>
      <c r="T250" s="233"/>
      <c r="U250" s="260"/>
      <c r="V250" s="261"/>
      <c r="W250" s="233"/>
      <c r="X250" s="233"/>
      <c r="Y250" s="233"/>
      <c r="Z250" s="233"/>
    </row>
    <row r="251">
      <c r="A251" s="233"/>
      <c r="B251" s="233"/>
      <c r="C251" s="233"/>
      <c r="D251" s="233"/>
      <c r="E251" s="233"/>
      <c r="F251" s="233"/>
      <c r="G251" s="233"/>
      <c r="H251" s="233"/>
      <c r="I251" s="233"/>
      <c r="J251" s="233"/>
      <c r="K251" s="233"/>
      <c r="L251" s="233"/>
      <c r="M251" s="233"/>
      <c r="N251" s="233"/>
      <c r="O251" s="233"/>
      <c r="P251" s="233"/>
      <c r="Q251" s="233"/>
      <c r="R251" s="233"/>
      <c r="S251" s="233"/>
      <c r="T251" s="233"/>
      <c r="U251" s="260"/>
      <c r="V251" s="261"/>
      <c r="W251" s="233"/>
      <c r="X251" s="233"/>
      <c r="Y251" s="233"/>
      <c r="Z251" s="233"/>
    </row>
    <row r="252">
      <c r="A252" s="233"/>
      <c r="B252" s="233"/>
      <c r="C252" s="233"/>
      <c r="D252" s="233"/>
      <c r="E252" s="233"/>
      <c r="F252" s="233"/>
      <c r="G252" s="233"/>
      <c r="H252" s="233"/>
      <c r="I252" s="233"/>
      <c r="J252" s="233"/>
      <c r="K252" s="233"/>
      <c r="L252" s="233"/>
      <c r="M252" s="233"/>
      <c r="N252" s="233"/>
      <c r="O252" s="233"/>
      <c r="P252" s="233"/>
      <c r="Q252" s="233"/>
      <c r="R252" s="233"/>
      <c r="S252" s="233"/>
      <c r="T252" s="233"/>
      <c r="U252" s="260"/>
      <c r="V252" s="261"/>
      <c r="W252" s="233"/>
      <c r="X252" s="233"/>
      <c r="Y252" s="233"/>
      <c r="Z252" s="233"/>
    </row>
    <row r="253">
      <c r="A253" s="233"/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233"/>
      <c r="N253" s="233"/>
      <c r="O253" s="233"/>
      <c r="P253" s="233"/>
      <c r="Q253" s="233"/>
      <c r="R253" s="233"/>
      <c r="S253" s="233"/>
      <c r="T253" s="233"/>
      <c r="U253" s="260"/>
      <c r="V253" s="261"/>
      <c r="W253" s="233"/>
      <c r="X253" s="233"/>
      <c r="Y253" s="233"/>
      <c r="Z253" s="233"/>
    </row>
    <row r="254">
      <c r="A254" s="233"/>
      <c r="B254" s="233"/>
      <c r="C254" s="233"/>
      <c r="D254" s="233"/>
      <c r="E254" s="233"/>
      <c r="F254" s="233"/>
      <c r="G254" s="233"/>
      <c r="H254" s="233"/>
      <c r="I254" s="233"/>
      <c r="J254" s="233"/>
      <c r="K254" s="233"/>
      <c r="L254" s="233"/>
      <c r="M254" s="233"/>
      <c r="N254" s="233"/>
      <c r="O254" s="233"/>
      <c r="P254" s="233"/>
      <c r="Q254" s="233"/>
      <c r="R254" s="233"/>
      <c r="S254" s="233"/>
      <c r="T254" s="233"/>
      <c r="U254" s="260"/>
      <c r="V254" s="261"/>
      <c r="W254" s="233"/>
      <c r="X254" s="233"/>
      <c r="Y254" s="233"/>
      <c r="Z254" s="233"/>
    </row>
    <row r="255">
      <c r="A255" s="233"/>
      <c r="B255" s="233"/>
      <c r="C255" s="233"/>
      <c r="D255" s="233"/>
      <c r="E255" s="233"/>
      <c r="F255" s="233"/>
      <c r="G255" s="233"/>
      <c r="H255" s="233"/>
      <c r="I255" s="233"/>
      <c r="J255" s="233"/>
      <c r="K255" s="233"/>
      <c r="L255" s="233"/>
      <c r="M255" s="233"/>
      <c r="N255" s="233"/>
      <c r="O255" s="233"/>
      <c r="P255" s="233"/>
      <c r="Q255" s="233"/>
      <c r="R255" s="233"/>
      <c r="S255" s="233"/>
      <c r="T255" s="233"/>
      <c r="U255" s="260"/>
      <c r="V255" s="261"/>
      <c r="W255" s="233"/>
      <c r="X255" s="233"/>
      <c r="Y255" s="233"/>
      <c r="Z255" s="233"/>
    </row>
    <row r="256">
      <c r="A256" s="233"/>
      <c r="B256" s="233"/>
      <c r="C256" s="233"/>
      <c r="D256" s="233"/>
      <c r="E256" s="233"/>
      <c r="F256" s="233"/>
      <c r="G256" s="233"/>
      <c r="H256" s="233"/>
      <c r="I256" s="233"/>
      <c r="J256" s="233"/>
      <c r="K256" s="233"/>
      <c r="L256" s="233"/>
      <c r="M256" s="233"/>
      <c r="N256" s="233"/>
      <c r="O256" s="233"/>
      <c r="P256" s="233"/>
      <c r="Q256" s="233"/>
      <c r="R256" s="233"/>
      <c r="S256" s="233"/>
      <c r="T256" s="233"/>
      <c r="U256" s="260"/>
      <c r="V256" s="261"/>
      <c r="W256" s="233"/>
      <c r="X256" s="233"/>
      <c r="Y256" s="233"/>
      <c r="Z256" s="233"/>
    </row>
    <row r="257">
      <c r="A257" s="233"/>
      <c r="B257" s="233"/>
      <c r="C257" s="233"/>
      <c r="D257" s="233"/>
      <c r="E257" s="233"/>
      <c r="F257" s="233"/>
      <c r="G257" s="233"/>
      <c r="H257" s="233"/>
      <c r="I257" s="233"/>
      <c r="J257" s="233"/>
      <c r="K257" s="233"/>
      <c r="L257" s="233"/>
      <c r="M257" s="233"/>
      <c r="N257" s="233"/>
      <c r="O257" s="233"/>
      <c r="P257" s="233"/>
      <c r="Q257" s="233"/>
      <c r="R257" s="233"/>
      <c r="S257" s="233"/>
      <c r="T257" s="233"/>
      <c r="U257" s="260"/>
      <c r="V257" s="261"/>
      <c r="W257" s="233"/>
      <c r="X257" s="233"/>
      <c r="Y257" s="233"/>
      <c r="Z257" s="233"/>
    </row>
    <row r="258">
      <c r="A258" s="233"/>
      <c r="B258" s="233"/>
      <c r="C258" s="233"/>
      <c r="D258" s="233"/>
      <c r="E258" s="233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3"/>
      <c r="Q258" s="233"/>
      <c r="R258" s="233"/>
      <c r="S258" s="233"/>
      <c r="T258" s="233"/>
      <c r="U258" s="260"/>
      <c r="V258" s="261"/>
      <c r="W258" s="233"/>
      <c r="X258" s="233"/>
      <c r="Y258" s="233"/>
      <c r="Z258" s="233"/>
    </row>
    <row r="259">
      <c r="A259" s="233"/>
      <c r="B259" s="233"/>
      <c r="C259" s="233"/>
      <c r="D259" s="233"/>
      <c r="E259" s="233"/>
      <c r="F259" s="233"/>
      <c r="G259" s="233"/>
      <c r="H259" s="233"/>
      <c r="I259" s="233"/>
      <c r="J259" s="233"/>
      <c r="K259" s="233"/>
      <c r="L259" s="233"/>
      <c r="M259" s="233"/>
      <c r="N259" s="233"/>
      <c r="O259" s="233"/>
      <c r="P259" s="233"/>
      <c r="Q259" s="233"/>
      <c r="R259" s="233"/>
      <c r="S259" s="233"/>
      <c r="T259" s="233"/>
      <c r="U259" s="260"/>
      <c r="V259" s="261"/>
      <c r="W259" s="233"/>
      <c r="X259" s="233"/>
      <c r="Y259" s="233"/>
      <c r="Z259" s="233"/>
    </row>
    <row r="260">
      <c r="A260" s="233"/>
      <c r="B260" s="233"/>
      <c r="C260" s="233"/>
      <c r="D260" s="233"/>
      <c r="E260" s="233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3"/>
      <c r="S260" s="233"/>
      <c r="T260" s="233"/>
      <c r="U260" s="260"/>
      <c r="V260" s="261"/>
      <c r="W260" s="233"/>
      <c r="X260" s="233"/>
      <c r="Y260" s="233"/>
      <c r="Z260" s="233"/>
    </row>
    <row r="261">
      <c r="A261" s="233"/>
      <c r="B261" s="233"/>
      <c r="C261" s="233"/>
      <c r="D261" s="233"/>
      <c r="E261" s="233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3"/>
      <c r="Q261" s="233"/>
      <c r="R261" s="233"/>
      <c r="S261" s="233"/>
      <c r="T261" s="233"/>
      <c r="U261" s="260"/>
      <c r="V261" s="261"/>
      <c r="W261" s="233"/>
      <c r="X261" s="233"/>
      <c r="Y261" s="233"/>
      <c r="Z261" s="233"/>
    </row>
    <row r="262">
      <c r="A262" s="233"/>
      <c r="B262" s="233"/>
      <c r="C262" s="233"/>
      <c r="D262" s="233"/>
      <c r="E262" s="233"/>
      <c r="F262" s="233"/>
      <c r="G262" s="233"/>
      <c r="H262" s="233"/>
      <c r="I262" s="233"/>
      <c r="J262" s="233"/>
      <c r="K262" s="233"/>
      <c r="L262" s="233"/>
      <c r="M262" s="233"/>
      <c r="N262" s="233"/>
      <c r="O262" s="233"/>
      <c r="P262" s="233"/>
      <c r="Q262" s="233"/>
      <c r="R262" s="233"/>
      <c r="S262" s="233"/>
      <c r="T262" s="233"/>
      <c r="U262" s="260"/>
      <c r="V262" s="261"/>
      <c r="W262" s="233"/>
      <c r="X262" s="233"/>
      <c r="Y262" s="233"/>
      <c r="Z262" s="233"/>
    </row>
    <row r="263">
      <c r="A263" s="233"/>
      <c r="B263" s="233"/>
      <c r="C263" s="233"/>
      <c r="D263" s="233"/>
      <c r="E263" s="233"/>
      <c r="F263" s="233"/>
      <c r="G263" s="233"/>
      <c r="H263" s="233"/>
      <c r="I263" s="233"/>
      <c r="J263" s="233"/>
      <c r="K263" s="233"/>
      <c r="L263" s="233"/>
      <c r="M263" s="233"/>
      <c r="N263" s="233"/>
      <c r="O263" s="233"/>
      <c r="P263" s="233"/>
      <c r="Q263" s="233"/>
      <c r="R263" s="233"/>
      <c r="S263" s="233"/>
      <c r="T263" s="233"/>
      <c r="U263" s="260"/>
      <c r="V263" s="261"/>
      <c r="W263" s="233"/>
      <c r="X263" s="233"/>
      <c r="Y263" s="233"/>
      <c r="Z263" s="233"/>
    </row>
    <row r="264">
      <c r="A264" s="233"/>
      <c r="B264" s="233"/>
      <c r="C264" s="233"/>
      <c r="D264" s="233"/>
      <c r="E264" s="233"/>
      <c r="F264" s="233"/>
      <c r="G264" s="233"/>
      <c r="H264" s="233"/>
      <c r="I264" s="233"/>
      <c r="J264" s="233"/>
      <c r="K264" s="233"/>
      <c r="L264" s="233"/>
      <c r="M264" s="233"/>
      <c r="N264" s="233"/>
      <c r="O264" s="233"/>
      <c r="P264" s="233"/>
      <c r="Q264" s="233"/>
      <c r="R264" s="233"/>
      <c r="S264" s="233"/>
      <c r="T264" s="233"/>
      <c r="U264" s="260"/>
      <c r="V264" s="261"/>
      <c r="W264" s="233"/>
      <c r="X264" s="233"/>
      <c r="Y264" s="233"/>
      <c r="Z264" s="233"/>
    </row>
    <row r="265">
      <c r="A265" s="233"/>
      <c r="B265" s="233"/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3"/>
      <c r="Q265" s="233"/>
      <c r="R265" s="233"/>
      <c r="S265" s="233"/>
      <c r="T265" s="233"/>
      <c r="U265" s="260"/>
      <c r="V265" s="261"/>
      <c r="W265" s="233"/>
      <c r="X265" s="233"/>
      <c r="Y265" s="233"/>
      <c r="Z265" s="233"/>
    </row>
    <row r="266">
      <c r="A266" s="233"/>
      <c r="B266" s="233"/>
      <c r="C266" s="233"/>
      <c r="D266" s="233"/>
      <c r="E266" s="233"/>
      <c r="F266" s="233"/>
      <c r="G266" s="233"/>
      <c r="H266" s="233"/>
      <c r="I266" s="233"/>
      <c r="J266" s="233"/>
      <c r="K266" s="233"/>
      <c r="L266" s="233"/>
      <c r="M266" s="233"/>
      <c r="N266" s="233"/>
      <c r="O266" s="233"/>
      <c r="P266" s="233"/>
      <c r="Q266" s="233"/>
      <c r="R266" s="233"/>
      <c r="S266" s="233"/>
      <c r="T266" s="233"/>
      <c r="U266" s="260"/>
      <c r="V266" s="261"/>
      <c r="W266" s="233"/>
      <c r="X266" s="233"/>
      <c r="Y266" s="233"/>
      <c r="Z266" s="233"/>
    </row>
    <row r="267">
      <c r="A267" s="233"/>
      <c r="B267" s="233"/>
      <c r="C267" s="233"/>
      <c r="D267" s="233"/>
      <c r="E267" s="233"/>
      <c r="F267" s="233"/>
      <c r="G267" s="233"/>
      <c r="H267" s="233"/>
      <c r="I267" s="233"/>
      <c r="J267" s="233"/>
      <c r="K267" s="233"/>
      <c r="L267" s="233"/>
      <c r="M267" s="233"/>
      <c r="N267" s="233"/>
      <c r="O267" s="233"/>
      <c r="P267" s="233"/>
      <c r="Q267" s="233"/>
      <c r="R267" s="233"/>
      <c r="S267" s="233"/>
      <c r="T267" s="233"/>
      <c r="U267" s="260"/>
      <c r="V267" s="261"/>
      <c r="W267" s="233"/>
      <c r="X267" s="233"/>
      <c r="Y267" s="233"/>
      <c r="Z267" s="233"/>
    </row>
    <row r="268">
      <c r="A268" s="233"/>
      <c r="B268" s="233"/>
      <c r="C268" s="233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3"/>
      <c r="Q268" s="233"/>
      <c r="R268" s="233"/>
      <c r="S268" s="233"/>
      <c r="T268" s="233"/>
      <c r="U268" s="260"/>
      <c r="V268" s="261"/>
      <c r="W268" s="233"/>
      <c r="X268" s="233"/>
      <c r="Y268" s="233"/>
      <c r="Z268" s="233"/>
    </row>
    <row r="269">
      <c r="A269" s="233"/>
      <c r="B269" s="233"/>
      <c r="C269" s="233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3"/>
      <c r="Q269" s="233"/>
      <c r="R269" s="233"/>
      <c r="S269" s="233"/>
      <c r="T269" s="233"/>
      <c r="U269" s="260"/>
      <c r="V269" s="261"/>
      <c r="W269" s="233"/>
      <c r="X269" s="233"/>
      <c r="Y269" s="233"/>
      <c r="Z269" s="233"/>
    </row>
    <row r="270">
      <c r="A270" s="233"/>
      <c r="B270" s="233"/>
      <c r="C270" s="233"/>
      <c r="D270" s="233"/>
      <c r="E270" s="233"/>
      <c r="F270" s="233"/>
      <c r="G270" s="233"/>
      <c r="H270" s="233"/>
      <c r="I270" s="233"/>
      <c r="J270" s="233"/>
      <c r="K270" s="233"/>
      <c r="L270" s="233"/>
      <c r="M270" s="233"/>
      <c r="N270" s="233"/>
      <c r="O270" s="233"/>
      <c r="P270" s="233"/>
      <c r="Q270" s="233"/>
      <c r="R270" s="233"/>
      <c r="S270" s="233"/>
      <c r="T270" s="233"/>
      <c r="U270" s="260"/>
      <c r="V270" s="261"/>
      <c r="W270" s="233"/>
      <c r="X270" s="233"/>
      <c r="Y270" s="233"/>
      <c r="Z270" s="233"/>
    </row>
    <row r="271">
      <c r="A271" s="233"/>
      <c r="B271" s="233"/>
      <c r="C271" s="233"/>
      <c r="D271" s="233"/>
      <c r="E271" s="233"/>
      <c r="F271" s="233"/>
      <c r="G271" s="233"/>
      <c r="H271" s="233"/>
      <c r="I271" s="233"/>
      <c r="J271" s="233"/>
      <c r="K271" s="233"/>
      <c r="L271" s="233"/>
      <c r="M271" s="233"/>
      <c r="N271" s="233"/>
      <c r="O271" s="233"/>
      <c r="P271" s="233"/>
      <c r="Q271" s="233"/>
      <c r="R271" s="233"/>
      <c r="S271" s="233"/>
      <c r="T271" s="233"/>
      <c r="U271" s="260"/>
      <c r="V271" s="261"/>
      <c r="W271" s="233"/>
      <c r="X271" s="233"/>
      <c r="Y271" s="233"/>
      <c r="Z271" s="233"/>
    </row>
    <row r="272">
      <c r="A272" s="233"/>
      <c r="B272" s="233"/>
      <c r="C272" s="233"/>
      <c r="D272" s="233"/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3"/>
      <c r="Q272" s="233"/>
      <c r="R272" s="233"/>
      <c r="S272" s="233"/>
      <c r="T272" s="233"/>
      <c r="U272" s="260"/>
      <c r="V272" s="261"/>
      <c r="W272" s="233"/>
      <c r="X272" s="233"/>
      <c r="Y272" s="233"/>
      <c r="Z272" s="233"/>
    </row>
    <row r="273">
      <c r="A273" s="233"/>
      <c r="B273" s="233"/>
      <c r="C273" s="233"/>
      <c r="D273" s="233"/>
      <c r="E273" s="233"/>
      <c r="F273" s="233"/>
      <c r="G273" s="233"/>
      <c r="H273" s="233"/>
      <c r="I273" s="233"/>
      <c r="J273" s="233"/>
      <c r="K273" s="233"/>
      <c r="L273" s="233"/>
      <c r="M273" s="233"/>
      <c r="N273" s="233"/>
      <c r="O273" s="233"/>
      <c r="P273" s="233"/>
      <c r="Q273" s="233"/>
      <c r="R273" s="233"/>
      <c r="S273" s="233"/>
      <c r="T273" s="233"/>
      <c r="U273" s="260"/>
      <c r="V273" s="261"/>
      <c r="W273" s="233"/>
      <c r="X273" s="233"/>
      <c r="Y273" s="233"/>
      <c r="Z273" s="233"/>
    </row>
    <row r="274">
      <c r="A274" s="233"/>
      <c r="B274" s="233"/>
      <c r="C274" s="233"/>
      <c r="D274" s="233"/>
      <c r="E274" s="233"/>
      <c r="F274" s="233"/>
      <c r="G274" s="233"/>
      <c r="H274" s="233"/>
      <c r="I274" s="233"/>
      <c r="J274" s="233"/>
      <c r="K274" s="233"/>
      <c r="L274" s="233"/>
      <c r="M274" s="233"/>
      <c r="N274" s="233"/>
      <c r="O274" s="233"/>
      <c r="P274" s="233"/>
      <c r="Q274" s="233"/>
      <c r="R274" s="233"/>
      <c r="S274" s="233"/>
      <c r="T274" s="233"/>
      <c r="U274" s="260"/>
      <c r="V274" s="261"/>
      <c r="W274" s="233"/>
      <c r="X274" s="233"/>
      <c r="Y274" s="233"/>
      <c r="Z274" s="233"/>
    </row>
    <row r="275">
      <c r="A275" s="233"/>
      <c r="B275" s="233"/>
      <c r="C275" s="233"/>
      <c r="D275" s="233"/>
      <c r="E275" s="233"/>
      <c r="F275" s="233"/>
      <c r="G275" s="233"/>
      <c r="H275" s="233"/>
      <c r="I275" s="233"/>
      <c r="J275" s="233"/>
      <c r="K275" s="233"/>
      <c r="L275" s="233"/>
      <c r="M275" s="233"/>
      <c r="N275" s="233"/>
      <c r="O275" s="233"/>
      <c r="P275" s="233"/>
      <c r="Q275" s="233"/>
      <c r="R275" s="233"/>
      <c r="S275" s="233"/>
      <c r="T275" s="233"/>
      <c r="U275" s="260"/>
      <c r="V275" s="261"/>
      <c r="W275" s="233"/>
      <c r="X275" s="233"/>
      <c r="Y275" s="233"/>
      <c r="Z275" s="233"/>
    </row>
    <row r="276">
      <c r="A276" s="233"/>
      <c r="B276" s="233"/>
      <c r="C276" s="233"/>
      <c r="D276" s="233"/>
      <c r="E276" s="233"/>
      <c r="F276" s="233"/>
      <c r="G276" s="233"/>
      <c r="H276" s="233"/>
      <c r="I276" s="233"/>
      <c r="J276" s="233"/>
      <c r="K276" s="233"/>
      <c r="L276" s="233"/>
      <c r="M276" s="233"/>
      <c r="N276" s="233"/>
      <c r="O276" s="233"/>
      <c r="P276" s="233"/>
      <c r="Q276" s="233"/>
      <c r="R276" s="233"/>
      <c r="S276" s="233"/>
      <c r="T276" s="233"/>
      <c r="U276" s="260"/>
      <c r="V276" s="261"/>
      <c r="W276" s="233"/>
      <c r="X276" s="233"/>
      <c r="Y276" s="233"/>
      <c r="Z276" s="233"/>
    </row>
    <row r="277">
      <c r="A277" s="233"/>
      <c r="B277" s="233"/>
      <c r="C277" s="233"/>
      <c r="D277" s="233"/>
      <c r="E277" s="233"/>
      <c r="F277" s="233"/>
      <c r="G277" s="233"/>
      <c r="H277" s="233"/>
      <c r="I277" s="233"/>
      <c r="J277" s="233"/>
      <c r="K277" s="233"/>
      <c r="L277" s="233"/>
      <c r="M277" s="233"/>
      <c r="N277" s="233"/>
      <c r="O277" s="233"/>
      <c r="P277" s="233"/>
      <c r="Q277" s="233"/>
      <c r="R277" s="233"/>
      <c r="S277" s="233"/>
      <c r="T277" s="233"/>
      <c r="U277" s="260"/>
      <c r="V277" s="261"/>
      <c r="W277" s="233"/>
      <c r="X277" s="233"/>
      <c r="Y277" s="233"/>
      <c r="Z277" s="233"/>
    </row>
    <row r="278">
      <c r="A278" s="233"/>
      <c r="B278" s="233"/>
      <c r="C278" s="233"/>
      <c r="D278" s="233"/>
      <c r="E278" s="233"/>
      <c r="F278" s="233"/>
      <c r="G278" s="233"/>
      <c r="H278" s="233"/>
      <c r="I278" s="233"/>
      <c r="J278" s="233"/>
      <c r="K278" s="233"/>
      <c r="L278" s="233"/>
      <c r="M278" s="233"/>
      <c r="N278" s="233"/>
      <c r="O278" s="233"/>
      <c r="P278" s="233"/>
      <c r="Q278" s="233"/>
      <c r="R278" s="233"/>
      <c r="S278" s="233"/>
      <c r="T278" s="233"/>
      <c r="U278" s="260"/>
      <c r="V278" s="261"/>
      <c r="W278" s="233"/>
      <c r="X278" s="233"/>
      <c r="Y278" s="233"/>
      <c r="Z278" s="233"/>
    </row>
    <row r="279">
      <c r="A279" s="233"/>
      <c r="B279" s="233"/>
      <c r="C279" s="233"/>
      <c r="D279" s="233"/>
      <c r="E279" s="233"/>
      <c r="F279" s="233"/>
      <c r="G279" s="233"/>
      <c r="H279" s="233"/>
      <c r="I279" s="233"/>
      <c r="J279" s="233"/>
      <c r="K279" s="233"/>
      <c r="L279" s="233"/>
      <c r="M279" s="233"/>
      <c r="N279" s="233"/>
      <c r="O279" s="233"/>
      <c r="P279" s="233"/>
      <c r="Q279" s="233"/>
      <c r="R279" s="233"/>
      <c r="S279" s="233"/>
      <c r="T279" s="233"/>
      <c r="U279" s="260"/>
      <c r="V279" s="261"/>
      <c r="W279" s="233"/>
      <c r="X279" s="233"/>
      <c r="Y279" s="233"/>
      <c r="Z279" s="233"/>
    </row>
    <row r="280">
      <c r="A280" s="233"/>
      <c r="B280" s="233"/>
      <c r="C280" s="233"/>
      <c r="D280" s="233"/>
      <c r="E280" s="233"/>
      <c r="F280" s="233"/>
      <c r="G280" s="233"/>
      <c r="H280" s="233"/>
      <c r="I280" s="233"/>
      <c r="J280" s="233"/>
      <c r="K280" s="233"/>
      <c r="L280" s="233"/>
      <c r="M280" s="233"/>
      <c r="N280" s="233"/>
      <c r="O280" s="233"/>
      <c r="P280" s="233"/>
      <c r="Q280" s="233"/>
      <c r="R280" s="233"/>
      <c r="S280" s="233"/>
      <c r="T280" s="233"/>
      <c r="U280" s="260"/>
      <c r="V280" s="261"/>
      <c r="W280" s="233"/>
      <c r="X280" s="233"/>
      <c r="Y280" s="233"/>
      <c r="Z280" s="233"/>
    </row>
    <row r="281">
      <c r="A281" s="233"/>
      <c r="B281" s="233"/>
      <c r="C281" s="233"/>
      <c r="D281" s="233"/>
      <c r="E281" s="233"/>
      <c r="F281" s="233"/>
      <c r="G281" s="233"/>
      <c r="H281" s="233"/>
      <c r="I281" s="233"/>
      <c r="J281" s="233"/>
      <c r="K281" s="233"/>
      <c r="L281" s="233"/>
      <c r="M281" s="233"/>
      <c r="N281" s="233"/>
      <c r="O281" s="233"/>
      <c r="P281" s="233"/>
      <c r="Q281" s="233"/>
      <c r="R281" s="233"/>
      <c r="S281" s="233"/>
      <c r="T281" s="233"/>
      <c r="U281" s="260"/>
      <c r="V281" s="261"/>
      <c r="W281" s="233"/>
      <c r="X281" s="233"/>
      <c r="Y281" s="233"/>
      <c r="Z281" s="233"/>
    </row>
    <row r="282">
      <c r="A282" s="233"/>
      <c r="B282" s="233"/>
      <c r="C282" s="233"/>
      <c r="D282" s="233"/>
      <c r="E282" s="233"/>
      <c r="F282" s="233"/>
      <c r="G282" s="233"/>
      <c r="H282" s="233"/>
      <c r="I282" s="233"/>
      <c r="J282" s="233"/>
      <c r="K282" s="233"/>
      <c r="L282" s="233"/>
      <c r="M282" s="233"/>
      <c r="N282" s="233"/>
      <c r="O282" s="233"/>
      <c r="P282" s="233"/>
      <c r="Q282" s="233"/>
      <c r="R282" s="233"/>
      <c r="S282" s="233"/>
      <c r="T282" s="233"/>
      <c r="U282" s="260"/>
      <c r="V282" s="261"/>
      <c r="W282" s="233"/>
      <c r="X282" s="233"/>
      <c r="Y282" s="233"/>
      <c r="Z282" s="233"/>
    </row>
    <row r="283">
      <c r="A283" s="233"/>
      <c r="B283" s="233"/>
      <c r="C283" s="233"/>
      <c r="D283" s="233"/>
      <c r="E283" s="233"/>
      <c r="F283" s="233"/>
      <c r="G283" s="233"/>
      <c r="H283" s="233"/>
      <c r="I283" s="233"/>
      <c r="J283" s="233"/>
      <c r="K283" s="233"/>
      <c r="L283" s="233"/>
      <c r="M283" s="233"/>
      <c r="N283" s="233"/>
      <c r="O283" s="233"/>
      <c r="P283" s="233"/>
      <c r="Q283" s="233"/>
      <c r="R283" s="233"/>
      <c r="S283" s="233"/>
      <c r="T283" s="233"/>
      <c r="U283" s="260"/>
      <c r="V283" s="261"/>
      <c r="W283" s="233"/>
      <c r="X283" s="233"/>
      <c r="Y283" s="233"/>
      <c r="Z283" s="233"/>
    </row>
    <row r="284">
      <c r="A284" s="233"/>
      <c r="B284" s="233"/>
      <c r="C284" s="233"/>
      <c r="D284" s="233"/>
      <c r="E284" s="233"/>
      <c r="F284" s="233"/>
      <c r="G284" s="233"/>
      <c r="H284" s="233"/>
      <c r="I284" s="233"/>
      <c r="J284" s="233"/>
      <c r="K284" s="233"/>
      <c r="L284" s="233"/>
      <c r="M284" s="233"/>
      <c r="N284" s="233"/>
      <c r="O284" s="233"/>
      <c r="P284" s="233"/>
      <c r="Q284" s="233"/>
      <c r="R284" s="233"/>
      <c r="S284" s="233"/>
      <c r="T284" s="233"/>
      <c r="U284" s="260"/>
      <c r="V284" s="261"/>
      <c r="W284" s="233"/>
      <c r="X284" s="233"/>
      <c r="Y284" s="233"/>
      <c r="Z284" s="233"/>
    </row>
    <row r="285">
      <c r="A285" s="233"/>
      <c r="B285" s="233"/>
      <c r="C285" s="233"/>
      <c r="D285" s="233"/>
      <c r="E285" s="233"/>
      <c r="F285" s="233"/>
      <c r="G285" s="233"/>
      <c r="H285" s="233"/>
      <c r="I285" s="233"/>
      <c r="J285" s="233"/>
      <c r="K285" s="233"/>
      <c r="L285" s="233"/>
      <c r="M285" s="233"/>
      <c r="N285" s="233"/>
      <c r="O285" s="233"/>
      <c r="P285" s="233"/>
      <c r="Q285" s="233"/>
      <c r="R285" s="233"/>
      <c r="S285" s="233"/>
      <c r="T285" s="233"/>
      <c r="U285" s="260"/>
      <c r="V285" s="261"/>
      <c r="W285" s="233"/>
      <c r="X285" s="233"/>
      <c r="Y285" s="233"/>
      <c r="Z285" s="233"/>
    </row>
    <row r="286">
      <c r="A286" s="233"/>
      <c r="B286" s="233"/>
      <c r="C286" s="233"/>
      <c r="D286" s="233"/>
      <c r="E286" s="233"/>
      <c r="F286" s="233"/>
      <c r="G286" s="233"/>
      <c r="H286" s="233"/>
      <c r="I286" s="233"/>
      <c r="J286" s="233"/>
      <c r="K286" s="233"/>
      <c r="L286" s="233"/>
      <c r="M286" s="233"/>
      <c r="N286" s="233"/>
      <c r="O286" s="233"/>
      <c r="P286" s="233"/>
      <c r="Q286" s="233"/>
      <c r="R286" s="233"/>
      <c r="S286" s="233"/>
      <c r="T286" s="233"/>
      <c r="U286" s="260"/>
      <c r="V286" s="261"/>
      <c r="W286" s="233"/>
      <c r="X286" s="233"/>
      <c r="Y286" s="233"/>
      <c r="Z286" s="233"/>
    </row>
    <row r="287">
      <c r="A287" s="233"/>
      <c r="B287" s="233"/>
      <c r="C287" s="233"/>
      <c r="D287" s="233"/>
      <c r="E287" s="233"/>
      <c r="F287" s="233"/>
      <c r="G287" s="233"/>
      <c r="H287" s="233"/>
      <c r="I287" s="233"/>
      <c r="J287" s="233"/>
      <c r="K287" s="233"/>
      <c r="L287" s="233"/>
      <c r="M287" s="233"/>
      <c r="N287" s="233"/>
      <c r="O287" s="233"/>
      <c r="P287" s="233"/>
      <c r="Q287" s="233"/>
      <c r="R287" s="233"/>
      <c r="S287" s="233"/>
      <c r="T287" s="233"/>
      <c r="U287" s="260"/>
      <c r="V287" s="261"/>
      <c r="W287" s="233"/>
      <c r="X287" s="233"/>
      <c r="Y287" s="233"/>
      <c r="Z287" s="233"/>
    </row>
    <row r="288">
      <c r="A288" s="233"/>
      <c r="B288" s="233"/>
      <c r="C288" s="233"/>
      <c r="D288" s="233"/>
      <c r="E288" s="233"/>
      <c r="F288" s="233"/>
      <c r="G288" s="233"/>
      <c r="H288" s="233"/>
      <c r="I288" s="233"/>
      <c r="J288" s="233"/>
      <c r="K288" s="233"/>
      <c r="L288" s="233"/>
      <c r="M288" s="233"/>
      <c r="N288" s="233"/>
      <c r="O288" s="233"/>
      <c r="P288" s="233"/>
      <c r="Q288" s="233"/>
      <c r="R288" s="233"/>
      <c r="S288" s="233"/>
      <c r="T288" s="233"/>
      <c r="U288" s="260"/>
      <c r="V288" s="261"/>
      <c r="W288" s="233"/>
      <c r="X288" s="233"/>
      <c r="Y288" s="233"/>
      <c r="Z288" s="233"/>
    </row>
    <row r="289">
      <c r="A289" s="233"/>
      <c r="B289" s="233"/>
      <c r="C289" s="233"/>
      <c r="D289" s="233"/>
      <c r="E289" s="233"/>
      <c r="F289" s="233"/>
      <c r="G289" s="233"/>
      <c r="H289" s="233"/>
      <c r="I289" s="233"/>
      <c r="J289" s="233"/>
      <c r="K289" s="233"/>
      <c r="L289" s="233"/>
      <c r="M289" s="233"/>
      <c r="N289" s="233"/>
      <c r="O289" s="233"/>
      <c r="P289" s="233"/>
      <c r="Q289" s="233"/>
      <c r="R289" s="233"/>
      <c r="S289" s="233"/>
      <c r="T289" s="233"/>
      <c r="U289" s="260"/>
      <c r="V289" s="261"/>
      <c r="W289" s="233"/>
      <c r="X289" s="233"/>
      <c r="Y289" s="233"/>
      <c r="Z289" s="233"/>
    </row>
    <row r="290">
      <c r="A290" s="233"/>
      <c r="B290" s="233"/>
      <c r="C290" s="233"/>
      <c r="D290" s="233"/>
      <c r="E290" s="233"/>
      <c r="F290" s="233"/>
      <c r="G290" s="233"/>
      <c r="H290" s="233"/>
      <c r="I290" s="233"/>
      <c r="J290" s="233"/>
      <c r="K290" s="233"/>
      <c r="L290" s="233"/>
      <c r="M290" s="233"/>
      <c r="N290" s="233"/>
      <c r="O290" s="233"/>
      <c r="P290" s="233"/>
      <c r="Q290" s="233"/>
      <c r="R290" s="233"/>
      <c r="S290" s="233"/>
      <c r="T290" s="233"/>
      <c r="U290" s="260"/>
      <c r="V290" s="261"/>
      <c r="W290" s="233"/>
      <c r="X290" s="233"/>
      <c r="Y290" s="233"/>
      <c r="Z290" s="233"/>
    </row>
    <row r="291">
      <c r="A291" s="233"/>
      <c r="B291" s="233"/>
      <c r="C291" s="233"/>
      <c r="D291" s="233"/>
      <c r="E291" s="233"/>
      <c r="F291" s="233"/>
      <c r="G291" s="233"/>
      <c r="H291" s="233"/>
      <c r="I291" s="233"/>
      <c r="J291" s="233"/>
      <c r="K291" s="233"/>
      <c r="L291" s="233"/>
      <c r="M291" s="233"/>
      <c r="N291" s="233"/>
      <c r="O291" s="233"/>
      <c r="P291" s="233"/>
      <c r="Q291" s="233"/>
      <c r="R291" s="233"/>
      <c r="S291" s="233"/>
      <c r="T291" s="233"/>
      <c r="U291" s="260"/>
      <c r="V291" s="261"/>
      <c r="W291" s="233"/>
      <c r="X291" s="233"/>
      <c r="Y291" s="233"/>
      <c r="Z291" s="233"/>
    </row>
    <row r="292">
      <c r="A292" s="233"/>
      <c r="B292" s="233"/>
      <c r="C292" s="233"/>
      <c r="D292" s="233"/>
      <c r="E292" s="233"/>
      <c r="F292" s="233"/>
      <c r="G292" s="233"/>
      <c r="H292" s="233"/>
      <c r="I292" s="233"/>
      <c r="J292" s="233"/>
      <c r="K292" s="233"/>
      <c r="L292" s="233"/>
      <c r="M292" s="233"/>
      <c r="N292" s="233"/>
      <c r="O292" s="233"/>
      <c r="P292" s="233"/>
      <c r="Q292" s="233"/>
      <c r="R292" s="233"/>
      <c r="S292" s="233"/>
      <c r="T292" s="233"/>
      <c r="U292" s="260"/>
      <c r="V292" s="261"/>
      <c r="W292" s="233"/>
      <c r="X292" s="233"/>
      <c r="Y292" s="233"/>
      <c r="Z292" s="233"/>
    </row>
    <row r="293">
      <c r="A293" s="233"/>
      <c r="B293" s="233"/>
      <c r="C293" s="233"/>
      <c r="D293" s="233"/>
      <c r="E293" s="233"/>
      <c r="F293" s="233"/>
      <c r="G293" s="233"/>
      <c r="H293" s="233"/>
      <c r="I293" s="233"/>
      <c r="J293" s="233"/>
      <c r="K293" s="233"/>
      <c r="L293" s="233"/>
      <c r="M293" s="233"/>
      <c r="N293" s="233"/>
      <c r="O293" s="233"/>
      <c r="P293" s="233"/>
      <c r="Q293" s="233"/>
      <c r="R293" s="233"/>
      <c r="S293" s="233"/>
      <c r="T293" s="233"/>
      <c r="U293" s="260"/>
      <c r="V293" s="261"/>
      <c r="W293" s="233"/>
      <c r="X293" s="233"/>
      <c r="Y293" s="233"/>
      <c r="Z293" s="233"/>
    </row>
    <row r="294">
      <c r="A294" s="233"/>
      <c r="B294" s="233"/>
      <c r="C294" s="233"/>
      <c r="D294" s="233"/>
      <c r="E294" s="233"/>
      <c r="F294" s="233"/>
      <c r="G294" s="233"/>
      <c r="H294" s="233"/>
      <c r="I294" s="233"/>
      <c r="J294" s="233"/>
      <c r="K294" s="233"/>
      <c r="L294" s="233"/>
      <c r="M294" s="233"/>
      <c r="N294" s="233"/>
      <c r="O294" s="233"/>
      <c r="P294" s="233"/>
      <c r="Q294" s="233"/>
      <c r="R294" s="233"/>
      <c r="S294" s="233"/>
      <c r="T294" s="233"/>
      <c r="U294" s="260"/>
      <c r="V294" s="261"/>
      <c r="W294" s="233"/>
      <c r="X294" s="233"/>
      <c r="Y294" s="233"/>
      <c r="Z294" s="233"/>
    </row>
    <row r="295">
      <c r="A295" s="233"/>
      <c r="B295" s="233"/>
      <c r="C295" s="233"/>
      <c r="D295" s="233"/>
      <c r="E295" s="233"/>
      <c r="F295" s="233"/>
      <c r="G295" s="233"/>
      <c r="H295" s="233"/>
      <c r="I295" s="233"/>
      <c r="J295" s="233"/>
      <c r="K295" s="233"/>
      <c r="L295" s="233"/>
      <c r="M295" s="233"/>
      <c r="N295" s="233"/>
      <c r="O295" s="233"/>
      <c r="P295" s="233"/>
      <c r="Q295" s="233"/>
      <c r="R295" s="233"/>
      <c r="S295" s="233"/>
      <c r="T295" s="233"/>
      <c r="U295" s="260"/>
      <c r="V295" s="261"/>
      <c r="W295" s="233"/>
      <c r="X295" s="233"/>
      <c r="Y295" s="233"/>
      <c r="Z295" s="233"/>
    </row>
    <row r="296">
      <c r="A296" s="233"/>
      <c r="B296" s="233"/>
      <c r="C296" s="233"/>
      <c r="D296" s="233"/>
      <c r="E296" s="233"/>
      <c r="F296" s="233"/>
      <c r="G296" s="233"/>
      <c r="H296" s="233"/>
      <c r="I296" s="233"/>
      <c r="J296" s="233"/>
      <c r="K296" s="233"/>
      <c r="L296" s="233"/>
      <c r="M296" s="233"/>
      <c r="N296" s="233"/>
      <c r="O296" s="233"/>
      <c r="P296" s="233"/>
      <c r="Q296" s="233"/>
      <c r="R296" s="233"/>
      <c r="S296" s="233"/>
      <c r="T296" s="233"/>
      <c r="U296" s="260"/>
      <c r="V296" s="261"/>
      <c r="W296" s="233"/>
      <c r="X296" s="233"/>
      <c r="Y296" s="233"/>
      <c r="Z296" s="233"/>
    </row>
    <row r="297">
      <c r="A297" s="233"/>
      <c r="B297" s="233"/>
      <c r="C297" s="233"/>
      <c r="D297" s="233"/>
      <c r="E297" s="233"/>
      <c r="F297" s="233"/>
      <c r="G297" s="233"/>
      <c r="H297" s="233"/>
      <c r="I297" s="233"/>
      <c r="J297" s="233"/>
      <c r="K297" s="233"/>
      <c r="L297" s="233"/>
      <c r="M297" s="233"/>
      <c r="N297" s="233"/>
      <c r="O297" s="233"/>
      <c r="P297" s="233"/>
      <c r="Q297" s="233"/>
      <c r="R297" s="233"/>
      <c r="S297" s="233"/>
      <c r="T297" s="233"/>
      <c r="U297" s="260"/>
      <c r="V297" s="261"/>
      <c r="W297" s="233"/>
      <c r="X297" s="233"/>
      <c r="Y297" s="233"/>
      <c r="Z297" s="233"/>
    </row>
    <row r="298">
      <c r="A298" s="233"/>
      <c r="B298" s="233"/>
      <c r="C298" s="233"/>
      <c r="D298" s="233"/>
      <c r="E298" s="233"/>
      <c r="F298" s="233"/>
      <c r="G298" s="233"/>
      <c r="H298" s="233"/>
      <c r="I298" s="233"/>
      <c r="J298" s="233"/>
      <c r="K298" s="233"/>
      <c r="L298" s="233"/>
      <c r="M298" s="233"/>
      <c r="N298" s="233"/>
      <c r="O298" s="233"/>
      <c r="P298" s="233"/>
      <c r="Q298" s="233"/>
      <c r="R298" s="233"/>
      <c r="S298" s="233"/>
      <c r="T298" s="233"/>
      <c r="U298" s="260"/>
      <c r="V298" s="261"/>
      <c r="W298" s="233"/>
      <c r="X298" s="233"/>
      <c r="Y298" s="233"/>
      <c r="Z298" s="233"/>
    </row>
    <row r="299">
      <c r="A299" s="233"/>
      <c r="B299" s="233"/>
      <c r="C299" s="233"/>
      <c r="D299" s="233"/>
      <c r="E299" s="233"/>
      <c r="F299" s="233"/>
      <c r="G299" s="233"/>
      <c r="H299" s="233"/>
      <c r="I299" s="233"/>
      <c r="J299" s="233"/>
      <c r="K299" s="233"/>
      <c r="L299" s="233"/>
      <c r="M299" s="233"/>
      <c r="N299" s="233"/>
      <c r="O299" s="233"/>
      <c r="P299" s="233"/>
      <c r="Q299" s="233"/>
      <c r="R299" s="233"/>
      <c r="S299" s="233"/>
      <c r="T299" s="233"/>
      <c r="U299" s="260"/>
      <c r="V299" s="261"/>
      <c r="W299" s="233"/>
      <c r="X299" s="233"/>
      <c r="Y299" s="233"/>
      <c r="Z299" s="233"/>
    </row>
    <row r="300">
      <c r="A300" s="233"/>
      <c r="B300" s="233"/>
      <c r="C300" s="233"/>
      <c r="D300" s="233"/>
      <c r="E300" s="233"/>
      <c r="F300" s="233"/>
      <c r="G300" s="233"/>
      <c r="H300" s="233"/>
      <c r="I300" s="233"/>
      <c r="J300" s="233"/>
      <c r="K300" s="233"/>
      <c r="L300" s="233"/>
      <c r="M300" s="233"/>
      <c r="N300" s="233"/>
      <c r="O300" s="233"/>
      <c r="P300" s="233"/>
      <c r="Q300" s="233"/>
      <c r="R300" s="233"/>
      <c r="S300" s="233"/>
      <c r="T300" s="233"/>
      <c r="U300" s="260"/>
      <c r="V300" s="261"/>
      <c r="W300" s="233"/>
      <c r="X300" s="233"/>
      <c r="Y300" s="233"/>
      <c r="Z300" s="233"/>
    </row>
    <row r="301">
      <c r="A301" s="233"/>
      <c r="B301" s="233"/>
      <c r="C301" s="233"/>
      <c r="D301" s="233"/>
      <c r="E301" s="233"/>
      <c r="F301" s="233"/>
      <c r="G301" s="233"/>
      <c r="H301" s="233"/>
      <c r="I301" s="233"/>
      <c r="J301" s="233"/>
      <c r="K301" s="233"/>
      <c r="L301" s="233"/>
      <c r="M301" s="233"/>
      <c r="N301" s="233"/>
      <c r="O301" s="233"/>
      <c r="P301" s="233"/>
      <c r="Q301" s="233"/>
      <c r="R301" s="233"/>
      <c r="S301" s="233"/>
      <c r="T301" s="233"/>
      <c r="U301" s="260"/>
      <c r="V301" s="261"/>
      <c r="W301" s="233"/>
      <c r="X301" s="233"/>
      <c r="Y301" s="233"/>
      <c r="Z301" s="233"/>
    </row>
    <row r="302">
      <c r="A302" s="233"/>
      <c r="B302" s="233"/>
      <c r="C302" s="233"/>
      <c r="D302" s="233"/>
      <c r="E302" s="233"/>
      <c r="F302" s="233"/>
      <c r="G302" s="233"/>
      <c r="H302" s="233"/>
      <c r="I302" s="233"/>
      <c r="J302" s="233"/>
      <c r="K302" s="233"/>
      <c r="L302" s="233"/>
      <c r="M302" s="233"/>
      <c r="N302" s="233"/>
      <c r="O302" s="233"/>
      <c r="P302" s="233"/>
      <c r="Q302" s="233"/>
      <c r="R302" s="233"/>
      <c r="S302" s="233"/>
      <c r="T302" s="233"/>
      <c r="U302" s="260"/>
      <c r="V302" s="261"/>
      <c r="W302" s="233"/>
      <c r="X302" s="233"/>
      <c r="Y302" s="233"/>
      <c r="Z302" s="233"/>
    </row>
    <row r="303">
      <c r="A303" s="233"/>
      <c r="B303" s="233"/>
      <c r="C303" s="233"/>
      <c r="D303" s="233"/>
      <c r="E303" s="233"/>
      <c r="F303" s="233"/>
      <c r="G303" s="233"/>
      <c r="H303" s="233"/>
      <c r="I303" s="233"/>
      <c r="J303" s="233"/>
      <c r="K303" s="233"/>
      <c r="L303" s="233"/>
      <c r="M303" s="233"/>
      <c r="N303" s="233"/>
      <c r="O303" s="233"/>
      <c r="P303" s="233"/>
      <c r="Q303" s="233"/>
      <c r="R303" s="233"/>
      <c r="S303" s="233"/>
      <c r="T303" s="233"/>
      <c r="U303" s="260"/>
      <c r="V303" s="261"/>
      <c r="W303" s="233"/>
      <c r="X303" s="233"/>
      <c r="Y303" s="233"/>
      <c r="Z303" s="233"/>
    </row>
    <row r="304">
      <c r="A304" s="233"/>
      <c r="B304" s="233"/>
      <c r="C304" s="233"/>
      <c r="D304" s="233"/>
      <c r="E304" s="233"/>
      <c r="F304" s="233"/>
      <c r="G304" s="233"/>
      <c r="H304" s="233"/>
      <c r="I304" s="233"/>
      <c r="J304" s="233"/>
      <c r="K304" s="233"/>
      <c r="L304" s="233"/>
      <c r="M304" s="233"/>
      <c r="N304" s="233"/>
      <c r="O304" s="233"/>
      <c r="P304" s="233"/>
      <c r="Q304" s="233"/>
      <c r="R304" s="233"/>
      <c r="S304" s="233"/>
      <c r="T304" s="233"/>
      <c r="U304" s="260"/>
      <c r="V304" s="261"/>
      <c r="W304" s="233"/>
      <c r="X304" s="233"/>
      <c r="Y304" s="233"/>
      <c r="Z304" s="233"/>
    </row>
    <row r="305">
      <c r="A305" s="233"/>
      <c r="B305" s="233"/>
      <c r="C305" s="233"/>
      <c r="D305" s="233"/>
      <c r="E305" s="233"/>
      <c r="F305" s="233"/>
      <c r="G305" s="233"/>
      <c r="H305" s="233"/>
      <c r="I305" s="233"/>
      <c r="J305" s="233"/>
      <c r="K305" s="233"/>
      <c r="L305" s="233"/>
      <c r="M305" s="233"/>
      <c r="N305" s="233"/>
      <c r="O305" s="233"/>
      <c r="P305" s="233"/>
      <c r="Q305" s="233"/>
      <c r="R305" s="233"/>
      <c r="S305" s="233"/>
      <c r="T305" s="233"/>
      <c r="U305" s="260"/>
      <c r="V305" s="261"/>
      <c r="W305" s="233"/>
      <c r="X305" s="233"/>
      <c r="Y305" s="233"/>
      <c r="Z305" s="233"/>
    </row>
    <row r="306">
      <c r="A306" s="233"/>
      <c r="B306" s="233"/>
      <c r="C306" s="233"/>
      <c r="D306" s="233"/>
      <c r="E306" s="233"/>
      <c r="F306" s="233"/>
      <c r="G306" s="233"/>
      <c r="H306" s="233"/>
      <c r="I306" s="233"/>
      <c r="J306" s="233"/>
      <c r="K306" s="233"/>
      <c r="L306" s="233"/>
      <c r="M306" s="233"/>
      <c r="N306" s="233"/>
      <c r="O306" s="233"/>
      <c r="P306" s="233"/>
      <c r="Q306" s="233"/>
      <c r="R306" s="233"/>
      <c r="S306" s="233"/>
      <c r="T306" s="233"/>
      <c r="U306" s="260"/>
      <c r="V306" s="261"/>
      <c r="W306" s="233"/>
      <c r="X306" s="233"/>
      <c r="Y306" s="233"/>
      <c r="Z306" s="233"/>
    </row>
    <row r="307">
      <c r="A307" s="233"/>
      <c r="B307" s="233"/>
      <c r="C307" s="233"/>
      <c r="D307" s="233"/>
      <c r="E307" s="233"/>
      <c r="F307" s="233"/>
      <c r="G307" s="233"/>
      <c r="H307" s="233"/>
      <c r="I307" s="233"/>
      <c r="J307" s="233"/>
      <c r="K307" s="233"/>
      <c r="L307" s="233"/>
      <c r="M307" s="233"/>
      <c r="N307" s="233"/>
      <c r="O307" s="233"/>
      <c r="P307" s="233"/>
      <c r="Q307" s="233"/>
      <c r="R307" s="233"/>
      <c r="S307" s="233"/>
      <c r="T307" s="233"/>
      <c r="U307" s="260"/>
      <c r="V307" s="261"/>
      <c r="W307" s="233"/>
      <c r="X307" s="233"/>
      <c r="Y307" s="233"/>
      <c r="Z307" s="233"/>
    </row>
    <row r="308">
      <c r="A308" s="233"/>
      <c r="B308" s="233"/>
      <c r="C308" s="233"/>
      <c r="D308" s="233"/>
      <c r="E308" s="233"/>
      <c r="F308" s="233"/>
      <c r="G308" s="233"/>
      <c r="H308" s="233"/>
      <c r="I308" s="233"/>
      <c r="J308" s="233"/>
      <c r="K308" s="233"/>
      <c r="L308" s="233"/>
      <c r="M308" s="233"/>
      <c r="N308" s="233"/>
      <c r="O308" s="233"/>
      <c r="P308" s="233"/>
      <c r="Q308" s="233"/>
      <c r="R308" s="233"/>
      <c r="S308" s="233"/>
      <c r="T308" s="233"/>
      <c r="U308" s="260"/>
      <c r="V308" s="261"/>
      <c r="W308" s="233"/>
      <c r="X308" s="233"/>
      <c r="Y308" s="233"/>
      <c r="Z308" s="233"/>
    </row>
    <row r="309">
      <c r="A309" s="233"/>
      <c r="B309" s="233"/>
      <c r="C309" s="233"/>
      <c r="D309" s="233"/>
      <c r="E309" s="233"/>
      <c r="F309" s="233"/>
      <c r="G309" s="233"/>
      <c r="H309" s="233"/>
      <c r="I309" s="233"/>
      <c r="J309" s="233"/>
      <c r="K309" s="233"/>
      <c r="L309" s="233"/>
      <c r="M309" s="233"/>
      <c r="N309" s="233"/>
      <c r="O309" s="233"/>
      <c r="P309" s="233"/>
      <c r="Q309" s="233"/>
      <c r="R309" s="233"/>
      <c r="S309" s="233"/>
      <c r="T309" s="233"/>
      <c r="U309" s="260"/>
      <c r="V309" s="261"/>
      <c r="W309" s="233"/>
      <c r="X309" s="233"/>
      <c r="Y309" s="233"/>
      <c r="Z309" s="233"/>
    </row>
    <row r="310">
      <c r="A310" s="233"/>
      <c r="B310" s="233"/>
      <c r="C310" s="233"/>
      <c r="D310" s="233"/>
      <c r="E310" s="233"/>
      <c r="F310" s="233"/>
      <c r="G310" s="233"/>
      <c r="H310" s="233"/>
      <c r="I310" s="233"/>
      <c r="J310" s="233"/>
      <c r="K310" s="233"/>
      <c r="L310" s="233"/>
      <c r="M310" s="233"/>
      <c r="N310" s="233"/>
      <c r="O310" s="233"/>
      <c r="P310" s="233"/>
      <c r="Q310" s="233"/>
      <c r="R310" s="233"/>
      <c r="S310" s="233"/>
      <c r="T310" s="233"/>
      <c r="U310" s="260"/>
      <c r="V310" s="261"/>
      <c r="W310" s="233"/>
      <c r="X310" s="233"/>
      <c r="Y310" s="233"/>
      <c r="Z310" s="233"/>
    </row>
    <row r="311">
      <c r="A311" s="233"/>
      <c r="B311" s="233"/>
      <c r="C311" s="233"/>
      <c r="D311" s="233"/>
      <c r="E311" s="233"/>
      <c r="F311" s="233"/>
      <c r="G311" s="233"/>
      <c r="H311" s="233"/>
      <c r="I311" s="233"/>
      <c r="J311" s="233"/>
      <c r="K311" s="233"/>
      <c r="L311" s="233"/>
      <c r="M311" s="233"/>
      <c r="N311" s="233"/>
      <c r="O311" s="233"/>
      <c r="P311" s="233"/>
      <c r="Q311" s="233"/>
      <c r="R311" s="233"/>
      <c r="S311" s="233"/>
      <c r="T311" s="233"/>
      <c r="U311" s="260"/>
      <c r="V311" s="261"/>
      <c r="W311" s="233"/>
      <c r="X311" s="233"/>
      <c r="Y311" s="233"/>
      <c r="Z311" s="233"/>
    </row>
    <row r="312">
      <c r="A312" s="233"/>
      <c r="B312" s="233"/>
      <c r="C312" s="233"/>
      <c r="D312" s="233"/>
      <c r="E312" s="233"/>
      <c r="F312" s="233"/>
      <c r="G312" s="233"/>
      <c r="H312" s="233"/>
      <c r="I312" s="233"/>
      <c r="J312" s="233"/>
      <c r="K312" s="233"/>
      <c r="L312" s="233"/>
      <c r="M312" s="233"/>
      <c r="N312" s="233"/>
      <c r="O312" s="233"/>
      <c r="P312" s="233"/>
      <c r="Q312" s="233"/>
      <c r="R312" s="233"/>
      <c r="S312" s="233"/>
      <c r="T312" s="233"/>
      <c r="U312" s="260"/>
      <c r="V312" s="261"/>
      <c r="W312" s="233"/>
      <c r="X312" s="233"/>
      <c r="Y312" s="233"/>
      <c r="Z312" s="233"/>
    </row>
    <row r="313">
      <c r="A313" s="233"/>
      <c r="B313" s="233"/>
      <c r="C313" s="233"/>
      <c r="D313" s="233"/>
      <c r="E313" s="233"/>
      <c r="F313" s="233"/>
      <c r="G313" s="233"/>
      <c r="H313" s="233"/>
      <c r="I313" s="233"/>
      <c r="J313" s="233"/>
      <c r="K313" s="233"/>
      <c r="L313" s="233"/>
      <c r="M313" s="233"/>
      <c r="N313" s="233"/>
      <c r="O313" s="233"/>
      <c r="P313" s="233"/>
      <c r="Q313" s="233"/>
      <c r="R313" s="233"/>
      <c r="S313" s="233"/>
      <c r="T313" s="233"/>
      <c r="U313" s="260"/>
      <c r="V313" s="261"/>
      <c r="W313" s="233"/>
      <c r="X313" s="233"/>
      <c r="Y313" s="233"/>
      <c r="Z313" s="233"/>
    </row>
    <row r="314">
      <c r="A314" s="233"/>
      <c r="B314" s="233"/>
      <c r="C314" s="233"/>
      <c r="D314" s="233"/>
      <c r="E314" s="233"/>
      <c r="F314" s="233"/>
      <c r="G314" s="233"/>
      <c r="H314" s="233"/>
      <c r="I314" s="233"/>
      <c r="J314" s="233"/>
      <c r="K314" s="233"/>
      <c r="L314" s="233"/>
      <c r="M314" s="233"/>
      <c r="N314" s="233"/>
      <c r="O314" s="233"/>
      <c r="P314" s="233"/>
      <c r="Q314" s="233"/>
      <c r="R314" s="233"/>
      <c r="S314" s="233"/>
      <c r="T314" s="233"/>
      <c r="U314" s="260"/>
      <c r="V314" s="261"/>
      <c r="W314" s="233"/>
      <c r="X314" s="233"/>
      <c r="Y314" s="233"/>
      <c r="Z314" s="233"/>
    </row>
    <row r="315">
      <c r="A315" s="233"/>
      <c r="B315" s="233"/>
      <c r="C315" s="233"/>
      <c r="D315" s="233"/>
      <c r="E315" s="233"/>
      <c r="F315" s="233"/>
      <c r="G315" s="233"/>
      <c r="H315" s="233"/>
      <c r="I315" s="233"/>
      <c r="J315" s="233"/>
      <c r="K315" s="233"/>
      <c r="L315" s="233"/>
      <c r="M315" s="233"/>
      <c r="N315" s="233"/>
      <c r="O315" s="233"/>
      <c r="P315" s="233"/>
      <c r="Q315" s="233"/>
      <c r="R315" s="233"/>
      <c r="S315" s="233"/>
      <c r="T315" s="233"/>
      <c r="U315" s="260"/>
      <c r="V315" s="261"/>
      <c r="W315" s="233"/>
      <c r="X315" s="233"/>
      <c r="Y315" s="233"/>
      <c r="Z315" s="233"/>
    </row>
    <row r="316">
      <c r="A316" s="233"/>
      <c r="B316" s="233"/>
      <c r="C316" s="233"/>
      <c r="D316" s="233"/>
      <c r="E316" s="233"/>
      <c r="F316" s="233"/>
      <c r="G316" s="233"/>
      <c r="H316" s="233"/>
      <c r="I316" s="233"/>
      <c r="J316" s="233"/>
      <c r="K316" s="233"/>
      <c r="L316" s="233"/>
      <c r="M316" s="233"/>
      <c r="N316" s="233"/>
      <c r="O316" s="233"/>
      <c r="P316" s="233"/>
      <c r="Q316" s="233"/>
      <c r="R316" s="233"/>
      <c r="S316" s="233"/>
      <c r="T316" s="233"/>
      <c r="U316" s="260"/>
      <c r="V316" s="261"/>
      <c r="W316" s="233"/>
      <c r="X316" s="233"/>
      <c r="Y316" s="233"/>
      <c r="Z316" s="233"/>
    </row>
    <row r="317">
      <c r="A317" s="233"/>
      <c r="B317" s="233"/>
      <c r="C317" s="233"/>
      <c r="D317" s="233"/>
      <c r="E317" s="233"/>
      <c r="F317" s="233"/>
      <c r="G317" s="233"/>
      <c r="H317" s="233"/>
      <c r="I317" s="233"/>
      <c r="J317" s="233"/>
      <c r="K317" s="233"/>
      <c r="L317" s="233"/>
      <c r="M317" s="233"/>
      <c r="N317" s="233"/>
      <c r="O317" s="233"/>
      <c r="P317" s="233"/>
      <c r="Q317" s="233"/>
      <c r="R317" s="233"/>
      <c r="S317" s="233"/>
      <c r="T317" s="233"/>
      <c r="U317" s="260"/>
      <c r="V317" s="261"/>
      <c r="W317" s="233"/>
      <c r="X317" s="233"/>
      <c r="Y317" s="233"/>
      <c r="Z317" s="233"/>
    </row>
    <row r="318">
      <c r="A318" s="233"/>
      <c r="B318" s="233"/>
      <c r="C318" s="233"/>
      <c r="D318" s="233"/>
      <c r="E318" s="233"/>
      <c r="F318" s="233"/>
      <c r="G318" s="233"/>
      <c r="H318" s="233"/>
      <c r="I318" s="233"/>
      <c r="J318" s="233"/>
      <c r="K318" s="233"/>
      <c r="L318" s="233"/>
      <c r="M318" s="233"/>
      <c r="N318" s="233"/>
      <c r="O318" s="233"/>
      <c r="P318" s="233"/>
      <c r="Q318" s="233"/>
      <c r="R318" s="233"/>
      <c r="S318" s="233"/>
      <c r="T318" s="233"/>
      <c r="U318" s="260"/>
      <c r="V318" s="261"/>
      <c r="W318" s="233"/>
      <c r="X318" s="233"/>
      <c r="Y318" s="233"/>
      <c r="Z318" s="233"/>
    </row>
    <row r="319">
      <c r="A319" s="233"/>
      <c r="B319" s="233"/>
      <c r="C319" s="233"/>
      <c r="D319" s="233"/>
      <c r="E319" s="233"/>
      <c r="F319" s="233"/>
      <c r="G319" s="233"/>
      <c r="H319" s="233"/>
      <c r="I319" s="233"/>
      <c r="J319" s="233"/>
      <c r="K319" s="233"/>
      <c r="L319" s="233"/>
      <c r="M319" s="233"/>
      <c r="N319" s="233"/>
      <c r="O319" s="233"/>
      <c r="P319" s="233"/>
      <c r="Q319" s="233"/>
      <c r="R319" s="233"/>
      <c r="S319" s="233"/>
      <c r="T319" s="233"/>
      <c r="U319" s="260"/>
      <c r="V319" s="261"/>
      <c r="W319" s="233"/>
      <c r="X319" s="233"/>
      <c r="Y319" s="233"/>
      <c r="Z319" s="233"/>
    </row>
    <row r="320">
      <c r="A320" s="233"/>
      <c r="B320" s="233"/>
      <c r="C320" s="233"/>
      <c r="D320" s="233"/>
      <c r="E320" s="233"/>
      <c r="F320" s="233"/>
      <c r="G320" s="233"/>
      <c r="H320" s="233"/>
      <c r="I320" s="233"/>
      <c r="J320" s="233"/>
      <c r="K320" s="233"/>
      <c r="L320" s="233"/>
      <c r="M320" s="233"/>
      <c r="N320" s="233"/>
      <c r="O320" s="233"/>
      <c r="P320" s="233"/>
      <c r="Q320" s="233"/>
      <c r="R320" s="233"/>
      <c r="S320" s="233"/>
      <c r="T320" s="233"/>
      <c r="U320" s="260"/>
      <c r="V320" s="261"/>
      <c r="W320" s="233"/>
      <c r="X320" s="233"/>
      <c r="Y320" s="233"/>
      <c r="Z320" s="233"/>
    </row>
    <row r="321">
      <c r="A321" s="233"/>
      <c r="B321" s="233"/>
      <c r="C321" s="233"/>
      <c r="D321" s="233"/>
      <c r="E321" s="233"/>
      <c r="F321" s="233"/>
      <c r="G321" s="233"/>
      <c r="H321" s="233"/>
      <c r="I321" s="233"/>
      <c r="J321" s="233"/>
      <c r="K321" s="233"/>
      <c r="L321" s="233"/>
      <c r="M321" s="233"/>
      <c r="N321" s="233"/>
      <c r="O321" s="233"/>
      <c r="P321" s="233"/>
      <c r="Q321" s="233"/>
      <c r="R321" s="233"/>
      <c r="S321" s="233"/>
      <c r="T321" s="233"/>
      <c r="U321" s="260"/>
      <c r="V321" s="261"/>
      <c r="W321" s="233"/>
      <c r="X321" s="233"/>
      <c r="Y321" s="233"/>
      <c r="Z321" s="233"/>
    </row>
    <row r="322">
      <c r="A322" s="233"/>
      <c r="B322" s="233"/>
      <c r="C322" s="233"/>
      <c r="D322" s="233"/>
      <c r="E322" s="233"/>
      <c r="F322" s="233"/>
      <c r="G322" s="233"/>
      <c r="H322" s="233"/>
      <c r="I322" s="233"/>
      <c r="J322" s="233"/>
      <c r="K322" s="233"/>
      <c r="L322" s="233"/>
      <c r="M322" s="233"/>
      <c r="N322" s="233"/>
      <c r="O322" s="233"/>
      <c r="P322" s="233"/>
      <c r="Q322" s="233"/>
      <c r="R322" s="233"/>
      <c r="S322" s="233"/>
      <c r="T322" s="233"/>
      <c r="U322" s="260"/>
      <c r="V322" s="261"/>
      <c r="W322" s="233"/>
      <c r="X322" s="233"/>
      <c r="Y322" s="233"/>
      <c r="Z322" s="233"/>
    </row>
    <row r="323">
      <c r="A323" s="233"/>
      <c r="B323" s="233"/>
      <c r="C323" s="233"/>
      <c r="D323" s="233"/>
      <c r="E323" s="233"/>
      <c r="F323" s="233"/>
      <c r="G323" s="233"/>
      <c r="H323" s="233"/>
      <c r="I323" s="233"/>
      <c r="J323" s="233"/>
      <c r="K323" s="233"/>
      <c r="L323" s="233"/>
      <c r="M323" s="233"/>
      <c r="N323" s="233"/>
      <c r="O323" s="233"/>
      <c r="P323" s="233"/>
      <c r="Q323" s="233"/>
      <c r="R323" s="233"/>
      <c r="S323" s="233"/>
      <c r="T323" s="233"/>
      <c r="U323" s="260"/>
      <c r="V323" s="261"/>
      <c r="W323" s="233"/>
      <c r="X323" s="233"/>
      <c r="Y323" s="233"/>
      <c r="Z323" s="233"/>
    </row>
    <row r="324">
      <c r="A324" s="233"/>
      <c r="B324" s="233"/>
      <c r="C324" s="233"/>
      <c r="D324" s="233"/>
      <c r="E324" s="233"/>
      <c r="F324" s="233"/>
      <c r="G324" s="233"/>
      <c r="H324" s="233"/>
      <c r="I324" s="233"/>
      <c r="J324" s="233"/>
      <c r="K324" s="233"/>
      <c r="L324" s="233"/>
      <c r="M324" s="233"/>
      <c r="N324" s="233"/>
      <c r="O324" s="233"/>
      <c r="P324" s="233"/>
      <c r="Q324" s="233"/>
      <c r="R324" s="233"/>
      <c r="S324" s="233"/>
      <c r="T324" s="233"/>
      <c r="U324" s="260"/>
      <c r="V324" s="261"/>
      <c r="W324" s="233"/>
      <c r="X324" s="233"/>
      <c r="Y324" s="233"/>
      <c r="Z324" s="233"/>
    </row>
    <row r="325">
      <c r="A325" s="233"/>
      <c r="B325" s="233"/>
      <c r="C325" s="233"/>
      <c r="D325" s="233"/>
      <c r="E325" s="233"/>
      <c r="F325" s="233"/>
      <c r="G325" s="233"/>
      <c r="H325" s="233"/>
      <c r="I325" s="233"/>
      <c r="J325" s="233"/>
      <c r="K325" s="233"/>
      <c r="L325" s="233"/>
      <c r="M325" s="233"/>
      <c r="N325" s="233"/>
      <c r="O325" s="233"/>
      <c r="P325" s="233"/>
      <c r="Q325" s="233"/>
      <c r="R325" s="233"/>
      <c r="S325" s="233"/>
      <c r="T325" s="233"/>
      <c r="U325" s="260"/>
      <c r="V325" s="261"/>
      <c r="W325" s="233"/>
      <c r="X325" s="233"/>
      <c r="Y325" s="233"/>
      <c r="Z325" s="233"/>
    </row>
    <row r="326">
      <c r="A326" s="233"/>
      <c r="B326" s="233"/>
      <c r="C326" s="233"/>
      <c r="D326" s="233"/>
      <c r="E326" s="233"/>
      <c r="F326" s="233"/>
      <c r="G326" s="233"/>
      <c r="H326" s="233"/>
      <c r="I326" s="233"/>
      <c r="J326" s="233"/>
      <c r="K326" s="233"/>
      <c r="L326" s="233"/>
      <c r="M326" s="233"/>
      <c r="N326" s="233"/>
      <c r="O326" s="233"/>
      <c r="P326" s="233"/>
      <c r="Q326" s="233"/>
      <c r="R326" s="233"/>
      <c r="S326" s="233"/>
      <c r="T326" s="233"/>
      <c r="U326" s="260"/>
      <c r="V326" s="261"/>
      <c r="W326" s="233"/>
      <c r="X326" s="233"/>
      <c r="Y326" s="233"/>
      <c r="Z326" s="233"/>
    </row>
    <row r="327">
      <c r="A327" s="233"/>
      <c r="B327" s="233"/>
      <c r="C327" s="233"/>
      <c r="D327" s="233"/>
      <c r="E327" s="233"/>
      <c r="F327" s="233"/>
      <c r="G327" s="233"/>
      <c r="H327" s="233"/>
      <c r="I327" s="233"/>
      <c r="J327" s="233"/>
      <c r="K327" s="233"/>
      <c r="L327" s="233"/>
      <c r="M327" s="233"/>
      <c r="N327" s="233"/>
      <c r="O327" s="233"/>
      <c r="P327" s="233"/>
      <c r="Q327" s="233"/>
      <c r="R327" s="233"/>
      <c r="S327" s="233"/>
      <c r="T327" s="233"/>
      <c r="U327" s="260"/>
      <c r="V327" s="261"/>
      <c r="W327" s="233"/>
      <c r="X327" s="233"/>
      <c r="Y327" s="233"/>
      <c r="Z327" s="233"/>
    </row>
    <row r="328">
      <c r="A328" s="233"/>
      <c r="B328" s="233"/>
      <c r="C328" s="233"/>
      <c r="D328" s="233"/>
      <c r="E328" s="233"/>
      <c r="F328" s="233"/>
      <c r="G328" s="233"/>
      <c r="H328" s="233"/>
      <c r="I328" s="233"/>
      <c r="J328" s="233"/>
      <c r="K328" s="233"/>
      <c r="L328" s="233"/>
      <c r="M328" s="233"/>
      <c r="N328" s="233"/>
      <c r="O328" s="233"/>
      <c r="P328" s="233"/>
      <c r="Q328" s="233"/>
      <c r="R328" s="233"/>
      <c r="S328" s="233"/>
      <c r="T328" s="233"/>
      <c r="U328" s="260"/>
      <c r="V328" s="261"/>
      <c r="W328" s="233"/>
      <c r="X328" s="233"/>
      <c r="Y328" s="233"/>
      <c r="Z328" s="233"/>
    </row>
    <row r="329">
      <c r="A329" s="233"/>
      <c r="B329" s="233"/>
      <c r="C329" s="233"/>
      <c r="D329" s="233"/>
      <c r="E329" s="233"/>
      <c r="F329" s="233"/>
      <c r="G329" s="233"/>
      <c r="H329" s="233"/>
      <c r="I329" s="233"/>
      <c r="J329" s="233"/>
      <c r="K329" s="233"/>
      <c r="L329" s="233"/>
      <c r="M329" s="233"/>
      <c r="N329" s="233"/>
      <c r="O329" s="233"/>
      <c r="P329" s="233"/>
      <c r="Q329" s="233"/>
      <c r="R329" s="233"/>
      <c r="S329" s="233"/>
      <c r="T329" s="233"/>
      <c r="U329" s="260"/>
      <c r="V329" s="261"/>
      <c r="W329" s="233"/>
      <c r="X329" s="233"/>
      <c r="Y329" s="233"/>
      <c r="Z329" s="233"/>
    </row>
    <row r="330">
      <c r="A330" s="233"/>
      <c r="B330" s="233"/>
      <c r="C330" s="233"/>
      <c r="D330" s="233"/>
      <c r="E330" s="233"/>
      <c r="F330" s="233"/>
      <c r="G330" s="233"/>
      <c r="H330" s="233"/>
      <c r="I330" s="233"/>
      <c r="J330" s="233"/>
      <c r="K330" s="233"/>
      <c r="L330" s="233"/>
      <c r="M330" s="233"/>
      <c r="N330" s="233"/>
      <c r="O330" s="233"/>
      <c r="P330" s="233"/>
      <c r="Q330" s="233"/>
      <c r="R330" s="233"/>
      <c r="S330" s="233"/>
      <c r="T330" s="233"/>
      <c r="U330" s="260"/>
      <c r="V330" s="261"/>
      <c r="W330" s="233"/>
      <c r="X330" s="233"/>
      <c r="Y330" s="233"/>
      <c r="Z330" s="233"/>
    </row>
    <row r="331">
      <c r="A331" s="233"/>
      <c r="B331" s="233"/>
      <c r="C331" s="233"/>
      <c r="D331" s="233"/>
      <c r="E331" s="233"/>
      <c r="F331" s="233"/>
      <c r="G331" s="233"/>
      <c r="H331" s="233"/>
      <c r="I331" s="233"/>
      <c r="J331" s="233"/>
      <c r="K331" s="233"/>
      <c r="L331" s="233"/>
      <c r="M331" s="233"/>
      <c r="N331" s="233"/>
      <c r="O331" s="233"/>
      <c r="P331" s="233"/>
      <c r="Q331" s="233"/>
      <c r="R331" s="233"/>
      <c r="S331" s="233"/>
      <c r="T331" s="233"/>
      <c r="U331" s="260"/>
      <c r="V331" s="261"/>
      <c r="W331" s="233"/>
      <c r="X331" s="233"/>
      <c r="Y331" s="233"/>
      <c r="Z331" s="233"/>
    </row>
    <row r="332">
      <c r="A332" s="233"/>
      <c r="B332" s="233"/>
      <c r="C332" s="233"/>
      <c r="D332" s="233"/>
      <c r="E332" s="233"/>
      <c r="F332" s="233"/>
      <c r="G332" s="233"/>
      <c r="H332" s="233"/>
      <c r="I332" s="233"/>
      <c r="J332" s="233"/>
      <c r="K332" s="233"/>
      <c r="L332" s="233"/>
      <c r="M332" s="233"/>
      <c r="N332" s="233"/>
      <c r="O332" s="233"/>
      <c r="P332" s="233"/>
      <c r="Q332" s="233"/>
      <c r="R332" s="233"/>
      <c r="S332" s="233"/>
      <c r="T332" s="233"/>
      <c r="U332" s="260"/>
      <c r="V332" s="261"/>
      <c r="W332" s="233"/>
      <c r="X332" s="233"/>
      <c r="Y332" s="233"/>
      <c r="Z332" s="233"/>
    </row>
    <row r="333">
      <c r="A333" s="233"/>
      <c r="B333" s="233"/>
      <c r="C333" s="233"/>
      <c r="D333" s="233"/>
      <c r="E333" s="233"/>
      <c r="F333" s="233"/>
      <c r="G333" s="233"/>
      <c r="H333" s="233"/>
      <c r="I333" s="233"/>
      <c r="J333" s="233"/>
      <c r="K333" s="233"/>
      <c r="L333" s="233"/>
      <c r="M333" s="233"/>
      <c r="N333" s="233"/>
      <c r="O333" s="233"/>
      <c r="P333" s="233"/>
      <c r="Q333" s="233"/>
      <c r="R333" s="233"/>
      <c r="S333" s="233"/>
      <c r="T333" s="233"/>
      <c r="U333" s="260"/>
      <c r="V333" s="261"/>
      <c r="W333" s="233"/>
      <c r="X333" s="233"/>
      <c r="Y333" s="233"/>
      <c r="Z333" s="233"/>
    </row>
    <row r="334">
      <c r="A334" s="233"/>
      <c r="B334" s="233"/>
      <c r="C334" s="233"/>
      <c r="D334" s="233"/>
      <c r="E334" s="233"/>
      <c r="F334" s="233"/>
      <c r="G334" s="233"/>
      <c r="H334" s="233"/>
      <c r="I334" s="233"/>
      <c r="J334" s="233"/>
      <c r="K334" s="233"/>
      <c r="L334" s="233"/>
      <c r="M334" s="233"/>
      <c r="N334" s="233"/>
      <c r="O334" s="233"/>
      <c r="P334" s="233"/>
      <c r="Q334" s="233"/>
      <c r="R334" s="233"/>
      <c r="S334" s="233"/>
      <c r="T334" s="233"/>
      <c r="U334" s="260"/>
      <c r="V334" s="261"/>
      <c r="W334" s="233"/>
      <c r="X334" s="233"/>
      <c r="Y334" s="233"/>
      <c r="Z334" s="233"/>
    </row>
    <row r="335">
      <c r="A335" s="233"/>
      <c r="B335" s="233"/>
      <c r="C335" s="233"/>
      <c r="D335" s="233"/>
      <c r="E335" s="233"/>
      <c r="F335" s="233"/>
      <c r="G335" s="233"/>
      <c r="H335" s="233"/>
      <c r="I335" s="233"/>
      <c r="J335" s="233"/>
      <c r="K335" s="233"/>
      <c r="L335" s="233"/>
      <c r="M335" s="233"/>
      <c r="N335" s="233"/>
      <c r="O335" s="233"/>
      <c r="P335" s="233"/>
      <c r="Q335" s="233"/>
      <c r="R335" s="233"/>
      <c r="S335" s="233"/>
      <c r="T335" s="233"/>
      <c r="U335" s="260"/>
      <c r="V335" s="261"/>
      <c r="W335" s="233"/>
      <c r="X335" s="233"/>
      <c r="Y335" s="233"/>
      <c r="Z335" s="233"/>
    </row>
    <row r="336">
      <c r="A336" s="233"/>
      <c r="B336" s="233"/>
      <c r="C336" s="233"/>
      <c r="D336" s="233"/>
      <c r="E336" s="233"/>
      <c r="F336" s="233"/>
      <c r="G336" s="233"/>
      <c r="H336" s="233"/>
      <c r="I336" s="233"/>
      <c r="J336" s="233"/>
      <c r="K336" s="233"/>
      <c r="L336" s="233"/>
      <c r="M336" s="233"/>
      <c r="N336" s="233"/>
      <c r="O336" s="233"/>
      <c r="P336" s="233"/>
      <c r="Q336" s="233"/>
      <c r="R336" s="233"/>
      <c r="S336" s="233"/>
      <c r="T336" s="233"/>
      <c r="U336" s="260"/>
      <c r="V336" s="261"/>
      <c r="W336" s="233"/>
      <c r="X336" s="233"/>
      <c r="Y336" s="233"/>
      <c r="Z336" s="233"/>
    </row>
    <row r="337">
      <c r="A337" s="233"/>
      <c r="B337" s="233"/>
      <c r="C337" s="233"/>
      <c r="D337" s="233"/>
      <c r="E337" s="233"/>
      <c r="F337" s="233"/>
      <c r="G337" s="233"/>
      <c r="H337" s="233"/>
      <c r="I337" s="233"/>
      <c r="J337" s="233"/>
      <c r="K337" s="233"/>
      <c r="L337" s="233"/>
      <c r="M337" s="233"/>
      <c r="N337" s="233"/>
      <c r="O337" s="233"/>
      <c r="P337" s="233"/>
      <c r="Q337" s="233"/>
      <c r="R337" s="233"/>
      <c r="S337" s="233"/>
      <c r="T337" s="233"/>
      <c r="U337" s="260"/>
      <c r="V337" s="261"/>
      <c r="W337" s="233"/>
      <c r="X337" s="233"/>
      <c r="Y337" s="233"/>
      <c r="Z337" s="233"/>
    </row>
    <row r="338">
      <c r="A338" s="233"/>
      <c r="B338" s="233"/>
      <c r="C338" s="233"/>
      <c r="D338" s="233"/>
      <c r="E338" s="233"/>
      <c r="F338" s="233"/>
      <c r="G338" s="233"/>
      <c r="H338" s="233"/>
      <c r="I338" s="233"/>
      <c r="J338" s="233"/>
      <c r="K338" s="233"/>
      <c r="L338" s="233"/>
      <c r="M338" s="233"/>
      <c r="N338" s="233"/>
      <c r="O338" s="233"/>
      <c r="P338" s="233"/>
      <c r="Q338" s="233"/>
      <c r="R338" s="233"/>
      <c r="S338" s="233"/>
      <c r="T338" s="233"/>
      <c r="U338" s="260"/>
      <c r="V338" s="261"/>
      <c r="W338" s="233"/>
      <c r="X338" s="233"/>
      <c r="Y338" s="233"/>
      <c r="Z338" s="233"/>
    </row>
    <row r="339">
      <c r="A339" s="233"/>
      <c r="B339" s="233"/>
      <c r="C339" s="233"/>
      <c r="D339" s="233"/>
      <c r="E339" s="233"/>
      <c r="F339" s="233"/>
      <c r="G339" s="233"/>
      <c r="H339" s="233"/>
      <c r="I339" s="233"/>
      <c r="J339" s="233"/>
      <c r="K339" s="233"/>
      <c r="L339" s="233"/>
      <c r="M339" s="233"/>
      <c r="N339" s="233"/>
      <c r="O339" s="233"/>
      <c r="P339" s="233"/>
      <c r="Q339" s="233"/>
      <c r="R339" s="233"/>
      <c r="S339" s="233"/>
      <c r="T339" s="233"/>
      <c r="U339" s="260"/>
      <c r="V339" s="261"/>
      <c r="W339" s="233"/>
      <c r="X339" s="233"/>
      <c r="Y339" s="233"/>
      <c r="Z339" s="233"/>
    </row>
    <row r="340">
      <c r="A340" s="233"/>
      <c r="B340" s="233"/>
      <c r="C340" s="233"/>
      <c r="D340" s="233"/>
      <c r="E340" s="233"/>
      <c r="F340" s="233"/>
      <c r="G340" s="233"/>
      <c r="H340" s="233"/>
      <c r="I340" s="233"/>
      <c r="J340" s="233"/>
      <c r="K340" s="233"/>
      <c r="L340" s="233"/>
      <c r="M340" s="233"/>
      <c r="N340" s="233"/>
      <c r="O340" s="233"/>
      <c r="P340" s="233"/>
      <c r="Q340" s="233"/>
      <c r="R340" s="233"/>
      <c r="S340" s="233"/>
      <c r="T340" s="233"/>
      <c r="U340" s="260"/>
      <c r="V340" s="261"/>
      <c r="W340" s="233"/>
      <c r="X340" s="233"/>
      <c r="Y340" s="233"/>
      <c r="Z340" s="233"/>
    </row>
    <row r="341">
      <c r="A341" s="233"/>
      <c r="B341" s="233"/>
      <c r="C341" s="233"/>
      <c r="D341" s="233"/>
      <c r="E341" s="233"/>
      <c r="F341" s="233"/>
      <c r="G341" s="233"/>
      <c r="H341" s="233"/>
      <c r="I341" s="233"/>
      <c r="J341" s="233"/>
      <c r="K341" s="233"/>
      <c r="L341" s="233"/>
      <c r="M341" s="233"/>
      <c r="N341" s="233"/>
      <c r="O341" s="233"/>
      <c r="P341" s="233"/>
      <c r="Q341" s="233"/>
      <c r="R341" s="233"/>
      <c r="S341" s="233"/>
      <c r="T341" s="233"/>
      <c r="U341" s="260"/>
      <c r="V341" s="261"/>
      <c r="W341" s="233"/>
      <c r="X341" s="233"/>
      <c r="Y341" s="233"/>
      <c r="Z341" s="233"/>
    </row>
    <row r="342">
      <c r="A342" s="233"/>
      <c r="B342" s="233"/>
      <c r="C342" s="233"/>
      <c r="D342" s="233"/>
      <c r="E342" s="233"/>
      <c r="F342" s="233"/>
      <c r="G342" s="233"/>
      <c r="H342" s="233"/>
      <c r="I342" s="233"/>
      <c r="J342" s="233"/>
      <c r="K342" s="233"/>
      <c r="L342" s="233"/>
      <c r="M342" s="233"/>
      <c r="N342" s="233"/>
      <c r="O342" s="233"/>
      <c r="P342" s="233"/>
      <c r="Q342" s="233"/>
      <c r="R342" s="233"/>
      <c r="S342" s="233"/>
      <c r="T342" s="233"/>
      <c r="U342" s="260"/>
      <c r="V342" s="261"/>
      <c r="W342" s="233"/>
      <c r="X342" s="233"/>
      <c r="Y342" s="233"/>
      <c r="Z342" s="233"/>
    </row>
    <row r="343">
      <c r="A343" s="233"/>
      <c r="B343" s="233"/>
      <c r="C343" s="233"/>
      <c r="D343" s="233"/>
      <c r="E343" s="233"/>
      <c r="F343" s="233"/>
      <c r="G343" s="233"/>
      <c r="H343" s="233"/>
      <c r="I343" s="233"/>
      <c r="J343" s="233"/>
      <c r="K343" s="233"/>
      <c r="L343" s="233"/>
      <c r="M343" s="233"/>
      <c r="N343" s="233"/>
      <c r="O343" s="233"/>
      <c r="P343" s="233"/>
      <c r="Q343" s="233"/>
      <c r="R343" s="233"/>
      <c r="S343" s="233"/>
      <c r="T343" s="233"/>
      <c r="U343" s="260"/>
      <c r="V343" s="261"/>
      <c r="W343" s="233"/>
      <c r="X343" s="233"/>
      <c r="Y343" s="233"/>
      <c r="Z343" s="233"/>
    </row>
    <row r="344">
      <c r="A344" s="233"/>
      <c r="B344" s="233"/>
      <c r="C344" s="233"/>
      <c r="D344" s="233"/>
      <c r="E344" s="233"/>
      <c r="F344" s="233"/>
      <c r="G344" s="233"/>
      <c r="H344" s="233"/>
      <c r="I344" s="233"/>
      <c r="J344" s="233"/>
      <c r="K344" s="233"/>
      <c r="L344" s="233"/>
      <c r="M344" s="233"/>
      <c r="N344" s="233"/>
      <c r="O344" s="233"/>
      <c r="P344" s="233"/>
      <c r="Q344" s="233"/>
      <c r="R344" s="233"/>
      <c r="S344" s="233"/>
      <c r="T344" s="233"/>
      <c r="U344" s="260"/>
      <c r="V344" s="261"/>
      <c r="W344" s="233"/>
      <c r="X344" s="233"/>
      <c r="Y344" s="233"/>
      <c r="Z344" s="233"/>
    </row>
    <row r="345">
      <c r="A345" s="233"/>
      <c r="B345" s="233"/>
      <c r="C345" s="233"/>
      <c r="D345" s="233"/>
      <c r="E345" s="233"/>
      <c r="F345" s="233"/>
      <c r="G345" s="233"/>
      <c r="H345" s="233"/>
      <c r="I345" s="233"/>
      <c r="J345" s="233"/>
      <c r="K345" s="233"/>
      <c r="L345" s="233"/>
      <c r="M345" s="233"/>
      <c r="N345" s="233"/>
      <c r="O345" s="233"/>
      <c r="P345" s="233"/>
      <c r="Q345" s="233"/>
      <c r="R345" s="233"/>
      <c r="S345" s="233"/>
      <c r="T345" s="233"/>
      <c r="U345" s="260"/>
      <c r="V345" s="261"/>
      <c r="W345" s="233"/>
      <c r="X345" s="233"/>
      <c r="Y345" s="233"/>
      <c r="Z345" s="233"/>
    </row>
    <row r="346">
      <c r="A346" s="233"/>
      <c r="B346" s="233"/>
      <c r="C346" s="233"/>
      <c r="D346" s="233"/>
      <c r="E346" s="233"/>
      <c r="F346" s="233"/>
      <c r="G346" s="233"/>
      <c r="H346" s="233"/>
      <c r="I346" s="233"/>
      <c r="J346" s="233"/>
      <c r="K346" s="233"/>
      <c r="L346" s="233"/>
      <c r="M346" s="233"/>
      <c r="N346" s="233"/>
      <c r="O346" s="233"/>
      <c r="P346" s="233"/>
      <c r="Q346" s="233"/>
      <c r="R346" s="233"/>
      <c r="S346" s="233"/>
      <c r="T346" s="233"/>
      <c r="U346" s="260"/>
      <c r="V346" s="261"/>
      <c r="W346" s="233"/>
      <c r="X346" s="233"/>
      <c r="Y346" s="233"/>
      <c r="Z346" s="233"/>
    </row>
    <row r="347">
      <c r="A347" s="233"/>
      <c r="B347" s="233"/>
      <c r="C347" s="233"/>
      <c r="D347" s="233"/>
      <c r="E347" s="233"/>
      <c r="F347" s="233"/>
      <c r="G347" s="233"/>
      <c r="H347" s="233"/>
      <c r="I347" s="233"/>
      <c r="J347" s="233"/>
      <c r="K347" s="233"/>
      <c r="L347" s="233"/>
      <c r="M347" s="233"/>
      <c r="N347" s="233"/>
      <c r="O347" s="233"/>
      <c r="P347" s="233"/>
      <c r="Q347" s="233"/>
      <c r="R347" s="233"/>
      <c r="S347" s="233"/>
      <c r="T347" s="233"/>
      <c r="U347" s="260"/>
      <c r="V347" s="261"/>
      <c r="W347" s="233"/>
      <c r="X347" s="233"/>
      <c r="Y347" s="233"/>
      <c r="Z347" s="233"/>
    </row>
    <row r="348">
      <c r="A348" s="233"/>
      <c r="B348" s="233"/>
      <c r="C348" s="233"/>
      <c r="D348" s="233"/>
      <c r="E348" s="233"/>
      <c r="F348" s="233"/>
      <c r="G348" s="233"/>
      <c r="H348" s="233"/>
      <c r="I348" s="233"/>
      <c r="J348" s="233"/>
      <c r="K348" s="233"/>
      <c r="L348" s="233"/>
      <c r="M348" s="233"/>
      <c r="N348" s="233"/>
      <c r="O348" s="233"/>
      <c r="P348" s="233"/>
      <c r="Q348" s="233"/>
      <c r="R348" s="233"/>
      <c r="S348" s="233"/>
      <c r="T348" s="233"/>
      <c r="U348" s="260"/>
      <c r="V348" s="261"/>
      <c r="W348" s="233"/>
      <c r="X348" s="233"/>
      <c r="Y348" s="233"/>
      <c r="Z348" s="233"/>
    </row>
    <row r="349">
      <c r="A349" s="233"/>
      <c r="B349" s="233"/>
      <c r="C349" s="233"/>
      <c r="D349" s="233"/>
      <c r="E349" s="233"/>
      <c r="F349" s="233"/>
      <c r="G349" s="233"/>
      <c r="H349" s="233"/>
      <c r="I349" s="233"/>
      <c r="J349" s="233"/>
      <c r="K349" s="233"/>
      <c r="L349" s="233"/>
      <c r="M349" s="233"/>
      <c r="N349" s="233"/>
      <c r="O349" s="233"/>
      <c r="P349" s="233"/>
      <c r="Q349" s="233"/>
      <c r="R349" s="233"/>
      <c r="S349" s="233"/>
      <c r="T349" s="233"/>
      <c r="U349" s="260"/>
      <c r="V349" s="261"/>
      <c r="W349" s="233"/>
      <c r="X349" s="233"/>
      <c r="Y349" s="233"/>
      <c r="Z349" s="233"/>
    </row>
    <row r="350">
      <c r="A350" s="233"/>
      <c r="B350" s="233"/>
      <c r="C350" s="233"/>
      <c r="D350" s="233"/>
      <c r="E350" s="233"/>
      <c r="F350" s="233"/>
      <c r="G350" s="233"/>
      <c r="H350" s="233"/>
      <c r="I350" s="233"/>
      <c r="J350" s="233"/>
      <c r="K350" s="233"/>
      <c r="L350" s="233"/>
      <c r="M350" s="233"/>
      <c r="N350" s="233"/>
      <c r="O350" s="233"/>
      <c r="P350" s="233"/>
      <c r="Q350" s="233"/>
      <c r="R350" s="233"/>
      <c r="S350" s="233"/>
      <c r="T350" s="233"/>
      <c r="U350" s="260"/>
      <c r="V350" s="261"/>
      <c r="W350" s="233"/>
      <c r="X350" s="233"/>
      <c r="Y350" s="233"/>
      <c r="Z350" s="233"/>
    </row>
    <row r="351">
      <c r="A351" s="233"/>
      <c r="B351" s="233"/>
      <c r="C351" s="233"/>
      <c r="D351" s="233"/>
      <c r="E351" s="233"/>
      <c r="F351" s="233"/>
      <c r="G351" s="233"/>
      <c r="H351" s="233"/>
      <c r="I351" s="233"/>
      <c r="J351" s="233"/>
      <c r="K351" s="233"/>
      <c r="L351" s="233"/>
      <c r="M351" s="233"/>
      <c r="N351" s="233"/>
      <c r="O351" s="233"/>
      <c r="P351" s="233"/>
      <c r="Q351" s="233"/>
      <c r="R351" s="233"/>
      <c r="S351" s="233"/>
      <c r="T351" s="233"/>
      <c r="U351" s="260"/>
      <c r="V351" s="261"/>
      <c r="W351" s="233"/>
      <c r="X351" s="233"/>
      <c r="Y351" s="233"/>
      <c r="Z351" s="233"/>
    </row>
    <row r="352">
      <c r="A352" s="233"/>
      <c r="B352" s="233"/>
      <c r="C352" s="233"/>
      <c r="D352" s="233"/>
      <c r="E352" s="233"/>
      <c r="F352" s="233"/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3"/>
      <c r="R352" s="233"/>
      <c r="S352" s="233"/>
      <c r="T352" s="233"/>
      <c r="U352" s="260"/>
      <c r="V352" s="261"/>
      <c r="W352" s="233"/>
      <c r="X352" s="233"/>
      <c r="Y352" s="233"/>
      <c r="Z352" s="233"/>
    </row>
    <row r="353">
      <c r="A353" s="233"/>
      <c r="B353" s="233"/>
      <c r="C353" s="233"/>
      <c r="D353" s="233"/>
      <c r="E353" s="233"/>
      <c r="F353" s="233"/>
      <c r="G353" s="233"/>
      <c r="H353" s="233"/>
      <c r="I353" s="233"/>
      <c r="J353" s="233"/>
      <c r="K353" s="233"/>
      <c r="L353" s="233"/>
      <c r="M353" s="233"/>
      <c r="N353" s="233"/>
      <c r="O353" s="233"/>
      <c r="P353" s="233"/>
      <c r="Q353" s="233"/>
      <c r="R353" s="233"/>
      <c r="S353" s="233"/>
      <c r="T353" s="233"/>
      <c r="U353" s="260"/>
      <c r="V353" s="261"/>
      <c r="W353" s="233"/>
      <c r="X353" s="233"/>
      <c r="Y353" s="233"/>
      <c r="Z353" s="233"/>
    </row>
    <row r="354">
      <c r="A354" s="233"/>
      <c r="B354" s="233"/>
      <c r="C354" s="233"/>
      <c r="D354" s="233"/>
      <c r="E354" s="233"/>
      <c r="F354" s="233"/>
      <c r="G354" s="233"/>
      <c r="H354" s="233"/>
      <c r="I354" s="233"/>
      <c r="J354" s="233"/>
      <c r="K354" s="233"/>
      <c r="L354" s="233"/>
      <c r="M354" s="233"/>
      <c r="N354" s="233"/>
      <c r="O354" s="233"/>
      <c r="P354" s="233"/>
      <c r="Q354" s="233"/>
      <c r="R354" s="233"/>
      <c r="S354" s="233"/>
      <c r="T354" s="233"/>
      <c r="U354" s="260"/>
      <c r="V354" s="261"/>
      <c r="W354" s="233"/>
      <c r="X354" s="233"/>
      <c r="Y354" s="233"/>
      <c r="Z354" s="233"/>
    </row>
    <row r="355">
      <c r="A355" s="233"/>
      <c r="B355" s="233"/>
      <c r="C355" s="233"/>
      <c r="D355" s="233"/>
      <c r="E355" s="233"/>
      <c r="F355" s="233"/>
      <c r="G355" s="233"/>
      <c r="H355" s="233"/>
      <c r="I355" s="233"/>
      <c r="J355" s="233"/>
      <c r="K355" s="233"/>
      <c r="L355" s="233"/>
      <c r="M355" s="233"/>
      <c r="N355" s="233"/>
      <c r="O355" s="233"/>
      <c r="P355" s="233"/>
      <c r="Q355" s="233"/>
      <c r="R355" s="233"/>
      <c r="S355" s="233"/>
      <c r="T355" s="233"/>
      <c r="U355" s="260"/>
      <c r="V355" s="261"/>
      <c r="W355" s="233"/>
      <c r="X355" s="233"/>
      <c r="Y355" s="233"/>
      <c r="Z355" s="233"/>
    </row>
    <row r="356">
      <c r="A356" s="233"/>
      <c r="B356" s="233"/>
      <c r="C356" s="233"/>
      <c r="D356" s="233"/>
      <c r="E356" s="233"/>
      <c r="F356" s="233"/>
      <c r="G356" s="233"/>
      <c r="H356" s="233"/>
      <c r="I356" s="233"/>
      <c r="J356" s="233"/>
      <c r="K356" s="233"/>
      <c r="L356" s="233"/>
      <c r="M356" s="233"/>
      <c r="N356" s="233"/>
      <c r="O356" s="233"/>
      <c r="P356" s="233"/>
      <c r="Q356" s="233"/>
      <c r="R356" s="233"/>
      <c r="S356" s="233"/>
      <c r="T356" s="233"/>
      <c r="U356" s="260"/>
      <c r="V356" s="261"/>
      <c r="W356" s="233"/>
      <c r="X356" s="233"/>
      <c r="Y356" s="233"/>
      <c r="Z356" s="233"/>
    </row>
    <row r="357">
      <c r="A357" s="233"/>
      <c r="B357" s="233"/>
      <c r="C357" s="233"/>
      <c r="D357" s="233"/>
      <c r="E357" s="233"/>
      <c r="F357" s="233"/>
      <c r="G357" s="233"/>
      <c r="H357" s="233"/>
      <c r="I357" s="233"/>
      <c r="J357" s="233"/>
      <c r="K357" s="233"/>
      <c r="L357" s="233"/>
      <c r="M357" s="233"/>
      <c r="N357" s="233"/>
      <c r="O357" s="233"/>
      <c r="P357" s="233"/>
      <c r="Q357" s="233"/>
      <c r="R357" s="233"/>
      <c r="S357" s="233"/>
      <c r="T357" s="233"/>
      <c r="U357" s="260"/>
      <c r="V357" s="261"/>
      <c r="W357" s="233"/>
      <c r="X357" s="233"/>
      <c r="Y357" s="233"/>
      <c r="Z357" s="233"/>
    </row>
    <row r="358">
      <c r="A358" s="233"/>
      <c r="B358" s="233"/>
      <c r="C358" s="233"/>
      <c r="D358" s="233"/>
      <c r="E358" s="233"/>
      <c r="F358" s="233"/>
      <c r="G358" s="233"/>
      <c r="H358" s="233"/>
      <c r="I358" s="233"/>
      <c r="J358" s="233"/>
      <c r="K358" s="233"/>
      <c r="L358" s="233"/>
      <c r="M358" s="233"/>
      <c r="N358" s="233"/>
      <c r="O358" s="233"/>
      <c r="P358" s="233"/>
      <c r="Q358" s="233"/>
      <c r="R358" s="233"/>
      <c r="S358" s="233"/>
      <c r="T358" s="233"/>
      <c r="U358" s="260"/>
      <c r="V358" s="261"/>
      <c r="W358" s="233"/>
      <c r="X358" s="233"/>
      <c r="Y358" s="233"/>
      <c r="Z358" s="233"/>
    </row>
    <row r="359">
      <c r="A359" s="233"/>
      <c r="B359" s="233"/>
      <c r="C359" s="233"/>
      <c r="D359" s="233"/>
      <c r="E359" s="233"/>
      <c r="F359" s="233"/>
      <c r="G359" s="233"/>
      <c r="H359" s="233"/>
      <c r="I359" s="233"/>
      <c r="J359" s="233"/>
      <c r="K359" s="233"/>
      <c r="L359" s="233"/>
      <c r="M359" s="233"/>
      <c r="N359" s="233"/>
      <c r="O359" s="233"/>
      <c r="P359" s="233"/>
      <c r="Q359" s="233"/>
      <c r="R359" s="233"/>
      <c r="S359" s="233"/>
      <c r="T359" s="233"/>
      <c r="U359" s="260"/>
      <c r="V359" s="261"/>
      <c r="W359" s="233"/>
      <c r="X359" s="233"/>
      <c r="Y359" s="233"/>
      <c r="Z359" s="233"/>
    </row>
    <row r="360">
      <c r="A360" s="233"/>
      <c r="B360" s="233"/>
      <c r="C360" s="233"/>
      <c r="D360" s="233"/>
      <c r="E360" s="233"/>
      <c r="F360" s="233"/>
      <c r="G360" s="233"/>
      <c r="H360" s="233"/>
      <c r="I360" s="233"/>
      <c r="J360" s="233"/>
      <c r="K360" s="233"/>
      <c r="L360" s="233"/>
      <c r="M360" s="233"/>
      <c r="N360" s="233"/>
      <c r="O360" s="233"/>
      <c r="P360" s="233"/>
      <c r="Q360" s="233"/>
      <c r="R360" s="233"/>
      <c r="S360" s="233"/>
      <c r="T360" s="233"/>
      <c r="U360" s="260"/>
      <c r="V360" s="261"/>
      <c r="W360" s="233"/>
      <c r="X360" s="233"/>
      <c r="Y360" s="233"/>
      <c r="Z360" s="233"/>
    </row>
    <row r="361">
      <c r="A361" s="233"/>
      <c r="B361" s="233"/>
      <c r="C361" s="233"/>
      <c r="D361" s="233"/>
      <c r="E361" s="233"/>
      <c r="F361" s="233"/>
      <c r="G361" s="233"/>
      <c r="H361" s="233"/>
      <c r="I361" s="233"/>
      <c r="J361" s="233"/>
      <c r="K361" s="233"/>
      <c r="L361" s="233"/>
      <c r="M361" s="233"/>
      <c r="N361" s="233"/>
      <c r="O361" s="233"/>
      <c r="P361" s="233"/>
      <c r="Q361" s="233"/>
      <c r="R361" s="233"/>
      <c r="S361" s="233"/>
      <c r="T361" s="233"/>
      <c r="U361" s="260"/>
      <c r="V361" s="261"/>
      <c r="W361" s="233"/>
      <c r="X361" s="233"/>
      <c r="Y361" s="233"/>
      <c r="Z361" s="233"/>
    </row>
    <row r="362">
      <c r="A362" s="233"/>
      <c r="B362" s="233"/>
      <c r="C362" s="233"/>
      <c r="D362" s="233"/>
      <c r="E362" s="233"/>
      <c r="F362" s="233"/>
      <c r="G362" s="233"/>
      <c r="H362" s="233"/>
      <c r="I362" s="233"/>
      <c r="J362" s="233"/>
      <c r="K362" s="233"/>
      <c r="L362" s="233"/>
      <c r="M362" s="233"/>
      <c r="N362" s="233"/>
      <c r="O362" s="233"/>
      <c r="P362" s="233"/>
      <c r="Q362" s="233"/>
      <c r="R362" s="233"/>
      <c r="S362" s="233"/>
      <c r="T362" s="233"/>
      <c r="U362" s="260"/>
      <c r="V362" s="261"/>
      <c r="W362" s="233"/>
      <c r="X362" s="233"/>
      <c r="Y362" s="233"/>
      <c r="Z362" s="233"/>
    </row>
    <row r="363">
      <c r="A363" s="233"/>
      <c r="B363" s="233"/>
      <c r="C363" s="233"/>
      <c r="D363" s="233"/>
      <c r="E363" s="233"/>
      <c r="F363" s="233"/>
      <c r="G363" s="233"/>
      <c r="H363" s="233"/>
      <c r="I363" s="233"/>
      <c r="J363" s="233"/>
      <c r="K363" s="233"/>
      <c r="L363" s="233"/>
      <c r="M363" s="233"/>
      <c r="N363" s="233"/>
      <c r="O363" s="233"/>
      <c r="P363" s="233"/>
      <c r="Q363" s="233"/>
      <c r="R363" s="233"/>
      <c r="S363" s="233"/>
      <c r="T363" s="233"/>
      <c r="U363" s="260"/>
      <c r="V363" s="261"/>
      <c r="W363" s="233"/>
      <c r="X363" s="233"/>
      <c r="Y363" s="233"/>
      <c r="Z363" s="233"/>
    </row>
    <row r="364">
      <c r="A364" s="233"/>
      <c r="B364" s="233"/>
      <c r="C364" s="233"/>
      <c r="D364" s="233"/>
      <c r="E364" s="233"/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3"/>
      <c r="Q364" s="233"/>
      <c r="R364" s="233"/>
      <c r="S364" s="233"/>
      <c r="T364" s="233"/>
      <c r="U364" s="260"/>
      <c r="V364" s="261"/>
      <c r="W364" s="233"/>
      <c r="X364" s="233"/>
      <c r="Y364" s="233"/>
      <c r="Z364" s="233"/>
    </row>
    <row r="365">
      <c r="A365" s="233"/>
      <c r="B365" s="233"/>
      <c r="C365" s="233"/>
      <c r="D365" s="233"/>
      <c r="E365" s="233"/>
      <c r="F365" s="233"/>
      <c r="G365" s="233"/>
      <c r="H365" s="233"/>
      <c r="I365" s="233"/>
      <c r="J365" s="233"/>
      <c r="K365" s="233"/>
      <c r="L365" s="233"/>
      <c r="M365" s="233"/>
      <c r="N365" s="233"/>
      <c r="O365" s="233"/>
      <c r="P365" s="233"/>
      <c r="Q365" s="233"/>
      <c r="R365" s="233"/>
      <c r="S365" s="233"/>
      <c r="T365" s="233"/>
      <c r="U365" s="260"/>
      <c r="V365" s="261"/>
      <c r="W365" s="233"/>
      <c r="X365" s="233"/>
      <c r="Y365" s="233"/>
      <c r="Z365" s="233"/>
    </row>
    <row r="366">
      <c r="A366" s="233"/>
      <c r="B366" s="233"/>
      <c r="C366" s="233"/>
      <c r="D366" s="233"/>
      <c r="E366" s="233"/>
      <c r="F366" s="233"/>
      <c r="G366" s="233"/>
      <c r="H366" s="233"/>
      <c r="I366" s="233"/>
      <c r="J366" s="233"/>
      <c r="K366" s="233"/>
      <c r="L366" s="233"/>
      <c r="M366" s="233"/>
      <c r="N366" s="233"/>
      <c r="O366" s="233"/>
      <c r="P366" s="233"/>
      <c r="Q366" s="233"/>
      <c r="R366" s="233"/>
      <c r="S366" s="233"/>
      <c r="T366" s="233"/>
      <c r="U366" s="260"/>
      <c r="V366" s="261"/>
      <c r="W366" s="233"/>
      <c r="X366" s="233"/>
      <c r="Y366" s="233"/>
      <c r="Z366" s="233"/>
    </row>
    <row r="367">
      <c r="A367" s="233"/>
      <c r="B367" s="233"/>
      <c r="C367" s="233"/>
      <c r="D367" s="233"/>
      <c r="E367" s="233"/>
      <c r="F367" s="233"/>
      <c r="G367" s="233"/>
      <c r="H367" s="233"/>
      <c r="I367" s="233"/>
      <c r="J367" s="233"/>
      <c r="K367" s="233"/>
      <c r="L367" s="233"/>
      <c r="M367" s="233"/>
      <c r="N367" s="233"/>
      <c r="O367" s="233"/>
      <c r="P367" s="233"/>
      <c r="Q367" s="233"/>
      <c r="R367" s="233"/>
      <c r="S367" s="233"/>
      <c r="T367" s="233"/>
      <c r="U367" s="260"/>
      <c r="V367" s="261"/>
      <c r="W367" s="233"/>
      <c r="X367" s="233"/>
      <c r="Y367" s="233"/>
      <c r="Z367" s="233"/>
    </row>
    <row r="368">
      <c r="A368" s="233"/>
      <c r="B368" s="233"/>
      <c r="C368" s="233"/>
      <c r="D368" s="233"/>
      <c r="E368" s="233"/>
      <c r="F368" s="233"/>
      <c r="G368" s="233"/>
      <c r="H368" s="233"/>
      <c r="I368" s="233"/>
      <c r="J368" s="233"/>
      <c r="K368" s="233"/>
      <c r="L368" s="233"/>
      <c r="M368" s="233"/>
      <c r="N368" s="233"/>
      <c r="O368" s="233"/>
      <c r="P368" s="233"/>
      <c r="Q368" s="233"/>
      <c r="R368" s="233"/>
      <c r="S368" s="233"/>
      <c r="T368" s="233"/>
      <c r="U368" s="260"/>
      <c r="V368" s="261"/>
      <c r="W368" s="233"/>
      <c r="X368" s="233"/>
      <c r="Y368" s="233"/>
      <c r="Z368" s="233"/>
    </row>
    <row r="369">
      <c r="A369" s="233"/>
      <c r="B369" s="233"/>
      <c r="C369" s="233"/>
      <c r="D369" s="233"/>
      <c r="E369" s="233"/>
      <c r="F369" s="233"/>
      <c r="G369" s="233"/>
      <c r="H369" s="233"/>
      <c r="I369" s="233"/>
      <c r="J369" s="233"/>
      <c r="K369" s="233"/>
      <c r="L369" s="233"/>
      <c r="M369" s="233"/>
      <c r="N369" s="233"/>
      <c r="O369" s="233"/>
      <c r="P369" s="233"/>
      <c r="Q369" s="233"/>
      <c r="R369" s="233"/>
      <c r="S369" s="233"/>
      <c r="T369" s="233"/>
      <c r="U369" s="260"/>
      <c r="V369" s="261"/>
      <c r="W369" s="233"/>
      <c r="X369" s="233"/>
      <c r="Y369" s="233"/>
      <c r="Z369" s="233"/>
    </row>
    <row r="370">
      <c r="A370" s="233"/>
      <c r="B370" s="233"/>
      <c r="C370" s="233"/>
      <c r="D370" s="233"/>
      <c r="E370" s="233"/>
      <c r="F370" s="233"/>
      <c r="G370" s="233"/>
      <c r="H370" s="233"/>
      <c r="I370" s="233"/>
      <c r="J370" s="233"/>
      <c r="K370" s="233"/>
      <c r="L370" s="233"/>
      <c r="M370" s="233"/>
      <c r="N370" s="233"/>
      <c r="O370" s="233"/>
      <c r="P370" s="233"/>
      <c r="Q370" s="233"/>
      <c r="R370" s="233"/>
      <c r="S370" s="233"/>
      <c r="T370" s="233"/>
      <c r="U370" s="260"/>
      <c r="V370" s="261"/>
      <c r="W370" s="233"/>
      <c r="X370" s="233"/>
      <c r="Y370" s="233"/>
      <c r="Z370" s="233"/>
    </row>
    <row r="371">
      <c r="A371" s="233"/>
      <c r="B371" s="233"/>
      <c r="C371" s="233"/>
      <c r="D371" s="233"/>
      <c r="E371" s="233"/>
      <c r="F371" s="233"/>
      <c r="G371" s="233"/>
      <c r="H371" s="233"/>
      <c r="I371" s="233"/>
      <c r="J371" s="233"/>
      <c r="K371" s="233"/>
      <c r="L371" s="233"/>
      <c r="M371" s="233"/>
      <c r="N371" s="233"/>
      <c r="O371" s="233"/>
      <c r="P371" s="233"/>
      <c r="Q371" s="233"/>
      <c r="R371" s="233"/>
      <c r="S371" s="233"/>
      <c r="T371" s="233"/>
      <c r="U371" s="260"/>
      <c r="V371" s="261"/>
      <c r="W371" s="233"/>
      <c r="X371" s="233"/>
      <c r="Y371" s="233"/>
      <c r="Z371" s="233"/>
    </row>
    <row r="372">
      <c r="A372" s="233"/>
      <c r="B372" s="233"/>
      <c r="C372" s="233"/>
      <c r="D372" s="233"/>
      <c r="E372" s="233"/>
      <c r="F372" s="233"/>
      <c r="G372" s="233"/>
      <c r="H372" s="233"/>
      <c r="I372" s="233"/>
      <c r="J372" s="233"/>
      <c r="K372" s="233"/>
      <c r="L372" s="233"/>
      <c r="M372" s="233"/>
      <c r="N372" s="233"/>
      <c r="O372" s="233"/>
      <c r="P372" s="233"/>
      <c r="Q372" s="233"/>
      <c r="R372" s="233"/>
      <c r="S372" s="233"/>
      <c r="T372" s="233"/>
      <c r="U372" s="260"/>
      <c r="V372" s="261"/>
      <c r="W372" s="233"/>
      <c r="X372" s="233"/>
      <c r="Y372" s="233"/>
      <c r="Z372" s="233"/>
    </row>
    <row r="373">
      <c r="A373" s="233"/>
      <c r="B373" s="233"/>
      <c r="C373" s="233"/>
      <c r="D373" s="233"/>
      <c r="E373" s="233"/>
      <c r="F373" s="233"/>
      <c r="G373" s="233"/>
      <c r="H373" s="233"/>
      <c r="I373" s="233"/>
      <c r="J373" s="233"/>
      <c r="K373" s="233"/>
      <c r="L373" s="233"/>
      <c r="M373" s="233"/>
      <c r="N373" s="233"/>
      <c r="O373" s="233"/>
      <c r="P373" s="233"/>
      <c r="Q373" s="233"/>
      <c r="R373" s="233"/>
      <c r="S373" s="233"/>
      <c r="T373" s="233"/>
      <c r="U373" s="260"/>
      <c r="V373" s="261"/>
      <c r="W373" s="233"/>
      <c r="X373" s="233"/>
      <c r="Y373" s="233"/>
      <c r="Z373" s="233"/>
    </row>
    <row r="374">
      <c r="A374" s="233"/>
      <c r="B374" s="233"/>
      <c r="C374" s="233"/>
      <c r="D374" s="233"/>
      <c r="E374" s="233"/>
      <c r="F374" s="233"/>
      <c r="G374" s="233"/>
      <c r="H374" s="233"/>
      <c r="I374" s="233"/>
      <c r="J374" s="233"/>
      <c r="K374" s="233"/>
      <c r="L374" s="233"/>
      <c r="M374" s="233"/>
      <c r="N374" s="233"/>
      <c r="O374" s="233"/>
      <c r="P374" s="233"/>
      <c r="Q374" s="233"/>
      <c r="R374" s="233"/>
      <c r="S374" s="233"/>
      <c r="T374" s="233"/>
      <c r="U374" s="260"/>
      <c r="V374" s="261"/>
      <c r="W374" s="233"/>
      <c r="X374" s="233"/>
      <c r="Y374" s="233"/>
      <c r="Z374" s="233"/>
    </row>
    <row r="375">
      <c r="A375" s="233"/>
      <c r="B375" s="233"/>
      <c r="C375" s="233"/>
      <c r="D375" s="233"/>
      <c r="E375" s="233"/>
      <c r="F375" s="233"/>
      <c r="G375" s="233"/>
      <c r="H375" s="233"/>
      <c r="I375" s="233"/>
      <c r="J375" s="233"/>
      <c r="K375" s="233"/>
      <c r="L375" s="233"/>
      <c r="M375" s="233"/>
      <c r="N375" s="233"/>
      <c r="O375" s="233"/>
      <c r="P375" s="233"/>
      <c r="Q375" s="233"/>
      <c r="R375" s="233"/>
      <c r="S375" s="233"/>
      <c r="T375" s="233"/>
      <c r="U375" s="260"/>
      <c r="V375" s="261"/>
      <c r="W375" s="233"/>
      <c r="X375" s="233"/>
      <c r="Y375" s="233"/>
      <c r="Z375" s="233"/>
    </row>
    <row r="376">
      <c r="A376" s="233"/>
      <c r="B376" s="233"/>
      <c r="C376" s="233"/>
      <c r="D376" s="233"/>
      <c r="E376" s="233"/>
      <c r="F376" s="233"/>
      <c r="G376" s="233"/>
      <c r="H376" s="233"/>
      <c r="I376" s="233"/>
      <c r="J376" s="233"/>
      <c r="K376" s="233"/>
      <c r="L376" s="233"/>
      <c r="M376" s="233"/>
      <c r="N376" s="233"/>
      <c r="O376" s="233"/>
      <c r="P376" s="233"/>
      <c r="Q376" s="233"/>
      <c r="R376" s="233"/>
      <c r="S376" s="233"/>
      <c r="T376" s="233"/>
      <c r="U376" s="260"/>
      <c r="V376" s="261"/>
      <c r="W376" s="233"/>
      <c r="X376" s="233"/>
      <c r="Y376" s="233"/>
      <c r="Z376" s="233"/>
    </row>
    <row r="377">
      <c r="A377" s="233"/>
      <c r="B377" s="233"/>
      <c r="C377" s="233"/>
      <c r="D377" s="233"/>
      <c r="E377" s="233"/>
      <c r="F377" s="233"/>
      <c r="G377" s="233"/>
      <c r="H377" s="233"/>
      <c r="I377" s="233"/>
      <c r="J377" s="233"/>
      <c r="K377" s="233"/>
      <c r="L377" s="233"/>
      <c r="M377" s="233"/>
      <c r="N377" s="233"/>
      <c r="O377" s="233"/>
      <c r="P377" s="233"/>
      <c r="Q377" s="233"/>
      <c r="R377" s="233"/>
      <c r="S377" s="233"/>
      <c r="T377" s="233"/>
      <c r="U377" s="260"/>
      <c r="V377" s="261"/>
      <c r="W377" s="233"/>
      <c r="X377" s="233"/>
      <c r="Y377" s="233"/>
      <c r="Z377" s="233"/>
    </row>
    <row r="378">
      <c r="A378" s="233"/>
      <c r="B378" s="233"/>
      <c r="C378" s="233"/>
      <c r="D378" s="233"/>
      <c r="E378" s="233"/>
      <c r="F378" s="233"/>
      <c r="G378" s="233"/>
      <c r="H378" s="233"/>
      <c r="I378" s="233"/>
      <c r="J378" s="233"/>
      <c r="K378" s="233"/>
      <c r="L378" s="233"/>
      <c r="M378" s="233"/>
      <c r="N378" s="233"/>
      <c r="O378" s="233"/>
      <c r="P378" s="233"/>
      <c r="Q378" s="233"/>
      <c r="R378" s="233"/>
      <c r="S378" s="233"/>
      <c r="T378" s="233"/>
      <c r="U378" s="260"/>
      <c r="V378" s="261"/>
      <c r="W378" s="233"/>
      <c r="X378" s="233"/>
      <c r="Y378" s="233"/>
      <c r="Z378" s="233"/>
    </row>
    <row r="379">
      <c r="A379" s="233"/>
      <c r="B379" s="233"/>
      <c r="C379" s="233"/>
      <c r="D379" s="233"/>
      <c r="E379" s="233"/>
      <c r="F379" s="233"/>
      <c r="G379" s="233"/>
      <c r="H379" s="233"/>
      <c r="I379" s="233"/>
      <c r="J379" s="233"/>
      <c r="K379" s="233"/>
      <c r="L379" s="233"/>
      <c r="M379" s="233"/>
      <c r="N379" s="233"/>
      <c r="O379" s="233"/>
      <c r="P379" s="233"/>
      <c r="Q379" s="233"/>
      <c r="R379" s="233"/>
      <c r="S379" s="233"/>
      <c r="T379" s="233"/>
      <c r="U379" s="260"/>
      <c r="V379" s="261"/>
      <c r="W379" s="233"/>
      <c r="X379" s="233"/>
      <c r="Y379" s="233"/>
      <c r="Z379" s="233"/>
    </row>
    <row r="380">
      <c r="A380" s="233"/>
      <c r="B380" s="233"/>
      <c r="C380" s="233"/>
      <c r="D380" s="233"/>
      <c r="E380" s="233"/>
      <c r="F380" s="233"/>
      <c r="G380" s="233"/>
      <c r="H380" s="233"/>
      <c r="I380" s="233"/>
      <c r="J380" s="233"/>
      <c r="K380" s="233"/>
      <c r="L380" s="233"/>
      <c r="M380" s="233"/>
      <c r="N380" s="233"/>
      <c r="O380" s="233"/>
      <c r="P380" s="233"/>
      <c r="Q380" s="233"/>
      <c r="R380" s="233"/>
      <c r="S380" s="233"/>
      <c r="T380" s="233"/>
      <c r="U380" s="260"/>
      <c r="V380" s="261"/>
      <c r="W380" s="233"/>
      <c r="X380" s="233"/>
      <c r="Y380" s="233"/>
      <c r="Z380" s="233"/>
    </row>
    <row r="381">
      <c r="A381" s="233"/>
      <c r="B381" s="233"/>
      <c r="C381" s="233"/>
      <c r="D381" s="233"/>
      <c r="E381" s="233"/>
      <c r="F381" s="233"/>
      <c r="G381" s="233"/>
      <c r="H381" s="233"/>
      <c r="I381" s="233"/>
      <c r="J381" s="233"/>
      <c r="K381" s="233"/>
      <c r="L381" s="233"/>
      <c r="M381" s="233"/>
      <c r="N381" s="233"/>
      <c r="O381" s="233"/>
      <c r="P381" s="233"/>
      <c r="Q381" s="233"/>
      <c r="R381" s="233"/>
      <c r="S381" s="233"/>
      <c r="T381" s="233"/>
      <c r="U381" s="260"/>
      <c r="V381" s="261"/>
      <c r="W381" s="233"/>
      <c r="X381" s="233"/>
      <c r="Y381" s="233"/>
      <c r="Z381" s="233"/>
    </row>
    <row r="382">
      <c r="A382" s="233"/>
      <c r="B382" s="233"/>
      <c r="C382" s="233"/>
      <c r="D382" s="233"/>
      <c r="E382" s="233"/>
      <c r="F382" s="233"/>
      <c r="G382" s="233"/>
      <c r="H382" s="233"/>
      <c r="I382" s="233"/>
      <c r="J382" s="233"/>
      <c r="K382" s="233"/>
      <c r="L382" s="233"/>
      <c r="M382" s="233"/>
      <c r="N382" s="233"/>
      <c r="O382" s="233"/>
      <c r="P382" s="233"/>
      <c r="Q382" s="233"/>
      <c r="R382" s="233"/>
      <c r="S382" s="233"/>
      <c r="T382" s="233"/>
      <c r="U382" s="260"/>
      <c r="V382" s="261"/>
      <c r="W382" s="233"/>
      <c r="X382" s="233"/>
      <c r="Y382" s="233"/>
      <c r="Z382" s="233"/>
    </row>
    <row r="383">
      <c r="A383" s="233"/>
      <c r="B383" s="233"/>
      <c r="C383" s="233"/>
      <c r="D383" s="233"/>
      <c r="E383" s="233"/>
      <c r="F383" s="233"/>
      <c r="G383" s="233"/>
      <c r="H383" s="233"/>
      <c r="I383" s="233"/>
      <c r="J383" s="233"/>
      <c r="K383" s="233"/>
      <c r="L383" s="233"/>
      <c r="M383" s="233"/>
      <c r="N383" s="233"/>
      <c r="O383" s="233"/>
      <c r="P383" s="233"/>
      <c r="Q383" s="233"/>
      <c r="R383" s="233"/>
      <c r="S383" s="233"/>
      <c r="T383" s="233"/>
      <c r="U383" s="260"/>
      <c r="V383" s="261"/>
      <c r="W383" s="233"/>
      <c r="X383" s="233"/>
      <c r="Y383" s="233"/>
      <c r="Z383" s="233"/>
    </row>
    <row r="384">
      <c r="A384" s="233"/>
      <c r="B384" s="233"/>
      <c r="C384" s="233"/>
      <c r="D384" s="233"/>
      <c r="E384" s="233"/>
      <c r="F384" s="233"/>
      <c r="G384" s="233"/>
      <c r="H384" s="233"/>
      <c r="I384" s="233"/>
      <c r="J384" s="233"/>
      <c r="K384" s="233"/>
      <c r="L384" s="233"/>
      <c r="M384" s="233"/>
      <c r="N384" s="233"/>
      <c r="O384" s="233"/>
      <c r="P384" s="233"/>
      <c r="Q384" s="233"/>
      <c r="R384" s="233"/>
      <c r="S384" s="233"/>
      <c r="T384" s="233"/>
      <c r="U384" s="260"/>
      <c r="V384" s="261"/>
      <c r="W384" s="233"/>
      <c r="X384" s="233"/>
      <c r="Y384" s="233"/>
      <c r="Z384" s="233"/>
    </row>
    <row r="385">
      <c r="A385" s="233"/>
      <c r="B385" s="233"/>
      <c r="C385" s="233"/>
      <c r="D385" s="233"/>
      <c r="E385" s="233"/>
      <c r="F385" s="233"/>
      <c r="G385" s="233"/>
      <c r="H385" s="233"/>
      <c r="I385" s="233"/>
      <c r="J385" s="233"/>
      <c r="K385" s="233"/>
      <c r="L385" s="233"/>
      <c r="M385" s="233"/>
      <c r="N385" s="233"/>
      <c r="O385" s="233"/>
      <c r="P385" s="233"/>
      <c r="Q385" s="233"/>
      <c r="R385" s="233"/>
      <c r="S385" s="233"/>
      <c r="T385" s="233"/>
      <c r="U385" s="260"/>
      <c r="V385" s="261"/>
      <c r="W385" s="233"/>
      <c r="X385" s="233"/>
      <c r="Y385" s="233"/>
      <c r="Z385" s="233"/>
    </row>
    <row r="386">
      <c r="A386" s="233"/>
      <c r="B386" s="233"/>
      <c r="C386" s="233"/>
      <c r="D386" s="233"/>
      <c r="E386" s="233"/>
      <c r="F386" s="233"/>
      <c r="G386" s="233"/>
      <c r="H386" s="233"/>
      <c r="I386" s="233"/>
      <c r="J386" s="233"/>
      <c r="K386" s="233"/>
      <c r="L386" s="233"/>
      <c r="M386" s="233"/>
      <c r="N386" s="233"/>
      <c r="O386" s="233"/>
      <c r="P386" s="233"/>
      <c r="Q386" s="233"/>
      <c r="R386" s="233"/>
      <c r="S386" s="233"/>
      <c r="T386" s="233"/>
      <c r="U386" s="260"/>
      <c r="V386" s="261"/>
      <c r="W386" s="233"/>
      <c r="X386" s="233"/>
      <c r="Y386" s="233"/>
      <c r="Z386" s="233"/>
    </row>
    <row r="387">
      <c r="A387" s="233"/>
      <c r="B387" s="233"/>
      <c r="C387" s="233"/>
      <c r="D387" s="233"/>
      <c r="E387" s="233"/>
      <c r="F387" s="233"/>
      <c r="G387" s="233"/>
      <c r="H387" s="233"/>
      <c r="I387" s="233"/>
      <c r="J387" s="233"/>
      <c r="K387" s="233"/>
      <c r="L387" s="233"/>
      <c r="M387" s="233"/>
      <c r="N387" s="233"/>
      <c r="O387" s="233"/>
      <c r="P387" s="233"/>
      <c r="Q387" s="233"/>
      <c r="R387" s="233"/>
      <c r="S387" s="233"/>
      <c r="T387" s="233"/>
      <c r="U387" s="260"/>
      <c r="V387" s="261"/>
      <c r="W387" s="233"/>
      <c r="X387" s="233"/>
      <c r="Y387" s="233"/>
      <c r="Z387" s="233"/>
    </row>
    <row r="388">
      <c r="A388" s="233"/>
      <c r="B388" s="233"/>
      <c r="C388" s="233"/>
      <c r="D388" s="233"/>
      <c r="E388" s="233"/>
      <c r="F388" s="233"/>
      <c r="G388" s="233"/>
      <c r="H388" s="233"/>
      <c r="I388" s="233"/>
      <c r="J388" s="233"/>
      <c r="K388" s="233"/>
      <c r="L388" s="233"/>
      <c r="M388" s="233"/>
      <c r="N388" s="233"/>
      <c r="O388" s="233"/>
      <c r="P388" s="233"/>
      <c r="Q388" s="233"/>
      <c r="R388" s="233"/>
      <c r="S388" s="233"/>
      <c r="T388" s="233"/>
      <c r="U388" s="260"/>
      <c r="V388" s="261"/>
      <c r="W388" s="233"/>
      <c r="X388" s="233"/>
      <c r="Y388" s="233"/>
      <c r="Z388" s="233"/>
    </row>
    <row r="389">
      <c r="A389" s="233"/>
      <c r="B389" s="233"/>
      <c r="C389" s="233"/>
      <c r="D389" s="233"/>
      <c r="E389" s="233"/>
      <c r="F389" s="233"/>
      <c r="G389" s="233"/>
      <c r="H389" s="233"/>
      <c r="I389" s="233"/>
      <c r="J389" s="233"/>
      <c r="K389" s="233"/>
      <c r="L389" s="233"/>
      <c r="M389" s="233"/>
      <c r="N389" s="233"/>
      <c r="O389" s="233"/>
      <c r="P389" s="233"/>
      <c r="Q389" s="233"/>
      <c r="R389" s="233"/>
      <c r="S389" s="233"/>
      <c r="T389" s="233"/>
      <c r="U389" s="260"/>
      <c r="V389" s="261"/>
      <c r="W389" s="233"/>
      <c r="X389" s="233"/>
      <c r="Y389" s="233"/>
      <c r="Z389" s="233"/>
    </row>
    <row r="390">
      <c r="A390" s="233"/>
      <c r="B390" s="233"/>
      <c r="C390" s="233"/>
      <c r="D390" s="233"/>
      <c r="E390" s="233"/>
      <c r="F390" s="233"/>
      <c r="G390" s="233"/>
      <c r="H390" s="233"/>
      <c r="I390" s="233"/>
      <c r="J390" s="233"/>
      <c r="K390" s="233"/>
      <c r="L390" s="233"/>
      <c r="M390" s="233"/>
      <c r="N390" s="233"/>
      <c r="O390" s="233"/>
      <c r="P390" s="233"/>
      <c r="Q390" s="233"/>
      <c r="R390" s="233"/>
      <c r="S390" s="233"/>
      <c r="T390" s="233"/>
      <c r="U390" s="260"/>
      <c r="V390" s="261"/>
      <c r="W390" s="233"/>
      <c r="X390" s="233"/>
      <c r="Y390" s="233"/>
      <c r="Z390" s="233"/>
    </row>
    <row r="391">
      <c r="A391" s="233"/>
      <c r="B391" s="233"/>
      <c r="C391" s="233"/>
      <c r="D391" s="233"/>
      <c r="E391" s="233"/>
      <c r="F391" s="233"/>
      <c r="G391" s="233"/>
      <c r="H391" s="233"/>
      <c r="I391" s="233"/>
      <c r="J391" s="233"/>
      <c r="K391" s="233"/>
      <c r="L391" s="233"/>
      <c r="M391" s="233"/>
      <c r="N391" s="233"/>
      <c r="O391" s="233"/>
      <c r="P391" s="233"/>
      <c r="Q391" s="233"/>
      <c r="R391" s="233"/>
      <c r="S391" s="233"/>
      <c r="T391" s="233"/>
      <c r="U391" s="260"/>
      <c r="V391" s="261"/>
      <c r="W391" s="233"/>
      <c r="X391" s="233"/>
      <c r="Y391" s="233"/>
      <c r="Z391" s="233"/>
    </row>
    <row r="392">
      <c r="A392" s="233"/>
      <c r="B392" s="233"/>
      <c r="C392" s="233"/>
      <c r="D392" s="233"/>
      <c r="E392" s="233"/>
      <c r="F392" s="233"/>
      <c r="G392" s="233"/>
      <c r="H392" s="233"/>
      <c r="I392" s="233"/>
      <c r="J392" s="233"/>
      <c r="K392" s="233"/>
      <c r="L392" s="233"/>
      <c r="M392" s="233"/>
      <c r="N392" s="233"/>
      <c r="O392" s="233"/>
      <c r="P392" s="233"/>
      <c r="Q392" s="233"/>
      <c r="R392" s="233"/>
      <c r="S392" s="233"/>
      <c r="T392" s="233"/>
      <c r="U392" s="260"/>
      <c r="V392" s="261"/>
      <c r="W392" s="233"/>
      <c r="X392" s="233"/>
      <c r="Y392" s="233"/>
      <c r="Z392" s="233"/>
    </row>
    <row r="393">
      <c r="A393" s="233"/>
      <c r="B393" s="233"/>
      <c r="C393" s="233"/>
      <c r="D393" s="233"/>
      <c r="E393" s="233"/>
      <c r="F393" s="233"/>
      <c r="G393" s="233"/>
      <c r="H393" s="233"/>
      <c r="I393" s="233"/>
      <c r="J393" s="233"/>
      <c r="K393" s="233"/>
      <c r="L393" s="233"/>
      <c r="M393" s="233"/>
      <c r="N393" s="233"/>
      <c r="O393" s="233"/>
      <c r="P393" s="233"/>
      <c r="Q393" s="233"/>
      <c r="R393" s="233"/>
      <c r="S393" s="233"/>
      <c r="T393" s="233"/>
      <c r="U393" s="260"/>
      <c r="V393" s="261"/>
      <c r="W393" s="233"/>
      <c r="X393" s="233"/>
      <c r="Y393" s="233"/>
      <c r="Z393" s="233"/>
    </row>
    <row r="394">
      <c r="A394" s="233"/>
      <c r="B394" s="233"/>
      <c r="C394" s="233"/>
      <c r="D394" s="233"/>
      <c r="E394" s="233"/>
      <c r="F394" s="233"/>
      <c r="G394" s="233"/>
      <c r="H394" s="233"/>
      <c r="I394" s="233"/>
      <c r="J394" s="233"/>
      <c r="K394" s="233"/>
      <c r="L394" s="233"/>
      <c r="M394" s="233"/>
      <c r="N394" s="233"/>
      <c r="O394" s="233"/>
      <c r="P394" s="233"/>
      <c r="Q394" s="233"/>
      <c r="R394" s="233"/>
      <c r="S394" s="233"/>
      <c r="T394" s="233"/>
      <c r="U394" s="260"/>
      <c r="V394" s="261"/>
      <c r="W394" s="233"/>
      <c r="X394" s="233"/>
      <c r="Y394" s="233"/>
      <c r="Z394" s="233"/>
    </row>
    <row r="395">
      <c r="A395" s="233"/>
      <c r="B395" s="233"/>
      <c r="C395" s="233"/>
      <c r="D395" s="233"/>
      <c r="E395" s="233"/>
      <c r="F395" s="233"/>
      <c r="G395" s="233"/>
      <c r="H395" s="233"/>
      <c r="I395" s="233"/>
      <c r="J395" s="233"/>
      <c r="K395" s="233"/>
      <c r="L395" s="233"/>
      <c r="M395" s="233"/>
      <c r="N395" s="233"/>
      <c r="O395" s="233"/>
      <c r="P395" s="233"/>
      <c r="Q395" s="233"/>
      <c r="R395" s="233"/>
      <c r="S395" s="233"/>
      <c r="T395" s="233"/>
      <c r="U395" s="260"/>
      <c r="V395" s="261"/>
      <c r="W395" s="233"/>
      <c r="X395" s="233"/>
      <c r="Y395" s="233"/>
      <c r="Z395" s="233"/>
    </row>
    <row r="396">
      <c r="A396" s="233"/>
      <c r="B396" s="233"/>
      <c r="C396" s="233"/>
      <c r="D396" s="233"/>
      <c r="E396" s="233"/>
      <c r="F396" s="233"/>
      <c r="G396" s="233"/>
      <c r="H396" s="233"/>
      <c r="I396" s="233"/>
      <c r="J396" s="233"/>
      <c r="K396" s="233"/>
      <c r="L396" s="233"/>
      <c r="M396" s="233"/>
      <c r="N396" s="233"/>
      <c r="O396" s="233"/>
      <c r="P396" s="233"/>
      <c r="Q396" s="233"/>
      <c r="R396" s="233"/>
      <c r="S396" s="233"/>
      <c r="T396" s="233"/>
      <c r="U396" s="260"/>
      <c r="V396" s="261"/>
      <c r="W396" s="233"/>
      <c r="X396" s="233"/>
      <c r="Y396" s="233"/>
      <c r="Z396" s="233"/>
    </row>
    <row r="397">
      <c r="A397" s="233"/>
      <c r="B397" s="233"/>
      <c r="C397" s="233"/>
      <c r="D397" s="233"/>
      <c r="E397" s="233"/>
      <c r="F397" s="233"/>
      <c r="G397" s="233"/>
      <c r="H397" s="233"/>
      <c r="I397" s="233"/>
      <c r="J397" s="233"/>
      <c r="K397" s="233"/>
      <c r="L397" s="233"/>
      <c r="M397" s="233"/>
      <c r="N397" s="233"/>
      <c r="O397" s="233"/>
      <c r="P397" s="233"/>
      <c r="Q397" s="233"/>
      <c r="R397" s="233"/>
      <c r="S397" s="233"/>
      <c r="T397" s="233"/>
      <c r="U397" s="260"/>
      <c r="V397" s="261"/>
      <c r="W397" s="233"/>
      <c r="X397" s="233"/>
      <c r="Y397" s="233"/>
      <c r="Z397" s="233"/>
    </row>
    <row r="398">
      <c r="A398" s="233"/>
      <c r="B398" s="233"/>
      <c r="C398" s="233"/>
      <c r="D398" s="233"/>
      <c r="E398" s="233"/>
      <c r="F398" s="233"/>
      <c r="G398" s="233"/>
      <c r="H398" s="233"/>
      <c r="I398" s="233"/>
      <c r="J398" s="233"/>
      <c r="K398" s="233"/>
      <c r="L398" s="233"/>
      <c r="M398" s="233"/>
      <c r="N398" s="233"/>
      <c r="O398" s="233"/>
      <c r="P398" s="233"/>
      <c r="Q398" s="233"/>
      <c r="R398" s="233"/>
      <c r="S398" s="233"/>
      <c r="T398" s="233"/>
      <c r="U398" s="260"/>
      <c r="V398" s="261"/>
      <c r="W398" s="233"/>
      <c r="X398" s="233"/>
      <c r="Y398" s="233"/>
      <c r="Z398" s="233"/>
    </row>
    <row r="399">
      <c r="A399" s="233"/>
      <c r="B399" s="233"/>
      <c r="C399" s="233"/>
      <c r="D399" s="233"/>
      <c r="E399" s="233"/>
      <c r="F399" s="233"/>
      <c r="G399" s="233"/>
      <c r="H399" s="233"/>
      <c r="I399" s="233"/>
      <c r="J399" s="233"/>
      <c r="K399" s="233"/>
      <c r="L399" s="233"/>
      <c r="M399" s="233"/>
      <c r="N399" s="233"/>
      <c r="O399" s="233"/>
      <c r="P399" s="233"/>
      <c r="Q399" s="233"/>
      <c r="R399" s="233"/>
      <c r="S399" s="233"/>
      <c r="T399" s="233"/>
      <c r="U399" s="260"/>
      <c r="V399" s="261"/>
      <c r="W399" s="233"/>
      <c r="X399" s="233"/>
      <c r="Y399" s="233"/>
      <c r="Z399" s="233"/>
    </row>
    <row r="400">
      <c r="A400" s="233"/>
      <c r="B400" s="233"/>
      <c r="C400" s="233"/>
      <c r="D400" s="233"/>
      <c r="E400" s="233"/>
      <c r="F400" s="233"/>
      <c r="G400" s="233"/>
      <c r="H400" s="233"/>
      <c r="I400" s="233"/>
      <c r="J400" s="233"/>
      <c r="K400" s="233"/>
      <c r="L400" s="233"/>
      <c r="M400" s="233"/>
      <c r="N400" s="233"/>
      <c r="O400" s="233"/>
      <c r="P400" s="233"/>
      <c r="Q400" s="233"/>
      <c r="R400" s="233"/>
      <c r="S400" s="233"/>
      <c r="T400" s="233"/>
      <c r="U400" s="260"/>
      <c r="V400" s="261"/>
      <c r="W400" s="233"/>
      <c r="X400" s="233"/>
      <c r="Y400" s="233"/>
      <c r="Z400" s="233"/>
    </row>
    <row r="401">
      <c r="A401" s="233"/>
      <c r="B401" s="233"/>
      <c r="C401" s="233"/>
      <c r="D401" s="233"/>
      <c r="E401" s="233"/>
      <c r="F401" s="233"/>
      <c r="G401" s="233"/>
      <c r="H401" s="233"/>
      <c r="I401" s="233"/>
      <c r="J401" s="233"/>
      <c r="K401" s="233"/>
      <c r="L401" s="233"/>
      <c r="M401" s="233"/>
      <c r="N401" s="233"/>
      <c r="O401" s="233"/>
      <c r="P401" s="233"/>
      <c r="Q401" s="233"/>
      <c r="R401" s="233"/>
      <c r="S401" s="233"/>
      <c r="T401" s="233"/>
      <c r="U401" s="260"/>
      <c r="V401" s="261"/>
      <c r="W401" s="233"/>
      <c r="X401" s="233"/>
      <c r="Y401" s="233"/>
      <c r="Z401" s="233"/>
    </row>
    <row r="402">
      <c r="A402" s="233"/>
      <c r="B402" s="233"/>
      <c r="C402" s="233"/>
      <c r="D402" s="233"/>
      <c r="E402" s="233"/>
      <c r="F402" s="233"/>
      <c r="G402" s="233"/>
      <c r="H402" s="233"/>
      <c r="I402" s="233"/>
      <c r="J402" s="233"/>
      <c r="K402" s="233"/>
      <c r="L402" s="233"/>
      <c r="M402" s="233"/>
      <c r="N402" s="233"/>
      <c r="O402" s="233"/>
      <c r="P402" s="233"/>
      <c r="Q402" s="233"/>
      <c r="R402" s="233"/>
      <c r="S402" s="233"/>
      <c r="T402" s="233"/>
      <c r="U402" s="260"/>
      <c r="V402" s="261"/>
      <c r="W402" s="233"/>
      <c r="X402" s="233"/>
      <c r="Y402" s="233"/>
      <c r="Z402" s="233"/>
    </row>
    <row r="403">
      <c r="A403" s="233"/>
      <c r="B403" s="233"/>
      <c r="C403" s="233"/>
      <c r="D403" s="233"/>
      <c r="E403" s="233"/>
      <c r="F403" s="233"/>
      <c r="G403" s="233"/>
      <c r="H403" s="233"/>
      <c r="I403" s="233"/>
      <c r="J403" s="233"/>
      <c r="K403" s="233"/>
      <c r="L403" s="233"/>
      <c r="M403" s="233"/>
      <c r="N403" s="233"/>
      <c r="O403" s="233"/>
      <c r="P403" s="233"/>
      <c r="Q403" s="233"/>
      <c r="R403" s="233"/>
      <c r="S403" s="233"/>
      <c r="T403" s="233"/>
      <c r="U403" s="260"/>
      <c r="V403" s="261"/>
      <c r="W403" s="233"/>
      <c r="X403" s="233"/>
      <c r="Y403" s="233"/>
      <c r="Z403" s="233"/>
    </row>
    <row r="404">
      <c r="A404" s="233"/>
      <c r="B404" s="233"/>
      <c r="C404" s="233"/>
      <c r="D404" s="233"/>
      <c r="E404" s="233"/>
      <c r="F404" s="233"/>
      <c r="G404" s="233"/>
      <c r="H404" s="233"/>
      <c r="I404" s="233"/>
      <c r="J404" s="233"/>
      <c r="K404" s="233"/>
      <c r="L404" s="233"/>
      <c r="M404" s="233"/>
      <c r="N404" s="233"/>
      <c r="O404" s="233"/>
      <c r="P404" s="233"/>
      <c r="Q404" s="233"/>
      <c r="R404" s="233"/>
      <c r="S404" s="233"/>
      <c r="T404" s="233"/>
      <c r="U404" s="260"/>
      <c r="V404" s="261"/>
      <c r="W404" s="233"/>
      <c r="X404" s="233"/>
      <c r="Y404" s="233"/>
      <c r="Z404" s="233"/>
    </row>
    <row r="405">
      <c r="A405" s="233"/>
      <c r="B405" s="233"/>
      <c r="C405" s="233"/>
      <c r="D405" s="233"/>
      <c r="E405" s="233"/>
      <c r="F405" s="233"/>
      <c r="G405" s="233"/>
      <c r="H405" s="233"/>
      <c r="I405" s="233"/>
      <c r="J405" s="233"/>
      <c r="K405" s="233"/>
      <c r="L405" s="233"/>
      <c r="M405" s="233"/>
      <c r="N405" s="233"/>
      <c r="O405" s="233"/>
      <c r="P405" s="233"/>
      <c r="Q405" s="233"/>
      <c r="R405" s="233"/>
      <c r="S405" s="233"/>
      <c r="T405" s="233"/>
      <c r="U405" s="260"/>
      <c r="V405" s="261"/>
      <c r="W405" s="233"/>
      <c r="X405" s="233"/>
      <c r="Y405" s="233"/>
      <c r="Z405" s="233"/>
    </row>
    <row r="406">
      <c r="A406" s="233"/>
      <c r="B406" s="233"/>
      <c r="C406" s="233"/>
      <c r="D406" s="233"/>
      <c r="E406" s="233"/>
      <c r="F406" s="233"/>
      <c r="G406" s="233"/>
      <c r="H406" s="233"/>
      <c r="I406" s="233"/>
      <c r="J406" s="233"/>
      <c r="K406" s="233"/>
      <c r="L406" s="233"/>
      <c r="M406" s="233"/>
      <c r="N406" s="233"/>
      <c r="O406" s="233"/>
      <c r="P406" s="233"/>
      <c r="Q406" s="233"/>
      <c r="R406" s="233"/>
      <c r="S406" s="233"/>
      <c r="T406" s="233"/>
      <c r="U406" s="260"/>
      <c r="V406" s="261"/>
      <c r="W406" s="233"/>
      <c r="X406" s="233"/>
      <c r="Y406" s="233"/>
      <c r="Z406" s="233"/>
    </row>
    <row r="407">
      <c r="A407" s="233"/>
      <c r="B407" s="233"/>
      <c r="C407" s="233"/>
      <c r="D407" s="233"/>
      <c r="E407" s="233"/>
      <c r="F407" s="233"/>
      <c r="G407" s="233"/>
      <c r="H407" s="233"/>
      <c r="I407" s="233"/>
      <c r="J407" s="233"/>
      <c r="K407" s="233"/>
      <c r="L407" s="233"/>
      <c r="M407" s="233"/>
      <c r="N407" s="233"/>
      <c r="O407" s="233"/>
      <c r="P407" s="233"/>
      <c r="Q407" s="233"/>
      <c r="R407" s="233"/>
      <c r="S407" s="233"/>
      <c r="T407" s="233"/>
      <c r="U407" s="260"/>
      <c r="V407" s="261"/>
      <c r="W407" s="233"/>
      <c r="X407" s="233"/>
      <c r="Y407" s="233"/>
      <c r="Z407" s="233"/>
    </row>
    <row r="408">
      <c r="A408" s="233"/>
      <c r="B408" s="233"/>
      <c r="C408" s="233"/>
      <c r="D408" s="233"/>
      <c r="E408" s="233"/>
      <c r="F408" s="233"/>
      <c r="G408" s="233"/>
      <c r="H408" s="233"/>
      <c r="I408" s="233"/>
      <c r="J408" s="233"/>
      <c r="K408" s="233"/>
      <c r="L408" s="233"/>
      <c r="M408" s="233"/>
      <c r="N408" s="233"/>
      <c r="O408" s="233"/>
      <c r="P408" s="233"/>
      <c r="Q408" s="233"/>
      <c r="R408" s="233"/>
      <c r="S408" s="233"/>
      <c r="T408" s="233"/>
      <c r="U408" s="260"/>
      <c r="V408" s="261"/>
      <c r="W408" s="233"/>
      <c r="X408" s="233"/>
      <c r="Y408" s="233"/>
      <c r="Z408" s="233"/>
    </row>
    <row r="409">
      <c r="A409" s="233"/>
      <c r="B409" s="233"/>
      <c r="C409" s="233"/>
      <c r="D409" s="233"/>
      <c r="E409" s="233"/>
      <c r="F409" s="233"/>
      <c r="G409" s="233"/>
      <c r="H409" s="233"/>
      <c r="I409" s="233"/>
      <c r="J409" s="233"/>
      <c r="K409" s="233"/>
      <c r="L409" s="233"/>
      <c r="M409" s="233"/>
      <c r="N409" s="233"/>
      <c r="O409" s="233"/>
      <c r="P409" s="233"/>
      <c r="Q409" s="233"/>
      <c r="R409" s="233"/>
      <c r="S409" s="233"/>
      <c r="T409" s="233"/>
      <c r="U409" s="260"/>
      <c r="V409" s="261"/>
      <c r="W409" s="233"/>
      <c r="X409" s="233"/>
      <c r="Y409" s="233"/>
      <c r="Z409" s="233"/>
    </row>
    <row r="410">
      <c r="A410" s="233"/>
      <c r="B410" s="233"/>
      <c r="C410" s="233"/>
      <c r="D410" s="233"/>
      <c r="E410" s="233"/>
      <c r="F410" s="233"/>
      <c r="G410" s="233"/>
      <c r="H410" s="233"/>
      <c r="I410" s="233"/>
      <c r="J410" s="233"/>
      <c r="K410" s="233"/>
      <c r="L410" s="233"/>
      <c r="M410" s="233"/>
      <c r="N410" s="233"/>
      <c r="O410" s="233"/>
      <c r="P410" s="233"/>
      <c r="Q410" s="233"/>
      <c r="R410" s="233"/>
      <c r="S410" s="233"/>
      <c r="T410" s="233"/>
      <c r="U410" s="260"/>
      <c r="V410" s="261"/>
      <c r="W410" s="233"/>
      <c r="X410" s="233"/>
      <c r="Y410" s="233"/>
      <c r="Z410" s="233"/>
    </row>
    <row r="411">
      <c r="A411" s="233"/>
      <c r="B411" s="233"/>
      <c r="C411" s="233"/>
      <c r="D411" s="233"/>
      <c r="E411" s="233"/>
      <c r="F411" s="233"/>
      <c r="G411" s="233"/>
      <c r="H411" s="233"/>
      <c r="I411" s="233"/>
      <c r="J411" s="233"/>
      <c r="K411" s="233"/>
      <c r="L411" s="233"/>
      <c r="M411" s="233"/>
      <c r="N411" s="233"/>
      <c r="O411" s="233"/>
      <c r="P411" s="233"/>
      <c r="Q411" s="233"/>
      <c r="R411" s="233"/>
      <c r="S411" s="233"/>
      <c r="T411" s="233"/>
      <c r="U411" s="260"/>
      <c r="V411" s="261"/>
      <c r="W411" s="233"/>
      <c r="X411" s="233"/>
      <c r="Y411" s="233"/>
      <c r="Z411" s="233"/>
    </row>
    <row r="412">
      <c r="A412" s="233"/>
      <c r="B412" s="233"/>
      <c r="C412" s="233"/>
      <c r="D412" s="233"/>
      <c r="E412" s="233"/>
      <c r="F412" s="233"/>
      <c r="G412" s="233"/>
      <c r="H412" s="233"/>
      <c r="I412" s="233"/>
      <c r="J412" s="233"/>
      <c r="K412" s="233"/>
      <c r="L412" s="233"/>
      <c r="M412" s="233"/>
      <c r="N412" s="233"/>
      <c r="O412" s="233"/>
      <c r="P412" s="233"/>
      <c r="Q412" s="233"/>
      <c r="R412" s="233"/>
      <c r="S412" s="233"/>
      <c r="T412" s="233"/>
      <c r="U412" s="260"/>
      <c r="V412" s="261"/>
      <c r="W412" s="233"/>
      <c r="X412" s="233"/>
      <c r="Y412" s="233"/>
      <c r="Z412" s="233"/>
    </row>
    <row r="413">
      <c r="A413" s="233"/>
      <c r="B413" s="233"/>
      <c r="C413" s="233"/>
      <c r="D413" s="233"/>
      <c r="E413" s="233"/>
      <c r="F413" s="233"/>
      <c r="G413" s="233"/>
      <c r="H413" s="233"/>
      <c r="I413" s="233"/>
      <c r="J413" s="233"/>
      <c r="K413" s="233"/>
      <c r="L413" s="233"/>
      <c r="M413" s="233"/>
      <c r="N413" s="233"/>
      <c r="O413" s="233"/>
      <c r="P413" s="233"/>
      <c r="Q413" s="233"/>
      <c r="R413" s="233"/>
      <c r="S413" s="233"/>
      <c r="T413" s="233"/>
      <c r="U413" s="260"/>
      <c r="V413" s="261"/>
      <c r="W413" s="233"/>
      <c r="X413" s="233"/>
      <c r="Y413" s="233"/>
      <c r="Z413" s="233"/>
    </row>
    <row r="414">
      <c r="A414" s="233"/>
      <c r="B414" s="233"/>
      <c r="C414" s="233"/>
      <c r="D414" s="233"/>
      <c r="E414" s="233"/>
      <c r="F414" s="233"/>
      <c r="G414" s="233"/>
      <c r="H414" s="233"/>
      <c r="I414" s="233"/>
      <c r="J414" s="233"/>
      <c r="K414" s="233"/>
      <c r="L414" s="233"/>
      <c r="M414" s="233"/>
      <c r="N414" s="233"/>
      <c r="O414" s="233"/>
      <c r="P414" s="233"/>
      <c r="Q414" s="233"/>
      <c r="R414" s="233"/>
      <c r="S414" s="233"/>
      <c r="T414" s="233"/>
      <c r="U414" s="260"/>
      <c r="V414" s="261"/>
      <c r="W414" s="233"/>
      <c r="X414" s="233"/>
      <c r="Y414" s="233"/>
      <c r="Z414" s="233"/>
    </row>
    <row r="415">
      <c r="A415" s="233"/>
      <c r="B415" s="233"/>
      <c r="C415" s="233"/>
      <c r="D415" s="233"/>
      <c r="E415" s="233"/>
      <c r="F415" s="233"/>
      <c r="G415" s="233"/>
      <c r="H415" s="233"/>
      <c r="I415" s="233"/>
      <c r="J415" s="233"/>
      <c r="K415" s="233"/>
      <c r="L415" s="233"/>
      <c r="M415" s="233"/>
      <c r="N415" s="233"/>
      <c r="O415" s="233"/>
      <c r="P415" s="233"/>
      <c r="Q415" s="233"/>
      <c r="R415" s="233"/>
      <c r="S415" s="233"/>
      <c r="T415" s="233"/>
      <c r="U415" s="260"/>
      <c r="V415" s="261"/>
      <c r="W415" s="233"/>
      <c r="X415" s="233"/>
      <c r="Y415" s="233"/>
      <c r="Z415" s="233"/>
    </row>
    <row r="416">
      <c r="A416" s="233"/>
      <c r="B416" s="233"/>
      <c r="C416" s="233"/>
      <c r="D416" s="233"/>
      <c r="E416" s="233"/>
      <c r="F416" s="233"/>
      <c r="G416" s="233"/>
      <c r="H416" s="233"/>
      <c r="I416" s="233"/>
      <c r="J416" s="233"/>
      <c r="K416" s="233"/>
      <c r="L416" s="233"/>
      <c r="M416" s="233"/>
      <c r="N416" s="233"/>
      <c r="O416" s="233"/>
      <c r="P416" s="233"/>
      <c r="Q416" s="233"/>
      <c r="R416" s="233"/>
      <c r="S416" s="233"/>
      <c r="T416" s="233"/>
      <c r="U416" s="260"/>
      <c r="V416" s="261"/>
      <c r="W416" s="233"/>
      <c r="X416" s="233"/>
      <c r="Y416" s="233"/>
      <c r="Z416" s="233"/>
    </row>
    <row r="417">
      <c r="A417" s="233"/>
      <c r="B417" s="233"/>
      <c r="C417" s="233"/>
      <c r="D417" s="233"/>
      <c r="E417" s="233"/>
      <c r="F417" s="233"/>
      <c r="G417" s="233"/>
      <c r="H417" s="233"/>
      <c r="I417" s="233"/>
      <c r="J417" s="233"/>
      <c r="K417" s="233"/>
      <c r="L417" s="233"/>
      <c r="M417" s="233"/>
      <c r="N417" s="233"/>
      <c r="O417" s="233"/>
      <c r="P417" s="233"/>
      <c r="Q417" s="233"/>
      <c r="R417" s="233"/>
      <c r="S417" s="233"/>
      <c r="T417" s="233"/>
      <c r="U417" s="260"/>
      <c r="V417" s="261"/>
      <c r="W417" s="233"/>
      <c r="X417" s="233"/>
      <c r="Y417" s="233"/>
      <c r="Z417" s="233"/>
    </row>
    <row r="418">
      <c r="A418" s="233"/>
      <c r="B418" s="233"/>
      <c r="C418" s="233"/>
      <c r="D418" s="233"/>
      <c r="E418" s="233"/>
      <c r="F418" s="233"/>
      <c r="G418" s="233"/>
      <c r="H418" s="233"/>
      <c r="I418" s="233"/>
      <c r="J418" s="233"/>
      <c r="K418" s="233"/>
      <c r="L418" s="233"/>
      <c r="M418" s="233"/>
      <c r="N418" s="233"/>
      <c r="O418" s="233"/>
      <c r="P418" s="233"/>
      <c r="Q418" s="233"/>
      <c r="R418" s="233"/>
      <c r="S418" s="233"/>
      <c r="T418" s="233"/>
      <c r="U418" s="260"/>
      <c r="V418" s="261"/>
      <c r="W418" s="233"/>
      <c r="X418" s="233"/>
      <c r="Y418" s="233"/>
      <c r="Z418" s="233"/>
    </row>
    <row r="419">
      <c r="A419" s="233"/>
      <c r="B419" s="233"/>
      <c r="C419" s="233"/>
      <c r="D419" s="233"/>
      <c r="E419" s="233"/>
      <c r="F419" s="233"/>
      <c r="G419" s="233"/>
      <c r="H419" s="233"/>
      <c r="I419" s="233"/>
      <c r="J419" s="233"/>
      <c r="K419" s="233"/>
      <c r="L419" s="233"/>
      <c r="M419" s="233"/>
      <c r="N419" s="233"/>
      <c r="O419" s="233"/>
      <c r="P419" s="233"/>
      <c r="Q419" s="233"/>
      <c r="R419" s="233"/>
      <c r="S419" s="233"/>
      <c r="T419" s="233"/>
      <c r="U419" s="260"/>
      <c r="V419" s="261"/>
      <c r="W419" s="233"/>
      <c r="X419" s="233"/>
      <c r="Y419" s="233"/>
      <c r="Z419" s="233"/>
    </row>
    <row r="420">
      <c r="A420" s="233"/>
      <c r="B420" s="233"/>
      <c r="C420" s="233"/>
      <c r="D420" s="233"/>
      <c r="E420" s="233"/>
      <c r="F420" s="233"/>
      <c r="G420" s="233"/>
      <c r="H420" s="233"/>
      <c r="I420" s="233"/>
      <c r="J420" s="233"/>
      <c r="K420" s="233"/>
      <c r="L420" s="233"/>
      <c r="M420" s="233"/>
      <c r="N420" s="233"/>
      <c r="O420" s="233"/>
      <c r="P420" s="233"/>
      <c r="Q420" s="233"/>
      <c r="R420" s="233"/>
      <c r="S420" s="233"/>
      <c r="T420" s="233"/>
      <c r="U420" s="260"/>
      <c r="V420" s="261"/>
      <c r="W420" s="233"/>
      <c r="X420" s="233"/>
      <c r="Y420" s="233"/>
      <c r="Z420" s="233"/>
    </row>
    <row r="421">
      <c r="A421" s="233"/>
      <c r="B421" s="233"/>
      <c r="C421" s="233"/>
      <c r="D421" s="233"/>
      <c r="E421" s="233"/>
      <c r="F421" s="233"/>
      <c r="G421" s="233"/>
      <c r="H421" s="233"/>
      <c r="I421" s="233"/>
      <c r="J421" s="233"/>
      <c r="K421" s="233"/>
      <c r="L421" s="233"/>
      <c r="M421" s="233"/>
      <c r="N421" s="233"/>
      <c r="O421" s="233"/>
      <c r="P421" s="233"/>
      <c r="Q421" s="233"/>
      <c r="R421" s="233"/>
      <c r="S421" s="233"/>
      <c r="T421" s="233"/>
      <c r="U421" s="260"/>
      <c r="V421" s="261"/>
      <c r="W421" s="233"/>
      <c r="X421" s="233"/>
      <c r="Y421" s="233"/>
      <c r="Z421" s="233"/>
    </row>
    <row r="422">
      <c r="A422" s="233"/>
      <c r="B422" s="233"/>
      <c r="C422" s="233"/>
      <c r="D422" s="233"/>
      <c r="E422" s="233"/>
      <c r="F422" s="233"/>
      <c r="G422" s="233"/>
      <c r="H422" s="233"/>
      <c r="I422" s="233"/>
      <c r="J422" s="233"/>
      <c r="K422" s="233"/>
      <c r="L422" s="233"/>
      <c r="M422" s="233"/>
      <c r="N422" s="233"/>
      <c r="O422" s="233"/>
      <c r="P422" s="233"/>
      <c r="Q422" s="233"/>
      <c r="R422" s="233"/>
      <c r="S422" s="233"/>
      <c r="T422" s="233"/>
      <c r="U422" s="260"/>
      <c r="V422" s="261"/>
      <c r="W422" s="233"/>
      <c r="X422" s="233"/>
      <c r="Y422" s="233"/>
      <c r="Z422" s="233"/>
    </row>
    <row r="423">
      <c r="A423" s="233"/>
      <c r="B423" s="233"/>
      <c r="C423" s="233"/>
      <c r="D423" s="233"/>
      <c r="E423" s="233"/>
      <c r="F423" s="233"/>
      <c r="G423" s="233"/>
      <c r="H423" s="233"/>
      <c r="I423" s="233"/>
      <c r="J423" s="233"/>
      <c r="K423" s="233"/>
      <c r="L423" s="233"/>
      <c r="M423" s="233"/>
      <c r="N423" s="233"/>
      <c r="O423" s="233"/>
      <c r="P423" s="233"/>
      <c r="Q423" s="233"/>
      <c r="R423" s="233"/>
      <c r="S423" s="233"/>
      <c r="T423" s="233"/>
      <c r="U423" s="260"/>
      <c r="V423" s="261"/>
      <c r="W423" s="233"/>
      <c r="X423" s="233"/>
      <c r="Y423" s="233"/>
      <c r="Z423" s="233"/>
    </row>
    <row r="424">
      <c r="A424" s="233"/>
      <c r="B424" s="233"/>
      <c r="C424" s="233"/>
      <c r="D424" s="233"/>
      <c r="E424" s="233"/>
      <c r="F424" s="233"/>
      <c r="G424" s="233"/>
      <c r="H424" s="233"/>
      <c r="I424" s="233"/>
      <c r="J424" s="233"/>
      <c r="K424" s="233"/>
      <c r="L424" s="233"/>
      <c r="M424" s="233"/>
      <c r="N424" s="233"/>
      <c r="O424" s="233"/>
      <c r="P424" s="233"/>
      <c r="Q424" s="233"/>
      <c r="R424" s="233"/>
      <c r="S424" s="233"/>
      <c r="T424" s="233"/>
      <c r="U424" s="260"/>
      <c r="V424" s="261"/>
      <c r="W424" s="233"/>
      <c r="X424" s="233"/>
      <c r="Y424" s="233"/>
      <c r="Z424" s="233"/>
    </row>
    <row r="425">
      <c r="A425" s="233"/>
      <c r="B425" s="233"/>
      <c r="C425" s="233"/>
      <c r="D425" s="233"/>
      <c r="E425" s="233"/>
      <c r="F425" s="233"/>
      <c r="G425" s="233"/>
      <c r="H425" s="233"/>
      <c r="I425" s="233"/>
      <c r="J425" s="233"/>
      <c r="K425" s="233"/>
      <c r="L425" s="233"/>
      <c r="M425" s="233"/>
      <c r="N425" s="233"/>
      <c r="O425" s="233"/>
      <c r="P425" s="233"/>
      <c r="Q425" s="233"/>
      <c r="R425" s="233"/>
      <c r="S425" s="233"/>
      <c r="T425" s="233"/>
      <c r="U425" s="260"/>
      <c r="V425" s="261"/>
      <c r="W425" s="233"/>
      <c r="X425" s="233"/>
      <c r="Y425" s="233"/>
      <c r="Z425" s="233"/>
    </row>
    <row r="426">
      <c r="A426" s="233"/>
      <c r="B426" s="233"/>
      <c r="C426" s="233"/>
      <c r="D426" s="233"/>
      <c r="E426" s="233"/>
      <c r="F426" s="233"/>
      <c r="G426" s="233"/>
      <c r="H426" s="233"/>
      <c r="I426" s="233"/>
      <c r="J426" s="233"/>
      <c r="K426" s="233"/>
      <c r="L426" s="233"/>
      <c r="M426" s="233"/>
      <c r="N426" s="233"/>
      <c r="O426" s="233"/>
      <c r="P426" s="233"/>
      <c r="Q426" s="233"/>
      <c r="R426" s="233"/>
      <c r="S426" s="233"/>
      <c r="T426" s="233"/>
      <c r="U426" s="260"/>
      <c r="V426" s="261"/>
      <c r="W426" s="233"/>
      <c r="X426" s="233"/>
      <c r="Y426" s="233"/>
      <c r="Z426" s="233"/>
    </row>
    <row r="427">
      <c r="A427" s="233"/>
      <c r="B427" s="233"/>
      <c r="C427" s="233"/>
      <c r="D427" s="233"/>
      <c r="E427" s="233"/>
      <c r="F427" s="233"/>
      <c r="G427" s="233"/>
      <c r="H427" s="233"/>
      <c r="I427" s="233"/>
      <c r="J427" s="233"/>
      <c r="K427" s="233"/>
      <c r="L427" s="233"/>
      <c r="M427" s="233"/>
      <c r="N427" s="233"/>
      <c r="O427" s="233"/>
      <c r="P427" s="233"/>
      <c r="Q427" s="233"/>
      <c r="R427" s="233"/>
      <c r="S427" s="233"/>
      <c r="T427" s="233"/>
      <c r="U427" s="260"/>
      <c r="V427" s="261"/>
      <c r="W427" s="233"/>
      <c r="X427" s="233"/>
      <c r="Y427" s="233"/>
      <c r="Z427" s="233"/>
    </row>
    <row r="428">
      <c r="A428" s="233"/>
      <c r="B428" s="233"/>
      <c r="C428" s="233"/>
      <c r="D428" s="233"/>
      <c r="E428" s="233"/>
      <c r="F428" s="233"/>
      <c r="G428" s="233"/>
      <c r="H428" s="233"/>
      <c r="I428" s="233"/>
      <c r="J428" s="233"/>
      <c r="K428" s="233"/>
      <c r="L428" s="233"/>
      <c r="M428" s="233"/>
      <c r="N428" s="233"/>
      <c r="O428" s="233"/>
      <c r="P428" s="233"/>
      <c r="Q428" s="233"/>
      <c r="R428" s="233"/>
      <c r="S428" s="233"/>
      <c r="T428" s="233"/>
      <c r="U428" s="260"/>
      <c r="V428" s="261"/>
      <c r="W428" s="233"/>
      <c r="X428" s="233"/>
      <c r="Y428" s="233"/>
      <c r="Z428" s="233"/>
    </row>
    <row r="429">
      <c r="A429" s="233"/>
      <c r="B429" s="233"/>
      <c r="C429" s="233"/>
      <c r="D429" s="233"/>
      <c r="E429" s="233"/>
      <c r="F429" s="233"/>
      <c r="G429" s="233"/>
      <c r="H429" s="233"/>
      <c r="I429" s="233"/>
      <c r="J429" s="233"/>
      <c r="K429" s="233"/>
      <c r="L429" s="233"/>
      <c r="M429" s="233"/>
      <c r="N429" s="233"/>
      <c r="O429" s="233"/>
      <c r="P429" s="233"/>
      <c r="Q429" s="233"/>
      <c r="R429" s="233"/>
      <c r="S429" s="233"/>
      <c r="T429" s="233"/>
      <c r="U429" s="260"/>
      <c r="V429" s="261"/>
      <c r="W429" s="233"/>
      <c r="X429" s="233"/>
      <c r="Y429" s="233"/>
      <c r="Z429" s="233"/>
    </row>
    <row r="430">
      <c r="A430" s="233"/>
      <c r="B430" s="233"/>
      <c r="C430" s="233"/>
      <c r="D430" s="233"/>
      <c r="E430" s="233"/>
      <c r="F430" s="233"/>
      <c r="G430" s="233"/>
      <c r="H430" s="233"/>
      <c r="I430" s="233"/>
      <c r="J430" s="233"/>
      <c r="K430" s="233"/>
      <c r="L430" s="233"/>
      <c r="M430" s="233"/>
      <c r="N430" s="233"/>
      <c r="O430" s="233"/>
      <c r="P430" s="233"/>
      <c r="Q430" s="233"/>
      <c r="R430" s="233"/>
      <c r="S430" s="233"/>
      <c r="T430" s="233"/>
      <c r="U430" s="260"/>
      <c r="V430" s="261"/>
      <c r="W430" s="233"/>
      <c r="X430" s="233"/>
      <c r="Y430" s="233"/>
      <c r="Z430" s="233"/>
    </row>
    <row r="431">
      <c r="A431" s="233"/>
      <c r="B431" s="233"/>
      <c r="C431" s="233"/>
      <c r="D431" s="233"/>
      <c r="E431" s="233"/>
      <c r="F431" s="233"/>
      <c r="G431" s="233"/>
      <c r="H431" s="233"/>
      <c r="I431" s="233"/>
      <c r="J431" s="233"/>
      <c r="K431" s="233"/>
      <c r="L431" s="233"/>
      <c r="M431" s="233"/>
      <c r="N431" s="233"/>
      <c r="O431" s="233"/>
      <c r="P431" s="233"/>
      <c r="Q431" s="233"/>
      <c r="R431" s="233"/>
      <c r="S431" s="233"/>
      <c r="T431" s="233"/>
      <c r="U431" s="260"/>
      <c r="V431" s="261"/>
      <c r="W431" s="233"/>
      <c r="X431" s="233"/>
      <c r="Y431" s="233"/>
      <c r="Z431" s="233"/>
    </row>
    <row r="432">
      <c r="A432" s="233"/>
      <c r="B432" s="233"/>
      <c r="C432" s="233"/>
      <c r="D432" s="233"/>
      <c r="E432" s="233"/>
      <c r="F432" s="233"/>
      <c r="G432" s="233"/>
      <c r="H432" s="233"/>
      <c r="I432" s="233"/>
      <c r="J432" s="233"/>
      <c r="K432" s="233"/>
      <c r="L432" s="233"/>
      <c r="M432" s="233"/>
      <c r="N432" s="233"/>
      <c r="O432" s="233"/>
      <c r="P432" s="233"/>
      <c r="Q432" s="233"/>
      <c r="R432" s="233"/>
      <c r="S432" s="233"/>
      <c r="T432" s="233"/>
      <c r="U432" s="260"/>
      <c r="V432" s="261"/>
      <c r="W432" s="233"/>
      <c r="X432" s="233"/>
      <c r="Y432" s="233"/>
      <c r="Z432" s="233"/>
    </row>
    <row r="433">
      <c r="A433" s="233"/>
      <c r="B433" s="233"/>
      <c r="C433" s="233"/>
      <c r="D433" s="233"/>
      <c r="E433" s="233"/>
      <c r="F433" s="233"/>
      <c r="G433" s="233"/>
      <c r="H433" s="233"/>
      <c r="I433" s="233"/>
      <c r="J433" s="233"/>
      <c r="K433" s="233"/>
      <c r="L433" s="233"/>
      <c r="M433" s="233"/>
      <c r="N433" s="233"/>
      <c r="O433" s="233"/>
      <c r="P433" s="233"/>
      <c r="Q433" s="233"/>
      <c r="R433" s="233"/>
      <c r="S433" s="233"/>
      <c r="T433" s="233"/>
      <c r="U433" s="260"/>
      <c r="V433" s="261"/>
      <c r="W433" s="233"/>
      <c r="X433" s="233"/>
      <c r="Y433" s="233"/>
      <c r="Z433" s="233"/>
    </row>
    <row r="434">
      <c r="A434" s="233"/>
      <c r="B434" s="233"/>
      <c r="C434" s="233"/>
      <c r="D434" s="233"/>
      <c r="E434" s="233"/>
      <c r="F434" s="233"/>
      <c r="G434" s="233"/>
      <c r="H434" s="233"/>
      <c r="I434" s="233"/>
      <c r="J434" s="233"/>
      <c r="K434" s="233"/>
      <c r="L434" s="233"/>
      <c r="M434" s="233"/>
      <c r="N434" s="233"/>
      <c r="O434" s="233"/>
      <c r="P434" s="233"/>
      <c r="Q434" s="233"/>
      <c r="R434" s="233"/>
      <c r="S434" s="233"/>
      <c r="T434" s="233"/>
      <c r="U434" s="260"/>
      <c r="V434" s="261"/>
      <c r="W434" s="233"/>
      <c r="X434" s="233"/>
      <c r="Y434" s="233"/>
      <c r="Z434" s="233"/>
    </row>
    <row r="435">
      <c r="A435" s="233"/>
      <c r="B435" s="233"/>
      <c r="C435" s="233"/>
      <c r="D435" s="233"/>
      <c r="E435" s="233"/>
      <c r="F435" s="233"/>
      <c r="G435" s="233"/>
      <c r="H435" s="233"/>
      <c r="I435" s="233"/>
      <c r="J435" s="233"/>
      <c r="K435" s="233"/>
      <c r="L435" s="233"/>
      <c r="M435" s="233"/>
      <c r="N435" s="233"/>
      <c r="O435" s="233"/>
      <c r="P435" s="233"/>
      <c r="Q435" s="233"/>
      <c r="R435" s="233"/>
      <c r="S435" s="233"/>
      <c r="T435" s="233"/>
      <c r="U435" s="260"/>
      <c r="V435" s="261"/>
      <c r="W435" s="233"/>
      <c r="X435" s="233"/>
      <c r="Y435" s="233"/>
      <c r="Z435" s="233"/>
    </row>
    <row r="436">
      <c r="A436" s="233"/>
      <c r="B436" s="233"/>
      <c r="C436" s="233"/>
      <c r="D436" s="233"/>
      <c r="E436" s="233"/>
      <c r="F436" s="233"/>
      <c r="G436" s="233"/>
      <c r="H436" s="233"/>
      <c r="I436" s="233"/>
      <c r="J436" s="233"/>
      <c r="K436" s="233"/>
      <c r="L436" s="233"/>
      <c r="M436" s="233"/>
      <c r="N436" s="233"/>
      <c r="O436" s="233"/>
      <c r="P436" s="233"/>
      <c r="Q436" s="233"/>
      <c r="R436" s="233"/>
      <c r="S436" s="233"/>
      <c r="T436" s="233"/>
      <c r="U436" s="260"/>
      <c r="V436" s="261"/>
      <c r="W436" s="233"/>
      <c r="X436" s="233"/>
      <c r="Y436" s="233"/>
      <c r="Z436" s="233"/>
    </row>
    <row r="437">
      <c r="A437" s="233"/>
      <c r="B437" s="233"/>
      <c r="C437" s="233"/>
      <c r="D437" s="233"/>
      <c r="E437" s="233"/>
      <c r="F437" s="233"/>
      <c r="G437" s="233"/>
      <c r="H437" s="233"/>
      <c r="I437" s="233"/>
      <c r="J437" s="233"/>
      <c r="K437" s="233"/>
      <c r="L437" s="233"/>
      <c r="M437" s="233"/>
      <c r="N437" s="233"/>
      <c r="O437" s="233"/>
      <c r="P437" s="233"/>
      <c r="Q437" s="233"/>
      <c r="R437" s="233"/>
      <c r="S437" s="233"/>
      <c r="T437" s="233"/>
      <c r="U437" s="260"/>
      <c r="V437" s="261"/>
      <c r="W437" s="233"/>
      <c r="X437" s="233"/>
      <c r="Y437" s="233"/>
      <c r="Z437" s="233"/>
    </row>
    <row r="438">
      <c r="A438" s="233"/>
      <c r="B438" s="233"/>
      <c r="C438" s="233"/>
      <c r="D438" s="233"/>
      <c r="E438" s="233"/>
      <c r="F438" s="233"/>
      <c r="G438" s="233"/>
      <c r="H438" s="233"/>
      <c r="I438" s="233"/>
      <c r="J438" s="233"/>
      <c r="K438" s="233"/>
      <c r="L438" s="233"/>
      <c r="M438" s="233"/>
      <c r="N438" s="233"/>
      <c r="O438" s="233"/>
      <c r="P438" s="233"/>
      <c r="Q438" s="233"/>
      <c r="R438" s="233"/>
      <c r="S438" s="233"/>
      <c r="T438" s="233"/>
      <c r="U438" s="260"/>
      <c r="V438" s="261"/>
      <c r="W438" s="233"/>
      <c r="X438" s="233"/>
      <c r="Y438" s="233"/>
      <c r="Z438" s="233"/>
    </row>
    <row r="439">
      <c r="A439" s="233"/>
      <c r="B439" s="233"/>
      <c r="C439" s="233"/>
      <c r="D439" s="233"/>
      <c r="E439" s="233"/>
      <c r="F439" s="233"/>
      <c r="G439" s="233"/>
      <c r="H439" s="233"/>
      <c r="I439" s="233"/>
      <c r="J439" s="233"/>
      <c r="K439" s="233"/>
      <c r="L439" s="233"/>
      <c r="M439" s="233"/>
      <c r="N439" s="233"/>
      <c r="O439" s="233"/>
      <c r="P439" s="233"/>
      <c r="Q439" s="233"/>
      <c r="R439" s="233"/>
      <c r="S439" s="233"/>
      <c r="T439" s="233"/>
      <c r="U439" s="260"/>
      <c r="V439" s="261"/>
      <c r="W439" s="233"/>
      <c r="X439" s="233"/>
      <c r="Y439" s="233"/>
      <c r="Z439" s="233"/>
    </row>
    <row r="440">
      <c r="A440" s="233"/>
      <c r="B440" s="233"/>
      <c r="C440" s="233"/>
      <c r="D440" s="233"/>
      <c r="E440" s="233"/>
      <c r="F440" s="233"/>
      <c r="G440" s="233"/>
      <c r="H440" s="233"/>
      <c r="I440" s="233"/>
      <c r="J440" s="233"/>
      <c r="K440" s="233"/>
      <c r="L440" s="233"/>
      <c r="M440" s="233"/>
      <c r="N440" s="233"/>
      <c r="O440" s="233"/>
      <c r="P440" s="233"/>
      <c r="Q440" s="233"/>
      <c r="R440" s="233"/>
      <c r="S440" s="233"/>
      <c r="T440" s="233"/>
      <c r="U440" s="260"/>
      <c r="V440" s="261"/>
      <c r="W440" s="233"/>
      <c r="X440" s="233"/>
      <c r="Y440" s="233"/>
      <c r="Z440" s="233"/>
    </row>
    <row r="441">
      <c r="A441" s="233"/>
      <c r="B441" s="233"/>
      <c r="C441" s="233"/>
      <c r="D441" s="233"/>
      <c r="E441" s="233"/>
      <c r="F441" s="233"/>
      <c r="G441" s="233"/>
      <c r="H441" s="233"/>
      <c r="I441" s="233"/>
      <c r="J441" s="233"/>
      <c r="K441" s="233"/>
      <c r="L441" s="233"/>
      <c r="M441" s="233"/>
      <c r="N441" s="233"/>
      <c r="O441" s="233"/>
      <c r="P441" s="233"/>
      <c r="Q441" s="233"/>
      <c r="R441" s="233"/>
      <c r="S441" s="233"/>
      <c r="T441" s="233"/>
      <c r="U441" s="260"/>
      <c r="V441" s="261"/>
      <c r="W441" s="233"/>
      <c r="X441" s="233"/>
      <c r="Y441" s="233"/>
      <c r="Z441" s="233"/>
    </row>
    <row r="442">
      <c r="A442" s="233"/>
      <c r="B442" s="233"/>
      <c r="C442" s="233"/>
      <c r="D442" s="233"/>
      <c r="E442" s="233"/>
      <c r="F442" s="233"/>
      <c r="G442" s="233"/>
      <c r="H442" s="233"/>
      <c r="I442" s="233"/>
      <c r="J442" s="233"/>
      <c r="K442" s="233"/>
      <c r="L442" s="233"/>
      <c r="M442" s="233"/>
      <c r="N442" s="233"/>
      <c r="O442" s="233"/>
      <c r="P442" s="233"/>
      <c r="Q442" s="233"/>
      <c r="R442" s="233"/>
      <c r="S442" s="233"/>
      <c r="T442" s="233"/>
      <c r="U442" s="260"/>
      <c r="V442" s="261"/>
      <c r="W442" s="233"/>
      <c r="X442" s="233"/>
      <c r="Y442" s="233"/>
      <c r="Z442" s="233"/>
    </row>
    <row r="443">
      <c r="A443" s="233"/>
      <c r="B443" s="233"/>
      <c r="C443" s="233"/>
      <c r="D443" s="233"/>
      <c r="E443" s="233"/>
      <c r="F443" s="233"/>
      <c r="G443" s="233"/>
      <c r="H443" s="233"/>
      <c r="I443" s="233"/>
      <c r="J443" s="233"/>
      <c r="K443" s="233"/>
      <c r="L443" s="233"/>
      <c r="M443" s="233"/>
      <c r="N443" s="233"/>
      <c r="O443" s="233"/>
      <c r="P443" s="233"/>
      <c r="Q443" s="233"/>
      <c r="R443" s="233"/>
      <c r="S443" s="233"/>
      <c r="T443" s="233"/>
      <c r="U443" s="260"/>
      <c r="V443" s="261"/>
      <c r="W443" s="233"/>
      <c r="X443" s="233"/>
      <c r="Y443" s="233"/>
      <c r="Z443" s="233"/>
    </row>
    <row r="444">
      <c r="A444" s="233"/>
      <c r="B444" s="233"/>
      <c r="C444" s="233"/>
      <c r="D444" s="233"/>
      <c r="E444" s="233"/>
      <c r="F444" s="233"/>
      <c r="G444" s="233"/>
      <c r="H444" s="233"/>
      <c r="I444" s="233"/>
      <c r="J444" s="233"/>
      <c r="K444" s="233"/>
      <c r="L444" s="233"/>
      <c r="M444" s="233"/>
      <c r="N444" s="233"/>
      <c r="O444" s="233"/>
      <c r="P444" s="233"/>
      <c r="Q444" s="233"/>
      <c r="R444" s="233"/>
      <c r="S444" s="233"/>
      <c r="T444" s="233"/>
      <c r="U444" s="260"/>
      <c r="V444" s="261"/>
      <c r="W444" s="233"/>
      <c r="X444" s="233"/>
      <c r="Y444" s="233"/>
      <c r="Z444" s="233"/>
    </row>
    <row r="445">
      <c r="A445" s="233"/>
      <c r="B445" s="233"/>
      <c r="C445" s="233"/>
      <c r="D445" s="233"/>
      <c r="E445" s="233"/>
      <c r="F445" s="233"/>
      <c r="G445" s="233"/>
      <c r="H445" s="233"/>
      <c r="I445" s="233"/>
      <c r="J445" s="233"/>
      <c r="K445" s="233"/>
      <c r="L445" s="233"/>
      <c r="M445" s="233"/>
      <c r="N445" s="233"/>
      <c r="O445" s="233"/>
      <c r="P445" s="233"/>
      <c r="Q445" s="233"/>
      <c r="R445" s="233"/>
      <c r="S445" s="233"/>
      <c r="T445" s="233"/>
      <c r="U445" s="260"/>
      <c r="V445" s="261"/>
      <c r="W445" s="233"/>
      <c r="X445" s="233"/>
      <c r="Y445" s="233"/>
      <c r="Z445" s="233"/>
    </row>
    <row r="446">
      <c r="A446" s="233"/>
      <c r="B446" s="233"/>
      <c r="C446" s="233"/>
      <c r="D446" s="233"/>
      <c r="E446" s="233"/>
      <c r="F446" s="233"/>
      <c r="G446" s="233"/>
      <c r="H446" s="233"/>
      <c r="I446" s="233"/>
      <c r="J446" s="233"/>
      <c r="K446" s="233"/>
      <c r="L446" s="233"/>
      <c r="M446" s="233"/>
      <c r="N446" s="233"/>
      <c r="O446" s="233"/>
      <c r="P446" s="233"/>
      <c r="Q446" s="233"/>
      <c r="R446" s="233"/>
      <c r="S446" s="233"/>
      <c r="T446" s="233"/>
      <c r="U446" s="260"/>
      <c r="V446" s="261"/>
      <c r="W446" s="233"/>
      <c r="X446" s="233"/>
      <c r="Y446" s="233"/>
      <c r="Z446" s="233"/>
    </row>
    <row r="447">
      <c r="A447" s="233"/>
      <c r="B447" s="233"/>
      <c r="C447" s="233"/>
      <c r="D447" s="233"/>
      <c r="E447" s="233"/>
      <c r="F447" s="233"/>
      <c r="G447" s="233"/>
      <c r="H447" s="233"/>
      <c r="I447" s="233"/>
      <c r="J447" s="233"/>
      <c r="K447" s="233"/>
      <c r="L447" s="233"/>
      <c r="M447" s="233"/>
      <c r="N447" s="233"/>
      <c r="O447" s="233"/>
      <c r="P447" s="233"/>
      <c r="Q447" s="233"/>
      <c r="R447" s="233"/>
      <c r="S447" s="233"/>
      <c r="T447" s="233"/>
      <c r="U447" s="260"/>
      <c r="V447" s="261"/>
      <c r="W447" s="233"/>
      <c r="X447" s="233"/>
      <c r="Y447" s="233"/>
      <c r="Z447" s="233"/>
    </row>
    <row r="448">
      <c r="A448" s="233"/>
      <c r="B448" s="233"/>
      <c r="C448" s="233"/>
      <c r="D448" s="233"/>
      <c r="E448" s="233"/>
      <c r="F448" s="233"/>
      <c r="G448" s="233"/>
      <c r="H448" s="233"/>
      <c r="I448" s="233"/>
      <c r="J448" s="233"/>
      <c r="K448" s="233"/>
      <c r="L448" s="233"/>
      <c r="M448" s="233"/>
      <c r="N448" s="233"/>
      <c r="O448" s="233"/>
      <c r="P448" s="233"/>
      <c r="Q448" s="233"/>
      <c r="R448" s="233"/>
      <c r="S448" s="233"/>
      <c r="T448" s="233"/>
      <c r="U448" s="260"/>
      <c r="V448" s="261"/>
      <c r="W448" s="233"/>
      <c r="X448" s="233"/>
      <c r="Y448" s="233"/>
      <c r="Z448" s="233"/>
    </row>
    <row r="449">
      <c r="A449" s="233"/>
      <c r="B449" s="233"/>
      <c r="C449" s="233"/>
      <c r="D449" s="233"/>
      <c r="E449" s="233"/>
      <c r="F449" s="233"/>
      <c r="G449" s="233"/>
      <c r="H449" s="233"/>
      <c r="I449" s="233"/>
      <c r="J449" s="233"/>
      <c r="K449" s="233"/>
      <c r="L449" s="233"/>
      <c r="M449" s="233"/>
      <c r="N449" s="233"/>
      <c r="O449" s="233"/>
      <c r="P449" s="233"/>
      <c r="Q449" s="233"/>
      <c r="R449" s="233"/>
      <c r="S449" s="233"/>
      <c r="T449" s="233"/>
      <c r="U449" s="260"/>
      <c r="V449" s="261"/>
      <c r="W449" s="233"/>
      <c r="X449" s="233"/>
      <c r="Y449" s="233"/>
      <c r="Z449" s="233"/>
    </row>
    <row r="450">
      <c r="A450" s="233"/>
      <c r="B450" s="233"/>
      <c r="C450" s="233"/>
      <c r="D450" s="233"/>
      <c r="E450" s="233"/>
      <c r="F450" s="233"/>
      <c r="G450" s="233"/>
      <c r="H450" s="233"/>
      <c r="I450" s="233"/>
      <c r="J450" s="233"/>
      <c r="K450" s="233"/>
      <c r="L450" s="233"/>
      <c r="M450" s="233"/>
      <c r="N450" s="233"/>
      <c r="O450" s="233"/>
      <c r="P450" s="233"/>
      <c r="Q450" s="233"/>
      <c r="R450" s="233"/>
      <c r="S450" s="233"/>
      <c r="T450" s="233"/>
      <c r="U450" s="260"/>
      <c r="V450" s="261"/>
      <c r="W450" s="233"/>
      <c r="X450" s="233"/>
      <c r="Y450" s="233"/>
      <c r="Z450" s="233"/>
    </row>
    <row r="451">
      <c r="A451" s="233"/>
      <c r="B451" s="233"/>
      <c r="C451" s="233"/>
      <c r="D451" s="233"/>
      <c r="E451" s="233"/>
      <c r="F451" s="233"/>
      <c r="G451" s="233"/>
      <c r="H451" s="233"/>
      <c r="I451" s="233"/>
      <c r="J451" s="233"/>
      <c r="K451" s="233"/>
      <c r="L451" s="233"/>
      <c r="M451" s="233"/>
      <c r="N451" s="233"/>
      <c r="O451" s="233"/>
      <c r="P451" s="233"/>
      <c r="Q451" s="233"/>
      <c r="R451" s="233"/>
      <c r="S451" s="233"/>
      <c r="T451" s="233"/>
      <c r="U451" s="260"/>
      <c r="V451" s="261"/>
      <c r="W451" s="233"/>
      <c r="X451" s="233"/>
      <c r="Y451" s="233"/>
      <c r="Z451" s="233"/>
    </row>
    <row r="452">
      <c r="A452" s="233"/>
      <c r="B452" s="233"/>
      <c r="C452" s="233"/>
      <c r="D452" s="233"/>
      <c r="E452" s="233"/>
      <c r="F452" s="233"/>
      <c r="G452" s="233"/>
      <c r="H452" s="233"/>
      <c r="I452" s="233"/>
      <c r="J452" s="233"/>
      <c r="K452" s="233"/>
      <c r="L452" s="233"/>
      <c r="M452" s="233"/>
      <c r="N452" s="233"/>
      <c r="O452" s="233"/>
      <c r="P452" s="233"/>
      <c r="Q452" s="233"/>
      <c r="R452" s="233"/>
      <c r="S452" s="233"/>
      <c r="T452" s="233"/>
      <c r="U452" s="260"/>
      <c r="V452" s="261"/>
      <c r="W452" s="233"/>
      <c r="X452" s="233"/>
      <c r="Y452" s="233"/>
      <c r="Z452" s="233"/>
    </row>
    <row r="453">
      <c r="A453" s="233"/>
      <c r="B453" s="233"/>
      <c r="C453" s="233"/>
      <c r="D453" s="233"/>
      <c r="E453" s="233"/>
      <c r="F453" s="233"/>
      <c r="G453" s="233"/>
      <c r="H453" s="233"/>
      <c r="I453" s="233"/>
      <c r="J453" s="233"/>
      <c r="K453" s="233"/>
      <c r="L453" s="233"/>
      <c r="M453" s="233"/>
      <c r="N453" s="233"/>
      <c r="O453" s="233"/>
      <c r="P453" s="233"/>
      <c r="Q453" s="233"/>
      <c r="R453" s="233"/>
      <c r="S453" s="233"/>
      <c r="T453" s="233"/>
      <c r="U453" s="260"/>
      <c r="V453" s="261"/>
      <c r="W453" s="233"/>
      <c r="X453" s="233"/>
      <c r="Y453" s="233"/>
      <c r="Z453" s="233"/>
    </row>
    <row r="454">
      <c r="A454" s="233"/>
      <c r="B454" s="233"/>
      <c r="C454" s="233"/>
      <c r="D454" s="233"/>
      <c r="E454" s="233"/>
      <c r="F454" s="233"/>
      <c r="G454" s="233"/>
      <c r="H454" s="233"/>
      <c r="I454" s="233"/>
      <c r="J454" s="233"/>
      <c r="K454" s="233"/>
      <c r="L454" s="233"/>
      <c r="M454" s="233"/>
      <c r="N454" s="233"/>
      <c r="O454" s="233"/>
      <c r="P454" s="233"/>
      <c r="Q454" s="233"/>
      <c r="R454" s="233"/>
      <c r="S454" s="233"/>
      <c r="T454" s="233"/>
      <c r="U454" s="260"/>
      <c r="V454" s="261"/>
      <c r="W454" s="233"/>
      <c r="X454" s="233"/>
      <c r="Y454" s="233"/>
      <c r="Z454" s="233"/>
    </row>
    <row r="455">
      <c r="A455" s="233"/>
      <c r="B455" s="233"/>
      <c r="C455" s="233"/>
      <c r="D455" s="233"/>
      <c r="E455" s="233"/>
      <c r="F455" s="233"/>
      <c r="G455" s="233"/>
      <c r="H455" s="233"/>
      <c r="I455" s="233"/>
      <c r="J455" s="233"/>
      <c r="K455" s="233"/>
      <c r="L455" s="233"/>
      <c r="M455" s="233"/>
      <c r="N455" s="233"/>
      <c r="O455" s="233"/>
      <c r="P455" s="233"/>
      <c r="Q455" s="233"/>
      <c r="R455" s="233"/>
      <c r="S455" s="233"/>
      <c r="T455" s="233"/>
      <c r="U455" s="260"/>
      <c r="V455" s="261"/>
      <c r="W455" s="233"/>
      <c r="X455" s="233"/>
      <c r="Y455" s="233"/>
      <c r="Z455" s="233"/>
    </row>
    <row r="456">
      <c r="A456" s="233"/>
      <c r="B456" s="233"/>
      <c r="C456" s="233"/>
      <c r="D456" s="233"/>
      <c r="E456" s="233"/>
      <c r="F456" s="233"/>
      <c r="G456" s="233"/>
      <c r="H456" s="233"/>
      <c r="I456" s="233"/>
      <c r="J456" s="233"/>
      <c r="K456" s="233"/>
      <c r="L456" s="233"/>
      <c r="M456" s="233"/>
      <c r="N456" s="233"/>
      <c r="O456" s="233"/>
      <c r="P456" s="233"/>
      <c r="Q456" s="233"/>
      <c r="R456" s="233"/>
      <c r="S456" s="233"/>
      <c r="T456" s="233"/>
      <c r="U456" s="260"/>
      <c r="V456" s="261"/>
      <c r="W456" s="233"/>
      <c r="X456" s="233"/>
      <c r="Y456" s="233"/>
      <c r="Z456" s="233"/>
    </row>
    <row r="457">
      <c r="A457" s="233"/>
      <c r="B457" s="233"/>
      <c r="C457" s="233"/>
      <c r="D457" s="233"/>
      <c r="E457" s="233"/>
      <c r="F457" s="233"/>
      <c r="G457" s="233"/>
      <c r="H457" s="233"/>
      <c r="I457" s="233"/>
      <c r="J457" s="233"/>
      <c r="K457" s="233"/>
      <c r="L457" s="233"/>
      <c r="M457" s="233"/>
      <c r="N457" s="233"/>
      <c r="O457" s="233"/>
      <c r="P457" s="233"/>
      <c r="Q457" s="233"/>
      <c r="R457" s="233"/>
      <c r="S457" s="233"/>
      <c r="T457" s="233"/>
      <c r="U457" s="260"/>
      <c r="V457" s="261"/>
      <c r="W457" s="233"/>
      <c r="X457" s="233"/>
      <c r="Y457" s="233"/>
      <c r="Z457" s="233"/>
    </row>
    <row r="458">
      <c r="A458" s="233"/>
      <c r="B458" s="233"/>
      <c r="C458" s="233"/>
      <c r="D458" s="233"/>
      <c r="E458" s="233"/>
      <c r="F458" s="233"/>
      <c r="G458" s="233"/>
      <c r="H458" s="233"/>
      <c r="I458" s="233"/>
      <c r="J458" s="233"/>
      <c r="K458" s="233"/>
      <c r="L458" s="233"/>
      <c r="M458" s="233"/>
      <c r="N458" s="233"/>
      <c r="O458" s="233"/>
      <c r="P458" s="233"/>
      <c r="Q458" s="233"/>
      <c r="R458" s="233"/>
      <c r="S458" s="233"/>
      <c r="T458" s="233"/>
      <c r="U458" s="260"/>
      <c r="V458" s="261"/>
      <c r="W458" s="233"/>
      <c r="X458" s="233"/>
      <c r="Y458" s="233"/>
      <c r="Z458" s="233"/>
    </row>
    <row r="459">
      <c r="A459" s="233"/>
      <c r="B459" s="233"/>
      <c r="C459" s="233"/>
      <c r="D459" s="233"/>
      <c r="E459" s="233"/>
      <c r="F459" s="233"/>
      <c r="G459" s="233"/>
      <c r="H459" s="233"/>
      <c r="I459" s="233"/>
      <c r="J459" s="233"/>
      <c r="K459" s="233"/>
      <c r="L459" s="233"/>
      <c r="M459" s="233"/>
      <c r="N459" s="233"/>
      <c r="O459" s="233"/>
      <c r="P459" s="233"/>
      <c r="Q459" s="233"/>
      <c r="R459" s="233"/>
      <c r="S459" s="233"/>
      <c r="T459" s="233"/>
      <c r="U459" s="260"/>
      <c r="V459" s="261"/>
      <c r="W459" s="233"/>
      <c r="X459" s="233"/>
      <c r="Y459" s="233"/>
      <c r="Z459" s="233"/>
    </row>
    <row r="460">
      <c r="A460" s="233"/>
      <c r="B460" s="233"/>
      <c r="C460" s="233"/>
      <c r="D460" s="233"/>
      <c r="E460" s="233"/>
      <c r="F460" s="233"/>
      <c r="G460" s="233"/>
      <c r="H460" s="233"/>
      <c r="I460" s="233"/>
      <c r="J460" s="233"/>
      <c r="K460" s="233"/>
      <c r="L460" s="233"/>
      <c r="M460" s="233"/>
      <c r="N460" s="233"/>
      <c r="O460" s="233"/>
      <c r="P460" s="233"/>
      <c r="Q460" s="233"/>
      <c r="R460" s="233"/>
      <c r="S460" s="233"/>
      <c r="T460" s="233"/>
      <c r="U460" s="260"/>
      <c r="V460" s="261"/>
      <c r="W460" s="233"/>
      <c r="X460" s="233"/>
      <c r="Y460" s="233"/>
      <c r="Z460" s="233"/>
    </row>
    <row r="461">
      <c r="A461" s="233"/>
      <c r="B461" s="233"/>
      <c r="C461" s="233"/>
      <c r="D461" s="233"/>
      <c r="E461" s="233"/>
      <c r="F461" s="233"/>
      <c r="G461" s="233"/>
      <c r="H461" s="233"/>
      <c r="I461" s="233"/>
      <c r="J461" s="233"/>
      <c r="K461" s="233"/>
      <c r="L461" s="233"/>
      <c r="M461" s="233"/>
      <c r="N461" s="233"/>
      <c r="O461" s="233"/>
      <c r="P461" s="233"/>
      <c r="Q461" s="233"/>
      <c r="R461" s="233"/>
      <c r="S461" s="233"/>
      <c r="T461" s="233"/>
      <c r="U461" s="260"/>
      <c r="V461" s="261"/>
      <c r="W461" s="233"/>
      <c r="X461" s="233"/>
      <c r="Y461" s="233"/>
      <c r="Z461" s="233"/>
    </row>
    <row r="462">
      <c r="A462" s="233"/>
      <c r="B462" s="233"/>
      <c r="C462" s="233"/>
      <c r="D462" s="233"/>
      <c r="E462" s="233"/>
      <c r="F462" s="233"/>
      <c r="G462" s="233"/>
      <c r="H462" s="233"/>
      <c r="I462" s="233"/>
      <c r="J462" s="233"/>
      <c r="K462" s="233"/>
      <c r="L462" s="233"/>
      <c r="M462" s="233"/>
      <c r="N462" s="233"/>
      <c r="O462" s="233"/>
      <c r="P462" s="233"/>
      <c r="Q462" s="233"/>
      <c r="R462" s="233"/>
      <c r="S462" s="233"/>
      <c r="T462" s="233"/>
      <c r="U462" s="260"/>
      <c r="V462" s="261"/>
      <c r="W462" s="233"/>
      <c r="X462" s="233"/>
      <c r="Y462" s="233"/>
      <c r="Z462" s="233"/>
    </row>
    <row r="463">
      <c r="A463" s="233"/>
      <c r="B463" s="233"/>
      <c r="C463" s="233"/>
      <c r="D463" s="233"/>
      <c r="E463" s="233"/>
      <c r="F463" s="233"/>
      <c r="G463" s="233"/>
      <c r="H463" s="233"/>
      <c r="I463" s="233"/>
      <c r="J463" s="233"/>
      <c r="K463" s="233"/>
      <c r="L463" s="233"/>
      <c r="M463" s="233"/>
      <c r="N463" s="233"/>
      <c r="O463" s="233"/>
      <c r="P463" s="233"/>
      <c r="Q463" s="233"/>
      <c r="R463" s="233"/>
      <c r="S463" s="233"/>
      <c r="T463" s="233"/>
      <c r="U463" s="260"/>
      <c r="V463" s="261"/>
      <c r="W463" s="233"/>
      <c r="X463" s="233"/>
      <c r="Y463" s="233"/>
      <c r="Z463" s="233"/>
    </row>
    <row r="464">
      <c r="A464" s="233"/>
      <c r="B464" s="233"/>
      <c r="C464" s="233"/>
      <c r="D464" s="233"/>
      <c r="E464" s="233"/>
      <c r="F464" s="233"/>
      <c r="G464" s="233"/>
      <c r="H464" s="233"/>
      <c r="I464" s="233"/>
      <c r="J464" s="233"/>
      <c r="K464" s="233"/>
      <c r="L464" s="233"/>
      <c r="M464" s="233"/>
      <c r="N464" s="233"/>
      <c r="O464" s="233"/>
      <c r="P464" s="233"/>
      <c r="Q464" s="233"/>
      <c r="R464" s="233"/>
      <c r="S464" s="233"/>
      <c r="T464" s="233"/>
      <c r="U464" s="260"/>
      <c r="V464" s="261"/>
      <c r="W464" s="233"/>
      <c r="X464" s="233"/>
      <c r="Y464" s="233"/>
      <c r="Z464" s="233"/>
    </row>
    <row r="465">
      <c r="A465" s="233"/>
      <c r="B465" s="233"/>
      <c r="C465" s="233"/>
      <c r="D465" s="233"/>
      <c r="E465" s="233"/>
      <c r="F465" s="233"/>
      <c r="G465" s="233"/>
      <c r="H465" s="233"/>
      <c r="I465" s="233"/>
      <c r="J465" s="233"/>
      <c r="K465" s="233"/>
      <c r="L465" s="233"/>
      <c r="M465" s="233"/>
      <c r="N465" s="233"/>
      <c r="O465" s="233"/>
      <c r="P465" s="233"/>
      <c r="Q465" s="233"/>
      <c r="R465" s="233"/>
      <c r="S465" s="233"/>
      <c r="T465" s="233"/>
      <c r="U465" s="260"/>
      <c r="V465" s="261"/>
      <c r="W465" s="233"/>
      <c r="X465" s="233"/>
      <c r="Y465" s="233"/>
      <c r="Z465" s="233"/>
    </row>
    <row r="466">
      <c r="A466" s="233"/>
      <c r="B466" s="233"/>
      <c r="C466" s="233"/>
      <c r="D466" s="233"/>
      <c r="E466" s="233"/>
      <c r="F466" s="233"/>
      <c r="G466" s="233"/>
      <c r="H466" s="233"/>
      <c r="I466" s="233"/>
      <c r="J466" s="233"/>
      <c r="K466" s="233"/>
      <c r="L466" s="233"/>
      <c r="M466" s="233"/>
      <c r="N466" s="233"/>
      <c r="O466" s="233"/>
      <c r="P466" s="233"/>
      <c r="Q466" s="233"/>
      <c r="R466" s="233"/>
      <c r="S466" s="233"/>
      <c r="T466" s="233"/>
      <c r="U466" s="260"/>
      <c r="V466" s="261"/>
      <c r="W466" s="233"/>
      <c r="X466" s="233"/>
      <c r="Y466" s="233"/>
      <c r="Z466" s="233"/>
    </row>
    <row r="467">
      <c r="A467" s="233"/>
      <c r="B467" s="233"/>
      <c r="C467" s="233"/>
      <c r="D467" s="233"/>
      <c r="E467" s="233"/>
      <c r="F467" s="233"/>
      <c r="G467" s="233"/>
      <c r="H467" s="233"/>
      <c r="I467" s="233"/>
      <c r="J467" s="233"/>
      <c r="K467" s="233"/>
      <c r="L467" s="233"/>
      <c r="M467" s="233"/>
      <c r="N467" s="233"/>
      <c r="O467" s="233"/>
      <c r="P467" s="233"/>
      <c r="Q467" s="233"/>
      <c r="R467" s="233"/>
      <c r="S467" s="233"/>
      <c r="T467" s="233"/>
      <c r="U467" s="260"/>
      <c r="V467" s="261"/>
      <c r="W467" s="233"/>
      <c r="X467" s="233"/>
      <c r="Y467" s="233"/>
      <c r="Z467" s="233"/>
    </row>
    <row r="468">
      <c r="A468" s="233"/>
      <c r="B468" s="233"/>
      <c r="C468" s="233"/>
      <c r="D468" s="233"/>
      <c r="E468" s="233"/>
      <c r="F468" s="233"/>
      <c r="G468" s="233"/>
      <c r="H468" s="233"/>
      <c r="I468" s="233"/>
      <c r="J468" s="233"/>
      <c r="K468" s="233"/>
      <c r="L468" s="233"/>
      <c r="M468" s="233"/>
      <c r="N468" s="233"/>
      <c r="O468" s="233"/>
      <c r="P468" s="233"/>
      <c r="Q468" s="233"/>
      <c r="R468" s="233"/>
      <c r="S468" s="233"/>
      <c r="T468" s="233"/>
      <c r="U468" s="260"/>
      <c r="V468" s="261"/>
      <c r="W468" s="233"/>
      <c r="X468" s="233"/>
      <c r="Y468" s="233"/>
      <c r="Z468" s="233"/>
    </row>
    <row r="469">
      <c r="A469" s="233"/>
      <c r="B469" s="233"/>
      <c r="C469" s="233"/>
      <c r="D469" s="233"/>
      <c r="E469" s="233"/>
      <c r="F469" s="233"/>
      <c r="G469" s="233"/>
      <c r="H469" s="233"/>
      <c r="I469" s="233"/>
      <c r="J469" s="233"/>
      <c r="K469" s="233"/>
      <c r="L469" s="233"/>
      <c r="M469" s="233"/>
      <c r="N469" s="233"/>
      <c r="O469" s="233"/>
      <c r="P469" s="233"/>
      <c r="Q469" s="233"/>
      <c r="R469" s="233"/>
      <c r="S469" s="233"/>
      <c r="T469" s="233"/>
      <c r="U469" s="260"/>
      <c r="V469" s="261"/>
      <c r="W469" s="233"/>
      <c r="X469" s="233"/>
      <c r="Y469" s="233"/>
      <c r="Z469" s="233"/>
    </row>
    <row r="470">
      <c r="A470" s="233"/>
      <c r="B470" s="233"/>
      <c r="C470" s="233"/>
      <c r="D470" s="233"/>
      <c r="E470" s="233"/>
      <c r="F470" s="233"/>
      <c r="G470" s="233"/>
      <c r="H470" s="233"/>
      <c r="I470" s="233"/>
      <c r="J470" s="233"/>
      <c r="K470" s="233"/>
      <c r="L470" s="233"/>
      <c r="M470" s="233"/>
      <c r="N470" s="233"/>
      <c r="O470" s="233"/>
      <c r="P470" s="233"/>
      <c r="Q470" s="233"/>
      <c r="R470" s="233"/>
      <c r="S470" s="233"/>
      <c r="T470" s="233"/>
      <c r="U470" s="260"/>
      <c r="V470" s="261"/>
      <c r="W470" s="233"/>
      <c r="X470" s="233"/>
      <c r="Y470" s="233"/>
      <c r="Z470" s="233"/>
    </row>
    <row r="471">
      <c r="A471" s="233"/>
      <c r="B471" s="233"/>
      <c r="C471" s="233"/>
      <c r="D471" s="233"/>
      <c r="E471" s="233"/>
      <c r="F471" s="233"/>
      <c r="G471" s="233"/>
      <c r="H471" s="233"/>
      <c r="I471" s="233"/>
      <c r="J471" s="233"/>
      <c r="K471" s="233"/>
      <c r="L471" s="233"/>
      <c r="M471" s="233"/>
      <c r="N471" s="233"/>
      <c r="O471" s="233"/>
      <c r="P471" s="233"/>
      <c r="Q471" s="233"/>
      <c r="R471" s="233"/>
      <c r="S471" s="233"/>
      <c r="T471" s="233"/>
      <c r="U471" s="260"/>
      <c r="V471" s="261"/>
      <c r="W471" s="233"/>
      <c r="X471" s="233"/>
      <c r="Y471" s="233"/>
      <c r="Z471" s="233"/>
    </row>
    <row r="472">
      <c r="A472" s="233"/>
      <c r="B472" s="233"/>
      <c r="C472" s="233"/>
      <c r="D472" s="233"/>
      <c r="E472" s="233"/>
      <c r="F472" s="233"/>
      <c r="G472" s="233"/>
      <c r="H472" s="233"/>
      <c r="I472" s="233"/>
      <c r="J472" s="233"/>
      <c r="K472" s="233"/>
      <c r="L472" s="233"/>
      <c r="M472" s="233"/>
      <c r="N472" s="233"/>
      <c r="O472" s="233"/>
      <c r="P472" s="233"/>
      <c r="Q472" s="233"/>
      <c r="R472" s="233"/>
      <c r="S472" s="233"/>
      <c r="T472" s="233"/>
      <c r="U472" s="260"/>
      <c r="V472" s="261"/>
      <c r="W472" s="233"/>
      <c r="X472" s="233"/>
      <c r="Y472" s="233"/>
      <c r="Z472" s="233"/>
    </row>
    <row r="473">
      <c r="A473" s="233"/>
      <c r="B473" s="233"/>
      <c r="C473" s="233"/>
      <c r="D473" s="233"/>
      <c r="E473" s="233"/>
      <c r="F473" s="233"/>
      <c r="G473" s="233"/>
      <c r="H473" s="233"/>
      <c r="I473" s="233"/>
      <c r="J473" s="233"/>
      <c r="K473" s="233"/>
      <c r="L473" s="233"/>
      <c r="M473" s="233"/>
      <c r="N473" s="233"/>
      <c r="O473" s="233"/>
      <c r="P473" s="233"/>
      <c r="Q473" s="233"/>
      <c r="R473" s="233"/>
      <c r="S473" s="233"/>
      <c r="T473" s="233"/>
      <c r="U473" s="260"/>
      <c r="V473" s="261"/>
      <c r="W473" s="233"/>
      <c r="X473" s="233"/>
      <c r="Y473" s="233"/>
      <c r="Z473" s="233"/>
    </row>
    <row r="474">
      <c r="A474" s="233"/>
      <c r="B474" s="233"/>
      <c r="C474" s="233"/>
      <c r="D474" s="233"/>
      <c r="E474" s="233"/>
      <c r="F474" s="233"/>
      <c r="G474" s="233"/>
      <c r="H474" s="233"/>
      <c r="I474" s="233"/>
      <c r="J474" s="233"/>
      <c r="K474" s="233"/>
      <c r="L474" s="233"/>
      <c r="M474" s="233"/>
      <c r="N474" s="233"/>
      <c r="O474" s="233"/>
      <c r="P474" s="233"/>
      <c r="Q474" s="233"/>
      <c r="R474" s="233"/>
      <c r="S474" s="233"/>
      <c r="T474" s="233"/>
      <c r="U474" s="260"/>
      <c r="V474" s="261"/>
      <c r="W474" s="233"/>
      <c r="X474" s="233"/>
      <c r="Y474" s="233"/>
      <c r="Z474" s="233"/>
    </row>
    <row r="475">
      <c r="A475" s="233"/>
      <c r="B475" s="233"/>
      <c r="C475" s="233"/>
      <c r="D475" s="233"/>
      <c r="E475" s="233"/>
      <c r="F475" s="233"/>
      <c r="G475" s="233"/>
      <c r="H475" s="233"/>
      <c r="I475" s="233"/>
      <c r="J475" s="233"/>
      <c r="K475" s="233"/>
      <c r="L475" s="233"/>
      <c r="M475" s="233"/>
      <c r="N475" s="233"/>
      <c r="O475" s="233"/>
      <c r="P475" s="233"/>
      <c r="Q475" s="233"/>
      <c r="R475" s="233"/>
      <c r="S475" s="233"/>
      <c r="T475" s="233"/>
      <c r="U475" s="260"/>
      <c r="V475" s="261"/>
      <c r="W475" s="233"/>
      <c r="X475" s="233"/>
      <c r="Y475" s="233"/>
      <c r="Z475" s="233"/>
    </row>
    <row r="476">
      <c r="A476" s="233"/>
      <c r="B476" s="233"/>
      <c r="C476" s="233"/>
      <c r="D476" s="233"/>
      <c r="E476" s="233"/>
      <c r="F476" s="233"/>
      <c r="G476" s="233"/>
      <c r="H476" s="233"/>
      <c r="I476" s="233"/>
      <c r="J476" s="233"/>
      <c r="K476" s="233"/>
      <c r="L476" s="233"/>
      <c r="M476" s="233"/>
      <c r="N476" s="233"/>
      <c r="O476" s="233"/>
      <c r="P476" s="233"/>
      <c r="Q476" s="233"/>
      <c r="R476" s="233"/>
      <c r="S476" s="233"/>
      <c r="T476" s="233"/>
      <c r="U476" s="260"/>
      <c r="V476" s="261"/>
      <c r="W476" s="233"/>
      <c r="X476" s="233"/>
      <c r="Y476" s="233"/>
      <c r="Z476" s="233"/>
    </row>
    <row r="477">
      <c r="A477" s="233"/>
      <c r="B477" s="233"/>
      <c r="C477" s="233"/>
      <c r="D477" s="233"/>
      <c r="E477" s="233"/>
      <c r="F477" s="233"/>
      <c r="G477" s="233"/>
      <c r="H477" s="233"/>
      <c r="I477" s="233"/>
      <c r="J477" s="233"/>
      <c r="K477" s="233"/>
      <c r="L477" s="233"/>
      <c r="M477" s="233"/>
      <c r="N477" s="233"/>
      <c r="O477" s="233"/>
      <c r="P477" s="233"/>
      <c r="Q477" s="233"/>
      <c r="R477" s="233"/>
      <c r="S477" s="233"/>
      <c r="T477" s="233"/>
      <c r="U477" s="260"/>
      <c r="V477" s="261"/>
      <c r="W477" s="233"/>
      <c r="X477" s="233"/>
      <c r="Y477" s="233"/>
      <c r="Z477" s="233"/>
    </row>
    <row r="478">
      <c r="A478" s="233"/>
      <c r="B478" s="233"/>
      <c r="C478" s="233"/>
      <c r="D478" s="233"/>
      <c r="E478" s="233"/>
      <c r="F478" s="233"/>
      <c r="G478" s="233"/>
      <c r="H478" s="233"/>
      <c r="I478" s="233"/>
      <c r="J478" s="233"/>
      <c r="K478" s="233"/>
      <c r="L478" s="233"/>
      <c r="M478" s="233"/>
      <c r="N478" s="233"/>
      <c r="O478" s="233"/>
      <c r="P478" s="233"/>
      <c r="Q478" s="233"/>
      <c r="R478" s="233"/>
      <c r="S478" s="233"/>
      <c r="T478" s="233"/>
      <c r="U478" s="260"/>
      <c r="V478" s="261"/>
      <c r="W478" s="233"/>
      <c r="X478" s="233"/>
      <c r="Y478" s="233"/>
      <c r="Z478" s="233"/>
    </row>
    <row r="479">
      <c r="A479" s="233"/>
      <c r="B479" s="233"/>
      <c r="C479" s="233"/>
      <c r="D479" s="233"/>
      <c r="E479" s="233"/>
      <c r="F479" s="233"/>
      <c r="G479" s="233"/>
      <c r="H479" s="233"/>
      <c r="I479" s="233"/>
      <c r="J479" s="233"/>
      <c r="K479" s="233"/>
      <c r="L479" s="233"/>
      <c r="M479" s="233"/>
      <c r="N479" s="233"/>
      <c r="O479" s="233"/>
      <c r="P479" s="233"/>
      <c r="Q479" s="233"/>
      <c r="R479" s="233"/>
      <c r="S479" s="233"/>
      <c r="T479" s="233"/>
      <c r="U479" s="260"/>
      <c r="V479" s="261"/>
      <c r="W479" s="233"/>
      <c r="X479" s="233"/>
      <c r="Y479" s="233"/>
      <c r="Z479" s="233"/>
    </row>
    <row r="480">
      <c r="A480" s="233"/>
      <c r="B480" s="233"/>
      <c r="C480" s="233"/>
      <c r="D480" s="233"/>
      <c r="E480" s="233"/>
      <c r="F480" s="233"/>
      <c r="G480" s="233"/>
      <c r="H480" s="233"/>
      <c r="I480" s="233"/>
      <c r="J480" s="233"/>
      <c r="K480" s="233"/>
      <c r="L480" s="233"/>
      <c r="M480" s="233"/>
      <c r="N480" s="233"/>
      <c r="O480" s="233"/>
      <c r="P480" s="233"/>
      <c r="Q480" s="233"/>
      <c r="R480" s="233"/>
      <c r="S480" s="233"/>
      <c r="T480" s="233"/>
      <c r="U480" s="260"/>
      <c r="V480" s="261"/>
      <c r="W480" s="233"/>
      <c r="X480" s="233"/>
      <c r="Y480" s="233"/>
      <c r="Z480" s="233"/>
    </row>
    <row r="481">
      <c r="A481" s="233"/>
      <c r="B481" s="233"/>
      <c r="C481" s="233"/>
      <c r="D481" s="233"/>
      <c r="E481" s="233"/>
      <c r="F481" s="233"/>
      <c r="G481" s="233"/>
      <c r="H481" s="233"/>
      <c r="I481" s="233"/>
      <c r="J481" s="233"/>
      <c r="K481" s="233"/>
      <c r="L481" s="233"/>
      <c r="M481" s="233"/>
      <c r="N481" s="233"/>
      <c r="O481" s="233"/>
      <c r="P481" s="233"/>
      <c r="Q481" s="233"/>
      <c r="R481" s="233"/>
      <c r="S481" s="233"/>
      <c r="T481" s="233"/>
      <c r="U481" s="260"/>
      <c r="V481" s="261"/>
      <c r="W481" s="233"/>
      <c r="X481" s="233"/>
      <c r="Y481" s="233"/>
      <c r="Z481" s="233"/>
    </row>
    <row r="482">
      <c r="A482" s="233"/>
      <c r="B482" s="233"/>
      <c r="C482" s="233"/>
      <c r="D482" s="233"/>
      <c r="E482" s="233"/>
      <c r="F482" s="233"/>
      <c r="G482" s="233"/>
      <c r="H482" s="233"/>
      <c r="I482" s="233"/>
      <c r="J482" s="233"/>
      <c r="K482" s="233"/>
      <c r="L482" s="233"/>
      <c r="M482" s="233"/>
      <c r="N482" s="233"/>
      <c r="O482" s="233"/>
      <c r="P482" s="233"/>
      <c r="Q482" s="233"/>
      <c r="R482" s="233"/>
      <c r="S482" s="233"/>
      <c r="T482" s="233"/>
      <c r="U482" s="260"/>
      <c r="V482" s="261"/>
      <c r="W482" s="233"/>
      <c r="X482" s="233"/>
      <c r="Y482" s="233"/>
      <c r="Z482" s="233"/>
    </row>
    <row r="483">
      <c r="A483" s="233"/>
      <c r="B483" s="233"/>
      <c r="C483" s="233"/>
      <c r="D483" s="233"/>
      <c r="E483" s="233"/>
      <c r="F483" s="233"/>
      <c r="G483" s="233"/>
      <c r="H483" s="233"/>
      <c r="I483" s="233"/>
      <c r="J483" s="233"/>
      <c r="K483" s="233"/>
      <c r="L483" s="233"/>
      <c r="M483" s="233"/>
      <c r="N483" s="233"/>
      <c r="O483" s="233"/>
      <c r="P483" s="233"/>
      <c r="Q483" s="233"/>
      <c r="R483" s="233"/>
      <c r="S483" s="233"/>
      <c r="T483" s="233"/>
      <c r="U483" s="260"/>
      <c r="V483" s="261"/>
      <c r="W483" s="233"/>
      <c r="X483" s="233"/>
      <c r="Y483" s="233"/>
      <c r="Z483" s="233"/>
    </row>
    <row r="484">
      <c r="A484" s="233"/>
      <c r="B484" s="233"/>
      <c r="C484" s="233"/>
      <c r="D484" s="233"/>
      <c r="E484" s="233"/>
      <c r="F484" s="233"/>
      <c r="G484" s="233"/>
      <c r="H484" s="233"/>
      <c r="I484" s="233"/>
      <c r="J484" s="233"/>
      <c r="K484" s="233"/>
      <c r="L484" s="233"/>
      <c r="M484" s="233"/>
      <c r="N484" s="233"/>
      <c r="O484" s="233"/>
      <c r="P484" s="233"/>
      <c r="Q484" s="233"/>
      <c r="R484" s="233"/>
      <c r="S484" s="233"/>
      <c r="T484" s="233"/>
      <c r="U484" s="260"/>
      <c r="V484" s="261"/>
      <c r="W484" s="233"/>
      <c r="X484" s="233"/>
      <c r="Y484" s="233"/>
      <c r="Z484" s="233"/>
    </row>
    <row r="485">
      <c r="A485" s="233"/>
      <c r="B485" s="233"/>
      <c r="C485" s="233"/>
      <c r="D485" s="233"/>
      <c r="E485" s="233"/>
      <c r="F485" s="233"/>
      <c r="G485" s="233"/>
      <c r="H485" s="233"/>
      <c r="I485" s="233"/>
      <c r="J485" s="233"/>
      <c r="K485" s="233"/>
      <c r="L485" s="233"/>
      <c r="M485" s="233"/>
      <c r="N485" s="233"/>
      <c r="O485" s="233"/>
      <c r="P485" s="233"/>
      <c r="Q485" s="233"/>
      <c r="R485" s="233"/>
      <c r="S485" s="233"/>
      <c r="T485" s="233"/>
      <c r="U485" s="260"/>
      <c r="V485" s="261"/>
      <c r="W485" s="233"/>
      <c r="X485" s="233"/>
      <c r="Y485" s="233"/>
      <c r="Z485" s="233"/>
    </row>
    <row r="486">
      <c r="A486" s="233"/>
      <c r="B486" s="233"/>
      <c r="C486" s="233"/>
      <c r="D486" s="233"/>
      <c r="E486" s="233"/>
      <c r="F486" s="233"/>
      <c r="G486" s="233"/>
      <c r="H486" s="233"/>
      <c r="I486" s="233"/>
      <c r="J486" s="233"/>
      <c r="K486" s="233"/>
      <c r="L486" s="233"/>
      <c r="M486" s="233"/>
      <c r="N486" s="233"/>
      <c r="O486" s="233"/>
      <c r="P486" s="233"/>
      <c r="Q486" s="233"/>
      <c r="R486" s="233"/>
      <c r="S486" s="233"/>
      <c r="T486" s="233"/>
      <c r="U486" s="260"/>
      <c r="V486" s="261"/>
      <c r="W486" s="233"/>
      <c r="X486" s="233"/>
      <c r="Y486" s="233"/>
      <c r="Z486" s="233"/>
    </row>
    <row r="487">
      <c r="A487" s="233"/>
      <c r="B487" s="233"/>
      <c r="C487" s="233"/>
      <c r="D487" s="233"/>
      <c r="E487" s="233"/>
      <c r="F487" s="233"/>
      <c r="G487" s="233"/>
      <c r="H487" s="233"/>
      <c r="I487" s="233"/>
      <c r="J487" s="233"/>
      <c r="K487" s="233"/>
      <c r="L487" s="233"/>
      <c r="M487" s="233"/>
      <c r="N487" s="233"/>
      <c r="O487" s="233"/>
      <c r="P487" s="233"/>
      <c r="Q487" s="233"/>
      <c r="R487" s="233"/>
      <c r="S487" s="233"/>
      <c r="T487" s="233"/>
      <c r="U487" s="260"/>
      <c r="V487" s="261"/>
      <c r="W487" s="233"/>
      <c r="X487" s="233"/>
      <c r="Y487" s="233"/>
      <c r="Z487" s="233"/>
    </row>
    <row r="488">
      <c r="A488" s="233"/>
      <c r="B488" s="233"/>
      <c r="C488" s="233"/>
      <c r="D488" s="233"/>
      <c r="E488" s="233"/>
      <c r="F488" s="233"/>
      <c r="G488" s="233"/>
      <c r="H488" s="233"/>
      <c r="I488" s="233"/>
      <c r="J488" s="233"/>
      <c r="K488" s="233"/>
      <c r="L488" s="233"/>
      <c r="M488" s="233"/>
      <c r="N488" s="233"/>
      <c r="O488" s="233"/>
      <c r="P488" s="233"/>
      <c r="Q488" s="233"/>
      <c r="R488" s="233"/>
      <c r="S488" s="233"/>
      <c r="T488" s="233"/>
      <c r="U488" s="260"/>
      <c r="V488" s="261"/>
      <c r="W488" s="233"/>
      <c r="X488" s="233"/>
      <c r="Y488" s="233"/>
      <c r="Z488" s="233"/>
    </row>
    <row r="489">
      <c r="A489" s="233"/>
      <c r="B489" s="233"/>
      <c r="C489" s="233"/>
      <c r="D489" s="233"/>
      <c r="E489" s="233"/>
      <c r="F489" s="233"/>
      <c r="G489" s="233"/>
      <c r="H489" s="233"/>
      <c r="I489" s="233"/>
      <c r="J489" s="233"/>
      <c r="K489" s="233"/>
      <c r="L489" s="233"/>
      <c r="M489" s="233"/>
      <c r="N489" s="233"/>
      <c r="O489" s="233"/>
      <c r="P489" s="233"/>
      <c r="Q489" s="233"/>
      <c r="R489" s="233"/>
      <c r="S489" s="233"/>
      <c r="T489" s="233"/>
      <c r="U489" s="260"/>
      <c r="V489" s="261"/>
      <c r="W489" s="233"/>
      <c r="X489" s="233"/>
      <c r="Y489" s="233"/>
      <c r="Z489" s="233"/>
    </row>
    <row r="490">
      <c r="A490" s="233"/>
      <c r="B490" s="233"/>
      <c r="C490" s="233"/>
      <c r="D490" s="233"/>
      <c r="E490" s="233"/>
      <c r="F490" s="233"/>
      <c r="G490" s="233"/>
      <c r="H490" s="233"/>
      <c r="I490" s="233"/>
      <c r="J490" s="233"/>
      <c r="K490" s="233"/>
      <c r="L490" s="233"/>
      <c r="M490" s="233"/>
      <c r="N490" s="233"/>
      <c r="O490" s="233"/>
      <c r="P490" s="233"/>
      <c r="Q490" s="233"/>
      <c r="R490" s="233"/>
      <c r="S490" s="233"/>
      <c r="T490" s="233"/>
      <c r="U490" s="260"/>
      <c r="V490" s="261"/>
      <c r="W490" s="233"/>
      <c r="X490" s="233"/>
      <c r="Y490" s="233"/>
      <c r="Z490" s="233"/>
    </row>
    <row r="491">
      <c r="A491" s="233"/>
      <c r="B491" s="233"/>
      <c r="C491" s="233"/>
      <c r="D491" s="233"/>
      <c r="E491" s="233"/>
      <c r="F491" s="233"/>
      <c r="G491" s="233"/>
      <c r="H491" s="233"/>
      <c r="I491" s="233"/>
      <c r="J491" s="233"/>
      <c r="K491" s="233"/>
      <c r="L491" s="233"/>
      <c r="M491" s="233"/>
      <c r="N491" s="233"/>
      <c r="O491" s="233"/>
      <c r="P491" s="233"/>
      <c r="Q491" s="233"/>
      <c r="R491" s="233"/>
      <c r="S491" s="233"/>
      <c r="T491" s="233"/>
      <c r="U491" s="260"/>
      <c r="V491" s="261"/>
      <c r="W491" s="233"/>
      <c r="X491" s="233"/>
      <c r="Y491" s="233"/>
      <c r="Z491" s="233"/>
    </row>
    <row r="492">
      <c r="A492" s="233"/>
      <c r="B492" s="233"/>
      <c r="C492" s="233"/>
      <c r="D492" s="233"/>
      <c r="E492" s="233"/>
      <c r="F492" s="233"/>
      <c r="G492" s="233"/>
      <c r="H492" s="233"/>
      <c r="I492" s="233"/>
      <c r="J492" s="233"/>
      <c r="K492" s="233"/>
      <c r="L492" s="233"/>
      <c r="M492" s="233"/>
      <c r="N492" s="233"/>
      <c r="O492" s="233"/>
      <c r="P492" s="233"/>
      <c r="Q492" s="233"/>
      <c r="R492" s="233"/>
      <c r="S492" s="233"/>
      <c r="T492" s="233"/>
      <c r="U492" s="260"/>
      <c r="V492" s="261"/>
      <c r="W492" s="233"/>
      <c r="X492" s="233"/>
      <c r="Y492" s="233"/>
      <c r="Z492" s="233"/>
    </row>
    <row r="493">
      <c r="A493" s="233"/>
      <c r="B493" s="233"/>
      <c r="C493" s="233"/>
      <c r="D493" s="233"/>
      <c r="E493" s="233"/>
      <c r="F493" s="233"/>
      <c r="G493" s="233"/>
      <c r="H493" s="233"/>
      <c r="I493" s="233"/>
      <c r="J493" s="233"/>
      <c r="K493" s="233"/>
      <c r="L493" s="233"/>
      <c r="M493" s="233"/>
      <c r="N493" s="233"/>
      <c r="O493" s="233"/>
      <c r="P493" s="233"/>
      <c r="Q493" s="233"/>
      <c r="R493" s="233"/>
      <c r="S493" s="233"/>
      <c r="T493" s="233"/>
      <c r="U493" s="260"/>
      <c r="V493" s="261"/>
      <c r="W493" s="233"/>
      <c r="X493" s="233"/>
      <c r="Y493" s="233"/>
      <c r="Z493" s="233"/>
    </row>
    <row r="494">
      <c r="A494" s="233"/>
      <c r="B494" s="233"/>
      <c r="C494" s="233"/>
      <c r="D494" s="233"/>
      <c r="E494" s="233"/>
      <c r="F494" s="233"/>
      <c r="G494" s="233"/>
      <c r="H494" s="233"/>
      <c r="I494" s="233"/>
      <c r="J494" s="233"/>
      <c r="K494" s="233"/>
      <c r="L494" s="233"/>
      <c r="M494" s="233"/>
      <c r="N494" s="233"/>
      <c r="O494" s="233"/>
      <c r="P494" s="233"/>
      <c r="Q494" s="233"/>
      <c r="R494" s="233"/>
      <c r="S494" s="233"/>
      <c r="T494" s="233"/>
      <c r="U494" s="260"/>
      <c r="V494" s="261"/>
      <c r="W494" s="233"/>
      <c r="X494" s="233"/>
      <c r="Y494" s="233"/>
      <c r="Z494" s="233"/>
    </row>
    <row r="495">
      <c r="A495" s="233"/>
      <c r="B495" s="233"/>
      <c r="C495" s="233"/>
      <c r="D495" s="233"/>
      <c r="E495" s="233"/>
      <c r="F495" s="233"/>
      <c r="G495" s="233"/>
      <c r="H495" s="233"/>
      <c r="I495" s="233"/>
      <c r="J495" s="233"/>
      <c r="K495" s="233"/>
      <c r="L495" s="233"/>
      <c r="M495" s="233"/>
      <c r="N495" s="233"/>
      <c r="O495" s="233"/>
      <c r="P495" s="233"/>
      <c r="Q495" s="233"/>
      <c r="R495" s="233"/>
      <c r="S495" s="233"/>
      <c r="T495" s="233"/>
      <c r="U495" s="260"/>
      <c r="V495" s="261"/>
      <c r="W495" s="233"/>
      <c r="X495" s="233"/>
      <c r="Y495" s="233"/>
      <c r="Z495" s="233"/>
    </row>
    <row r="496">
      <c r="A496" s="233"/>
      <c r="B496" s="233"/>
      <c r="C496" s="233"/>
      <c r="D496" s="233"/>
      <c r="E496" s="233"/>
      <c r="F496" s="233"/>
      <c r="G496" s="233"/>
      <c r="H496" s="233"/>
      <c r="I496" s="233"/>
      <c r="J496" s="233"/>
      <c r="K496" s="233"/>
      <c r="L496" s="233"/>
      <c r="M496" s="233"/>
      <c r="N496" s="233"/>
      <c r="O496" s="233"/>
      <c r="P496" s="233"/>
      <c r="Q496" s="233"/>
      <c r="R496" s="233"/>
      <c r="S496" s="233"/>
      <c r="T496" s="233"/>
      <c r="U496" s="260"/>
      <c r="V496" s="261"/>
      <c r="W496" s="233"/>
      <c r="X496" s="233"/>
      <c r="Y496" s="233"/>
      <c r="Z496" s="233"/>
    </row>
    <row r="497">
      <c r="A497" s="233"/>
      <c r="B497" s="233"/>
      <c r="C497" s="233"/>
      <c r="D497" s="233"/>
      <c r="E497" s="233"/>
      <c r="F497" s="233"/>
      <c r="G497" s="233"/>
      <c r="H497" s="233"/>
      <c r="I497" s="233"/>
      <c r="J497" s="233"/>
      <c r="K497" s="233"/>
      <c r="L497" s="233"/>
      <c r="M497" s="233"/>
      <c r="N497" s="233"/>
      <c r="O497" s="233"/>
      <c r="P497" s="233"/>
      <c r="Q497" s="233"/>
      <c r="R497" s="233"/>
      <c r="S497" s="233"/>
      <c r="T497" s="233"/>
      <c r="U497" s="260"/>
      <c r="V497" s="261"/>
      <c r="W497" s="233"/>
      <c r="X497" s="233"/>
      <c r="Y497" s="233"/>
      <c r="Z497" s="233"/>
    </row>
    <row r="498">
      <c r="A498" s="233"/>
      <c r="B498" s="233"/>
      <c r="C498" s="233"/>
      <c r="D498" s="233"/>
      <c r="E498" s="233"/>
      <c r="F498" s="233"/>
      <c r="G498" s="233"/>
      <c r="H498" s="233"/>
      <c r="I498" s="233"/>
      <c r="J498" s="233"/>
      <c r="K498" s="233"/>
      <c r="L498" s="233"/>
      <c r="M498" s="233"/>
      <c r="N498" s="233"/>
      <c r="O498" s="233"/>
      <c r="P498" s="233"/>
      <c r="Q498" s="233"/>
      <c r="R498" s="233"/>
      <c r="S498" s="233"/>
      <c r="T498" s="233"/>
      <c r="U498" s="260"/>
      <c r="V498" s="261"/>
      <c r="W498" s="233"/>
      <c r="X498" s="233"/>
      <c r="Y498" s="233"/>
      <c r="Z498" s="233"/>
    </row>
    <row r="499">
      <c r="A499" s="233"/>
      <c r="B499" s="233"/>
      <c r="C499" s="233"/>
      <c r="D499" s="233"/>
      <c r="E499" s="233"/>
      <c r="F499" s="233"/>
      <c r="G499" s="233"/>
      <c r="H499" s="233"/>
      <c r="I499" s="233"/>
      <c r="J499" s="233"/>
      <c r="K499" s="233"/>
      <c r="L499" s="233"/>
      <c r="M499" s="233"/>
      <c r="N499" s="233"/>
      <c r="O499" s="233"/>
      <c r="P499" s="233"/>
      <c r="Q499" s="233"/>
      <c r="R499" s="233"/>
      <c r="S499" s="233"/>
      <c r="T499" s="233"/>
      <c r="U499" s="260"/>
      <c r="V499" s="261"/>
      <c r="W499" s="233"/>
      <c r="X499" s="233"/>
      <c r="Y499" s="233"/>
      <c r="Z499" s="233"/>
    </row>
    <row r="500">
      <c r="A500" s="233"/>
      <c r="B500" s="233"/>
      <c r="C500" s="233"/>
      <c r="D500" s="233"/>
      <c r="E500" s="233"/>
      <c r="F500" s="233"/>
      <c r="G500" s="233"/>
      <c r="H500" s="233"/>
      <c r="I500" s="233"/>
      <c r="J500" s="233"/>
      <c r="K500" s="233"/>
      <c r="L500" s="233"/>
      <c r="M500" s="233"/>
      <c r="N500" s="233"/>
      <c r="O500" s="233"/>
      <c r="P500" s="233"/>
      <c r="Q500" s="233"/>
      <c r="R500" s="233"/>
      <c r="S500" s="233"/>
      <c r="T500" s="233"/>
      <c r="U500" s="260"/>
      <c r="V500" s="261"/>
      <c r="W500" s="233"/>
      <c r="X500" s="233"/>
      <c r="Y500" s="233"/>
      <c r="Z500" s="233"/>
    </row>
    <row r="501">
      <c r="A501" s="233"/>
      <c r="B501" s="233"/>
      <c r="C501" s="233"/>
      <c r="D501" s="233"/>
      <c r="E501" s="233"/>
      <c r="F501" s="233"/>
      <c r="G501" s="233"/>
      <c r="H501" s="233"/>
      <c r="I501" s="233"/>
      <c r="J501" s="233"/>
      <c r="K501" s="233"/>
      <c r="L501" s="233"/>
      <c r="M501" s="233"/>
      <c r="N501" s="233"/>
      <c r="O501" s="233"/>
      <c r="P501" s="233"/>
      <c r="Q501" s="233"/>
      <c r="R501" s="233"/>
      <c r="S501" s="233"/>
      <c r="T501" s="233"/>
      <c r="U501" s="260"/>
      <c r="V501" s="261"/>
      <c r="W501" s="233"/>
      <c r="X501" s="233"/>
      <c r="Y501" s="233"/>
      <c r="Z501" s="233"/>
    </row>
    <row r="502">
      <c r="A502" s="233"/>
      <c r="B502" s="233"/>
      <c r="C502" s="233"/>
      <c r="D502" s="233"/>
      <c r="E502" s="233"/>
      <c r="F502" s="233"/>
      <c r="G502" s="233"/>
      <c r="H502" s="233"/>
      <c r="I502" s="233"/>
      <c r="J502" s="233"/>
      <c r="K502" s="233"/>
      <c r="L502" s="233"/>
      <c r="M502" s="233"/>
      <c r="N502" s="233"/>
      <c r="O502" s="233"/>
      <c r="P502" s="233"/>
      <c r="Q502" s="233"/>
      <c r="R502" s="233"/>
      <c r="S502" s="233"/>
      <c r="T502" s="233"/>
      <c r="U502" s="260"/>
      <c r="V502" s="261"/>
      <c r="W502" s="233"/>
      <c r="X502" s="233"/>
      <c r="Y502" s="233"/>
      <c r="Z502" s="233"/>
    </row>
    <row r="503">
      <c r="A503" s="233"/>
      <c r="B503" s="233"/>
      <c r="C503" s="233"/>
      <c r="D503" s="233"/>
      <c r="E503" s="233"/>
      <c r="F503" s="233"/>
      <c r="G503" s="233"/>
      <c r="H503" s="233"/>
      <c r="I503" s="233"/>
      <c r="J503" s="233"/>
      <c r="K503" s="233"/>
      <c r="L503" s="233"/>
      <c r="M503" s="233"/>
      <c r="N503" s="233"/>
      <c r="O503" s="233"/>
      <c r="P503" s="233"/>
      <c r="Q503" s="233"/>
      <c r="R503" s="233"/>
      <c r="S503" s="233"/>
      <c r="T503" s="233"/>
      <c r="U503" s="260"/>
      <c r="V503" s="261"/>
      <c r="W503" s="233"/>
      <c r="X503" s="233"/>
      <c r="Y503" s="233"/>
      <c r="Z503" s="233"/>
    </row>
    <row r="504">
      <c r="A504" s="233"/>
      <c r="B504" s="233"/>
      <c r="C504" s="233"/>
      <c r="D504" s="233"/>
      <c r="E504" s="233"/>
      <c r="F504" s="233"/>
      <c r="G504" s="233"/>
      <c r="H504" s="233"/>
      <c r="I504" s="233"/>
      <c r="J504" s="233"/>
      <c r="K504" s="233"/>
      <c r="L504" s="233"/>
      <c r="M504" s="233"/>
      <c r="N504" s="233"/>
      <c r="O504" s="233"/>
      <c r="P504" s="233"/>
      <c r="Q504" s="233"/>
      <c r="R504" s="233"/>
      <c r="S504" s="233"/>
      <c r="T504" s="233"/>
      <c r="U504" s="260"/>
      <c r="V504" s="261"/>
      <c r="W504" s="233"/>
      <c r="X504" s="233"/>
      <c r="Y504" s="233"/>
      <c r="Z504" s="233"/>
    </row>
    <row r="505">
      <c r="A505" s="233"/>
      <c r="B505" s="233"/>
      <c r="C505" s="233"/>
      <c r="D505" s="233"/>
      <c r="E505" s="233"/>
      <c r="F505" s="233"/>
      <c r="G505" s="233"/>
      <c r="H505" s="233"/>
      <c r="I505" s="233"/>
      <c r="J505" s="233"/>
      <c r="K505" s="233"/>
      <c r="L505" s="233"/>
      <c r="M505" s="233"/>
      <c r="N505" s="233"/>
      <c r="O505" s="233"/>
      <c r="P505" s="233"/>
      <c r="Q505" s="233"/>
      <c r="R505" s="233"/>
      <c r="S505" s="233"/>
      <c r="T505" s="233"/>
      <c r="U505" s="260"/>
      <c r="V505" s="261"/>
      <c r="W505" s="233"/>
      <c r="X505" s="233"/>
      <c r="Y505" s="233"/>
      <c r="Z505" s="233"/>
    </row>
    <row r="506">
      <c r="A506" s="233"/>
      <c r="B506" s="233"/>
      <c r="C506" s="233"/>
      <c r="D506" s="233"/>
      <c r="E506" s="233"/>
      <c r="F506" s="233"/>
      <c r="G506" s="233"/>
      <c r="H506" s="233"/>
      <c r="I506" s="233"/>
      <c r="J506" s="233"/>
      <c r="K506" s="233"/>
      <c r="L506" s="233"/>
      <c r="M506" s="233"/>
      <c r="N506" s="233"/>
      <c r="O506" s="233"/>
      <c r="P506" s="233"/>
      <c r="Q506" s="233"/>
      <c r="R506" s="233"/>
      <c r="S506" s="233"/>
      <c r="T506" s="233"/>
      <c r="U506" s="260"/>
      <c r="V506" s="261"/>
      <c r="W506" s="233"/>
      <c r="X506" s="233"/>
      <c r="Y506" s="233"/>
      <c r="Z506" s="233"/>
    </row>
    <row r="507">
      <c r="A507" s="233"/>
      <c r="B507" s="233"/>
      <c r="C507" s="233"/>
      <c r="D507" s="233"/>
      <c r="E507" s="233"/>
      <c r="F507" s="233"/>
      <c r="G507" s="233"/>
      <c r="H507" s="233"/>
      <c r="I507" s="233"/>
      <c r="J507" s="233"/>
      <c r="K507" s="233"/>
      <c r="L507" s="233"/>
      <c r="M507" s="233"/>
      <c r="N507" s="233"/>
      <c r="O507" s="233"/>
      <c r="P507" s="233"/>
      <c r="Q507" s="233"/>
      <c r="R507" s="233"/>
      <c r="S507" s="233"/>
      <c r="T507" s="233"/>
      <c r="U507" s="260"/>
      <c r="V507" s="261"/>
      <c r="W507" s="233"/>
      <c r="X507" s="233"/>
      <c r="Y507" s="233"/>
      <c r="Z507" s="233"/>
    </row>
    <row r="508">
      <c r="A508" s="233"/>
      <c r="B508" s="233"/>
      <c r="C508" s="233"/>
      <c r="D508" s="233"/>
      <c r="E508" s="233"/>
      <c r="F508" s="233"/>
      <c r="G508" s="233"/>
      <c r="H508" s="233"/>
      <c r="I508" s="233"/>
      <c r="J508" s="233"/>
      <c r="K508" s="233"/>
      <c r="L508" s="233"/>
      <c r="M508" s="233"/>
      <c r="N508" s="233"/>
      <c r="O508" s="233"/>
      <c r="P508" s="233"/>
      <c r="Q508" s="233"/>
      <c r="R508" s="233"/>
      <c r="S508" s="233"/>
      <c r="T508" s="233"/>
      <c r="U508" s="260"/>
      <c r="V508" s="261"/>
      <c r="W508" s="233"/>
      <c r="X508" s="233"/>
      <c r="Y508" s="233"/>
      <c r="Z508" s="233"/>
    </row>
    <row r="509">
      <c r="A509" s="233"/>
      <c r="B509" s="233"/>
      <c r="C509" s="233"/>
      <c r="D509" s="233"/>
      <c r="E509" s="233"/>
      <c r="F509" s="233"/>
      <c r="G509" s="233"/>
      <c r="H509" s="233"/>
      <c r="I509" s="233"/>
      <c r="J509" s="233"/>
      <c r="K509" s="233"/>
      <c r="L509" s="233"/>
      <c r="M509" s="233"/>
      <c r="N509" s="233"/>
      <c r="O509" s="233"/>
      <c r="P509" s="233"/>
      <c r="Q509" s="233"/>
      <c r="R509" s="233"/>
      <c r="S509" s="233"/>
      <c r="T509" s="233"/>
      <c r="U509" s="260"/>
      <c r="V509" s="261"/>
      <c r="W509" s="233"/>
      <c r="X509" s="233"/>
      <c r="Y509" s="233"/>
      <c r="Z509" s="233"/>
    </row>
    <row r="510">
      <c r="A510" s="233"/>
      <c r="B510" s="233"/>
      <c r="C510" s="233"/>
      <c r="D510" s="233"/>
      <c r="E510" s="233"/>
      <c r="F510" s="233"/>
      <c r="G510" s="233"/>
      <c r="H510" s="233"/>
      <c r="I510" s="233"/>
      <c r="J510" s="233"/>
      <c r="K510" s="233"/>
      <c r="L510" s="233"/>
      <c r="M510" s="233"/>
      <c r="N510" s="233"/>
      <c r="O510" s="233"/>
      <c r="P510" s="233"/>
      <c r="Q510" s="233"/>
      <c r="R510" s="233"/>
      <c r="S510" s="233"/>
      <c r="T510" s="233"/>
      <c r="U510" s="260"/>
      <c r="V510" s="261"/>
      <c r="W510" s="233"/>
      <c r="X510" s="233"/>
      <c r="Y510" s="233"/>
      <c r="Z510" s="233"/>
    </row>
    <row r="511">
      <c r="A511" s="233"/>
      <c r="B511" s="233"/>
      <c r="C511" s="233"/>
      <c r="D511" s="233"/>
      <c r="E511" s="233"/>
      <c r="F511" s="233"/>
      <c r="G511" s="233"/>
      <c r="H511" s="233"/>
      <c r="I511" s="233"/>
      <c r="J511" s="233"/>
      <c r="K511" s="233"/>
      <c r="L511" s="233"/>
      <c r="M511" s="233"/>
      <c r="N511" s="233"/>
      <c r="O511" s="233"/>
      <c r="P511" s="233"/>
      <c r="Q511" s="233"/>
      <c r="R511" s="233"/>
      <c r="S511" s="233"/>
      <c r="T511" s="233"/>
      <c r="U511" s="260"/>
      <c r="V511" s="261"/>
      <c r="W511" s="233"/>
      <c r="X511" s="233"/>
      <c r="Y511" s="233"/>
      <c r="Z511" s="233"/>
    </row>
    <row r="512">
      <c r="A512" s="233"/>
      <c r="B512" s="233"/>
      <c r="C512" s="233"/>
      <c r="D512" s="233"/>
      <c r="E512" s="233"/>
      <c r="F512" s="233"/>
      <c r="G512" s="233"/>
      <c r="H512" s="233"/>
      <c r="I512" s="233"/>
      <c r="J512" s="233"/>
      <c r="K512" s="233"/>
      <c r="L512" s="233"/>
      <c r="M512" s="233"/>
      <c r="N512" s="233"/>
      <c r="O512" s="233"/>
      <c r="P512" s="233"/>
      <c r="Q512" s="233"/>
      <c r="R512" s="233"/>
      <c r="S512" s="233"/>
      <c r="T512" s="233"/>
      <c r="U512" s="260"/>
      <c r="V512" s="261"/>
      <c r="W512" s="233"/>
      <c r="X512" s="233"/>
      <c r="Y512" s="233"/>
      <c r="Z512" s="233"/>
    </row>
    <row r="513">
      <c r="A513" s="233"/>
      <c r="B513" s="233"/>
      <c r="C513" s="233"/>
      <c r="D513" s="233"/>
      <c r="E513" s="233"/>
      <c r="F513" s="233"/>
      <c r="G513" s="233"/>
      <c r="H513" s="233"/>
      <c r="I513" s="233"/>
      <c r="J513" s="233"/>
      <c r="K513" s="233"/>
      <c r="L513" s="233"/>
      <c r="M513" s="233"/>
      <c r="N513" s="233"/>
      <c r="O513" s="233"/>
      <c r="P513" s="233"/>
      <c r="Q513" s="233"/>
      <c r="R513" s="233"/>
      <c r="S513" s="233"/>
      <c r="T513" s="233"/>
      <c r="U513" s="260"/>
      <c r="V513" s="261"/>
      <c r="W513" s="233"/>
      <c r="X513" s="233"/>
      <c r="Y513" s="233"/>
      <c r="Z513" s="233"/>
    </row>
    <row r="514">
      <c r="A514" s="233"/>
      <c r="B514" s="233"/>
      <c r="C514" s="233"/>
      <c r="D514" s="233"/>
      <c r="E514" s="233"/>
      <c r="F514" s="233"/>
      <c r="G514" s="233"/>
      <c r="H514" s="233"/>
      <c r="I514" s="233"/>
      <c r="J514" s="233"/>
      <c r="K514" s="233"/>
      <c r="L514" s="233"/>
      <c r="M514" s="233"/>
      <c r="N514" s="233"/>
      <c r="O514" s="233"/>
      <c r="P514" s="233"/>
      <c r="Q514" s="233"/>
      <c r="R514" s="233"/>
      <c r="S514" s="233"/>
      <c r="T514" s="233"/>
      <c r="U514" s="260"/>
      <c r="V514" s="261"/>
      <c r="W514" s="233"/>
      <c r="X514" s="233"/>
      <c r="Y514" s="233"/>
      <c r="Z514" s="233"/>
    </row>
    <row r="515">
      <c r="A515" s="233"/>
      <c r="B515" s="233"/>
      <c r="C515" s="233"/>
      <c r="D515" s="233"/>
      <c r="E515" s="233"/>
      <c r="F515" s="233"/>
      <c r="G515" s="233"/>
      <c r="H515" s="233"/>
      <c r="I515" s="233"/>
      <c r="J515" s="233"/>
      <c r="K515" s="233"/>
      <c r="L515" s="233"/>
      <c r="M515" s="233"/>
      <c r="N515" s="233"/>
      <c r="O515" s="233"/>
      <c r="P515" s="233"/>
      <c r="Q515" s="233"/>
      <c r="R515" s="233"/>
      <c r="S515" s="233"/>
      <c r="T515" s="233"/>
      <c r="U515" s="260"/>
      <c r="V515" s="261"/>
      <c r="W515" s="233"/>
      <c r="X515" s="233"/>
      <c r="Y515" s="233"/>
      <c r="Z515" s="233"/>
    </row>
    <row r="516">
      <c r="A516" s="233"/>
      <c r="B516" s="233"/>
      <c r="C516" s="233"/>
      <c r="D516" s="233"/>
      <c r="E516" s="233"/>
      <c r="F516" s="233"/>
      <c r="G516" s="233"/>
      <c r="H516" s="233"/>
      <c r="I516" s="233"/>
      <c r="J516" s="233"/>
      <c r="K516" s="233"/>
      <c r="L516" s="233"/>
      <c r="M516" s="233"/>
      <c r="N516" s="233"/>
      <c r="O516" s="233"/>
      <c r="P516" s="233"/>
      <c r="Q516" s="233"/>
      <c r="R516" s="233"/>
      <c r="S516" s="233"/>
      <c r="T516" s="233"/>
      <c r="U516" s="260"/>
      <c r="V516" s="261"/>
      <c r="W516" s="233"/>
      <c r="X516" s="233"/>
      <c r="Y516" s="233"/>
      <c r="Z516" s="233"/>
    </row>
    <row r="517">
      <c r="A517" s="233"/>
      <c r="B517" s="233"/>
      <c r="C517" s="233"/>
      <c r="D517" s="233"/>
      <c r="E517" s="233"/>
      <c r="F517" s="233"/>
      <c r="G517" s="233"/>
      <c r="H517" s="233"/>
      <c r="I517" s="233"/>
      <c r="J517" s="233"/>
      <c r="K517" s="233"/>
      <c r="L517" s="233"/>
      <c r="M517" s="233"/>
      <c r="N517" s="233"/>
      <c r="O517" s="233"/>
      <c r="P517" s="233"/>
      <c r="Q517" s="233"/>
      <c r="R517" s="233"/>
      <c r="S517" s="233"/>
      <c r="T517" s="233"/>
      <c r="U517" s="260"/>
      <c r="V517" s="261"/>
      <c r="W517" s="233"/>
      <c r="X517" s="233"/>
      <c r="Y517" s="233"/>
      <c r="Z517" s="233"/>
    </row>
    <row r="518">
      <c r="A518" s="233"/>
      <c r="B518" s="233"/>
      <c r="C518" s="233"/>
      <c r="D518" s="233"/>
      <c r="E518" s="233"/>
      <c r="F518" s="233"/>
      <c r="G518" s="233"/>
      <c r="H518" s="233"/>
      <c r="I518" s="233"/>
      <c r="J518" s="233"/>
      <c r="K518" s="233"/>
      <c r="L518" s="233"/>
      <c r="M518" s="233"/>
      <c r="N518" s="233"/>
      <c r="O518" s="233"/>
      <c r="P518" s="233"/>
      <c r="Q518" s="233"/>
      <c r="R518" s="233"/>
      <c r="S518" s="233"/>
      <c r="T518" s="233"/>
      <c r="U518" s="260"/>
      <c r="V518" s="261"/>
      <c r="W518" s="233"/>
      <c r="X518" s="233"/>
      <c r="Y518" s="233"/>
      <c r="Z518" s="233"/>
    </row>
    <row r="519">
      <c r="A519" s="233"/>
      <c r="B519" s="233"/>
      <c r="C519" s="233"/>
      <c r="D519" s="233"/>
      <c r="E519" s="233"/>
      <c r="F519" s="233"/>
      <c r="G519" s="233"/>
      <c r="H519" s="233"/>
      <c r="I519" s="233"/>
      <c r="J519" s="233"/>
      <c r="K519" s="233"/>
      <c r="L519" s="233"/>
      <c r="M519" s="233"/>
      <c r="N519" s="233"/>
      <c r="O519" s="233"/>
      <c r="P519" s="233"/>
      <c r="Q519" s="233"/>
      <c r="R519" s="233"/>
      <c r="S519" s="233"/>
      <c r="T519" s="233"/>
      <c r="U519" s="260"/>
      <c r="V519" s="261"/>
      <c r="W519" s="233"/>
      <c r="X519" s="233"/>
      <c r="Y519" s="233"/>
      <c r="Z519" s="233"/>
    </row>
    <row r="520">
      <c r="A520" s="233"/>
      <c r="B520" s="233"/>
      <c r="C520" s="233"/>
      <c r="D520" s="233"/>
      <c r="E520" s="233"/>
      <c r="F520" s="233"/>
      <c r="G520" s="233"/>
      <c r="H520" s="233"/>
      <c r="I520" s="233"/>
      <c r="J520" s="233"/>
      <c r="K520" s="233"/>
      <c r="L520" s="233"/>
      <c r="M520" s="233"/>
      <c r="N520" s="233"/>
      <c r="O520" s="233"/>
      <c r="P520" s="233"/>
      <c r="Q520" s="233"/>
      <c r="R520" s="233"/>
      <c r="S520" s="233"/>
      <c r="T520" s="233"/>
      <c r="U520" s="260"/>
      <c r="V520" s="261"/>
      <c r="W520" s="233"/>
      <c r="X520" s="233"/>
      <c r="Y520" s="233"/>
      <c r="Z520" s="233"/>
    </row>
    <row r="521">
      <c r="A521" s="233"/>
      <c r="B521" s="233"/>
      <c r="C521" s="233"/>
      <c r="D521" s="233"/>
      <c r="E521" s="233"/>
      <c r="F521" s="233"/>
      <c r="G521" s="233"/>
      <c r="H521" s="233"/>
      <c r="I521" s="233"/>
      <c r="J521" s="233"/>
      <c r="K521" s="233"/>
      <c r="L521" s="233"/>
      <c r="M521" s="233"/>
      <c r="N521" s="233"/>
      <c r="O521" s="233"/>
      <c r="P521" s="233"/>
      <c r="Q521" s="233"/>
      <c r="R521" s="233"/>
      <c r="S521" s="233"/>
      <c r="T521" s="233"/>
      <c r="U521" s="260"/>
      <c r="V521" s="261"/>
      <c r="W521" s="233"/>
      <c r="X521" s="233"/>
      <c r="Y521" s="233"/>
      <c r="Z521" s="233"/>
    </row>
    <row r="522">
      <c r="A522" s="233"/>
      <c r="B522" s="233"/>
      <c r="C522" s="233"/>
      <c r="D522" s="233"/>
      <c r="E522" s="233"/>
      <c r="F522" s="233"/>
      <c r="G522" s="233"/>
      <c r="H522" s="233"/>
      <c r="I522" s="233"/>
      <c r="J522" s="233"/>
      <c r="K522" s="233"/>
      <c r="L522" s="233"/>
      <c r="M522" s="233"/>
      <c r="N522" s="233"/>
      <c r="O522" s="233"/>
      <c r="P522" s="233"/>
      <c r="Q522" s="233"/>
      <c r="R522" s="233"/>
      <c r="S522" s="233"/>
      <c r="T522" s="233"/>
      <c r="U522" s="260"/>
      <c r="V522" s="261"/>
      <c r="W522" s="233"/>
      <c r="X522" s="233"/>
      <c r="Y522" s="233"/>
      <c r="Z522" s="233"/>
    </row>
    <row r="523">
      <c r="A523" s="233"/>
      <c r="B523" s="233"/>
      <c r="C523" s="233"/>
      <c r="D523" s="233"/>
      <c r="E523" s="233"/>
      <c r="F523" s="233"/>
      <c r="G523" s="233"/>
      <c r="H523" s="233"/>
      <c r="I523" s="233"/>
      <c r="J523" s="233"/>
      <c r="K523" s="233"/>
      <c r="L523" s="233"/>
      <c r="M523" s="233"/>
      <c r="N523" s="233"/>
      <c r="O523" s="233"/>
      <c r="P523" s="233"/>
      <c r="Q523" s="233"/>
      <c r="R523" s="233"/>
      <c r="S523" s="233"/>
      <c r="T523" s="233"/>
      <c r="U523" s="260"/>
      <c r="V523" s="261"/>
      <c r="W523" s="233"/>
      <c r="X523" s="233"/>
      <c r="Y523" s="233"/>
      <c r="Z523" s="233"/>
    </row>
    <row r="524">
      <c r="A524" s="233"/>
      <c r="B524" s="233"/>
      <c r="C524" s="233"/>
      <c r="D524" s="233"/>
      <c r="E524" s="233"/>
      <c r="F524" s="233"/>
      <c r="G524" s="233"/>
      <c r="H524" s="233"/>
      <c r="I524" s="233"/>
      <c r="J524" s="233"/>
      <c r="K524" s="233"/>
      <c r="L524" s="233"/>
      <c r="M524" s="233"/>
      <c r="N524" s="233"/>
      <c r="O524" s="233"/>
      <c r="P524" s="233"/>
      <c r="Q524" s="233"/>
      <c r="R524" s="233"/>
      <c r="S524" s="233"/>
      <c r="T524" s="233"/>
      <c r="U524" s="260"/>
      <c r="V524" s="261"/>
      <c r="W524" s="233"/>
      <c r="X524" s="233"/>
      <c r="Y524" s="233"/>
      <c r="Z524" s="233"/>
    </row>
    <row r="525">
      <c r="A525" s="233"/>
      <c r="B525" s="233"/>
      <c r="C525" s="233"/>
      <c r="D525" s="233"/>
      <c r="E525" s="233"/>
      <c r="F525" s="233"/>
      <c r="G525" s="233"/>
      <c r="H525" s="233"/>
      <c r="I525" s="233"/>
      <c r="J525" s="233"/>
      <c r="K525" s="233"/>
      <c r="L525" s="233"/>
      <c r="M525" s="233"/>
      <c r="N525" s="233"/>
      <c r="O525" s="233"/>
      <c r="P525" s="233"/>
      <c r="Q525" s="233"/>
      <c r="R525" s="233"/>
      <c r="S525" s="233"/>
      <c r="T525" s="233"/>
      <c r="U525" s="260"/>
      <c r="V525" s="261"/>
      <c r="W525" s="233"/>
      <c r="X525" s="233"/>
      <c r="Y525" s="233"/>
      <c r="Z525" s="233"/>
    </row>
    <row r="526">
      <c r="A526" s="233"/>
      <c r="B526" s="233"/>
      <c r="C526" s="233"/>
      <c r="D526" s="233"/>
      <c r="E526" s="233"/>
      <c r="F526" s="233"/>
      <c r="G526" s="233"/>
      <c r="H526" s="233"/>
      <c r="I526" s="233"/>
      <c r="J526" s="233"/>
      <c r="K526" s="233"/>
      <c r="L526" s="233"/>
      <c r="M526" s="233"/>
      <c r="N526" s="233"/>
      <c r="O526" s="233"/>
      <c r="P526" s="233"/>
      <c r="Q526" s="233"/>
      <c r="R526" s="233"/>
      <c r="S526" s="233"/>
      <c r="T526" s="233"/>
      <c r="U526" s="260"/>
      <c r="V526" s="261"/>
      <c r="W526" s="233"/>
      <c r="X526" s="233"/>
      <c r="Y526" s="233"/>
      <c r="Z526" s="233"/>
    </row>
    <row r="527">
      <c r="A527" s="233"/>
      <c r="B527" s="233"/>
      <c r="C527" s="233"/>
      <c r="D527" s="233"/>
      <c r="E527" s="233"/>
      <c r="F527" s="233"/>
      <c r="G527" s="233"/>
      <c r="H527" s="233"/>
      <c r="I527" s="233"/>
      <c r="J527" s="233"/>
      <c r="K527" s="233"/>
      <c r="L527" s="233"/>
      <c r="M527" s="233"/>
      <c r="N527" s="233"/>
      <c r="O527" s="233"/>
      <c r="P527" s="233"/>
      <c r="Q527" s="233"/>
      <c r="R527" s="233"/>
      <c r="S527" s="233"/>
      <c r="T527" s="233"/>
      <c r="U527" s="260"/>
      <c r="V527" s="261"/>
      <c r="W527" s="233"/>
      <c r="X527" s="233"/>
      <c r="Y527" s="233"/>
      <c r="Z527" s="233"/>
    </row>
    <row r="528">
      <c r="A528" s="233"/>
      <c r="B528" s="233"/>
      <c r="C528" s="233"/>
      <c r="D528" s="233"/>
      <c r="E528" s="233"/>
      <c r="F528" s="233"/>
      <c r="G528" s="233"/>
      <c r="H528" s="233"/>
      <c r="I528" s="233"/>
      <c r="J528" s="233"/>
      <c r="K528" s="233"/>
      <c r="L528" s="233"/>
      <c r="M528" s="233"/>
      <c r="N528" s="233"/>
      <c r="O528" s="233"/>
      <c r="P528" s="233"/>
      <c r="Q528" s="233"/>
      <c r="R528" s="233"/>
      <c r="S528" s="233"/>
      <c r="T528" s="233"/>
      <c r="U528" s="260"/>
      <c r="V528" s="261"/>
      <c r="W528" s="233"/>
      <c r="X528" s="233"/>
      <c r="Y528" s="233"/>
      <c r="Z528" s="233"/>
    </row>
    <row r="529">
      <c r="A529" s="233"/>
      <c r="B529" s="233"/>
      <c r="C529" s="233"/>
      <c r="D529" s="233"/>
      <c r="E529" s="233"/>
      <c r="F529" s="233"/>
      <c r="G529" s="233"/>
      <c r="H529" s="233"/>
      <c r="I529" s="233"/>
      <c r="J529" s="233"/>
      <c r="K529" s="233"/>
      <c r="L529" s="233"/>
      <c r="M529" s="233"/>
      <c r="N529" s="233"/>
      <c r="O529" s="233"/>
      <c r="P529" s="233"/>
      <c r="Q529" s="233"/>
      <c r="R529" s="233"/>
      <c r="S529" s="233"/>
      <c r="T529" s="233"/>
      <c r="U529" s="260"/>
      <c r="V529" s="261"/>
      <c r="W529" s="233"/>
      <c r="X529" s="233"/>
      <c r="Y529" s="233"/>
      <c r="Z529" s="233"/>
    </row>
    <row r="530">
      <c r="A530" s="233"/>
      <c r="B530" s="233"/>
      <c r="C530" s="233"/>
      <c r="D530" s="233"/>
      <c r="E530" s="233"/>
      <c r="F530" s="233"/>
      <c r="G530" s="233"/>
      <c r="H530" s="233"/>
      <c r="I530" s="233"/>
      <c r="J530" s="233"/>
      <c r="K530" s="233"/>
      <c r="L530" s="233"/>
      <c r="M530" s="233"/>
      <c r="N530" s="233"/>
      <c r="O530" s="233"/>
      <c r="P530" s="233"/>
      <c r="Q530" s="233"/>
      <c r="R530" s="233"/>
      <c r="S530" s="233"/>
      <c r="T530" s="233"/>
      <c r="U530" s="260"/>
      <c r="V530" s="261"/>
      <c r="W530" s="233"/>
      <c r="X530" s="233"/>
      <c r="Y530" s="233"/>
      <c r="Z530" s="233"/>
    </row>
    <row r="531">
      <c r="A531" s="233"/>
      <c r="B531" s="233"/>
      <c r="C531" s="233"/>
      <c r="D531" s="233"/>
      <c r="E531" s="233"/>
      <c r="F531" s="233"/>
      <c r="G531" s="233"/>
      <c r="H531" s="233"/>
      <c r="I531" s="233"/>
      <c r="J531" s="233"/>
      <c r="K531" s="233"/>
      <c r="L531" s="233"/>
      <c r="M531" s="233"/>
      <c r="N531" s="233"/>
      <c r="O531" s="233"/>
      <c r="P531" s="233"/>
      <c r="Q531" s="233"/>
      <c r="R531" s="233"/>
      <c r="S531" s="233"/>
      <c r="T531" s="233"/>
      <c r="U531" s="260"/>
      <c r="V531" s="261"/>
      <c r="W531" s="233"/>
      <c r="X531" s="233"/>
      <c r="Y531" s="233"/>
      <c r="Z531" s="233"/>
    </row>
    <row r="532">
      <c r="A532" s="233"/>
      <c r="B532" s="233"/>
      <c r="C532" s="233"/>
      <c r="D532" s="233"/>
      <c r="E532" s="233"/>
      <c r="F532" s="233"/>
      <c r="G532" s="233"/>
      <c r="H532" s="233"/>
      <c r="I532" s="233"/>
      <c r="J532" s="233"/>
      <c r="K532" s="233"/>
      <c r="L532" s="233"/>
      <c r="M532" s="233"/>
      <c r="N532" s="233"/>
      <c r="O532" s="233"/>
      <c r="P532" s="233"/>
      <c r="Q532" s="233"/>
      <c r="R532" s="233"/>
      <c r="S532" s="233"/>
      <c r="T532" s="233"/>
      <c r="U532" s="260"/>
      <c r="V532" s="261"/>
      <c r="W532" s="233"/>
      <c r="X532" s="233"/>
      <c r="Y532" s="233"/>
      <c r="Z532" s="233"/>
    </row>
    <row r="533">
      <c r="A533" s="233"/>
      <c r="B533" s="233"/>
      <c r="C533" s="233"/>
      <c r="D533" s="233"/>
      <c r="E533" s="233"/>
      <c r="F533" s="233"/>
      <c r="G533" s="233"/>
      <c r="H533" s="233"/>
      <c r="I533" s="233"/>
      <c r="J533" s="233"/>
      <c r="K533" s="233"/>
      <c r="L533" s="233"/>
      <c r="M533" s="233"/>
      <c r="N533" s="233"/>
      <c r="O533" s="233"/>
      <c r="P533" s="233"/>
      <c r="Q533" s="233"/>
      <c r="R533" s="233"/>
      <c r="S533" s="233"/>
      <c r="T533" s="233"/>
      <c r="U533" s="260"/>
      <c r="V533" s="261"/>
      <c r="W533" s="233"/>
      <c r="X533" s="233"/>
      <c r="Y533" s="233"/>
      <c r="Z533" s="233"/>
    </row>
    <row r="534">
      <c r="A534" s="233"/>
      <c r="B534" s="233"/>
      <c r="C534" s="233"/>
      <c r="D534" s="233"/>
      <c r="E534" s="233"/>
      <c r="F534" s="233"/>
      <c r="G534" s="233"/>
      <c r="H534" s="233"/>
      <c r="I534" s="233"/>
      <c r="J534" s="233"/>
      <c r="K534" s="233"/>
      <c r="L534" s="233"/>
      <c r="M534" s="233"/>
      <c r="N534" s="233"/>
      <c r="O534" s="233"/>
      <c r="P534" s="233"/>
      <c r="Q534" s="233"/>
      <c r="R534" s="233"/>
      <c r="S534" s="233"/>
      <c r="T534" s="233"/>
      <c r="U534" s="260"/>
      <c r="V534" s="261"/>
      <c r="W534" s="233"/>
      <c r="X534" s="233"/>
      <c r="Y534" s="233"/>
      <c r="Z534" s="233"/>
    </row>
    <row r="535">
      <c r="A535" s="233"/>
      <c r="B535" s="233"/>
      <c r="C535" s="233"/>
      <c r="D535" s="233"/>
      <c r="E535" s="233"/>
      <c r="F535" s="233"/>
      <c r="G535" s="233"/>
      <c r="H535" s="233"/>
      <c r="I535" s="233"/>
      <c r="J535" s="233"/>
      <c r="K535" s="233"/>
      <c r="L535" s="233"/>
      <c r="M535" s="233"/>
      <c r="N535" s="233"/>
      <c r="O535" s="233"/>
      <c r="P535" s="233"/>
      <c r="Q535" s="233"/>
      <c r="R535" s="233"/>
      <c r="S535" s="233"/>
      <c r="T535" s="233"/>
      <c r="U535" s="260"/>
      <c r="V535" s="261"/>
      <c r="W535" s="233"/>
      <c r="X535" s="233"/>
      <c r="Y535" s="233"/>
      <c r="Z535" s="233"/>
    </row>
    <row r="536">
      <c r="A536" s="233"/>
      <c r="B536" s="233"/>
      <c r="C536" s="233"/>
      <c r="D536" s="233"/>
      <c r="E536" s="233"/>
      <c r="F536" s="233"/>
      <c r="G536" s="233"/>
      <c r="H536" s="233"/>
      <c r="I536" s="233"/>
      <c r="J536" s="233"/>
      <c r="K536" s="233"/>
      <c r="L536" s="233"/>
      <c r="M536" s="233"/>
      <c r="N536" s="233"/>
      <c r="O536" s="233"/>
      <c r="P536" s="233"/>
      <c r="Q536" s="233"/>
      <c r="R536" s="233"/>
      <c r="S536" s="233"/>
      <c r="T536" s="233"/>
      <c r="U536" s="260"/>
      <c r="V536" s="261"/>
      <c r="W536" s="233"/>
      <c r="X536" s="233"/>
      <c r="Y536" s="233"/>
      <c r="Z536" s="233"/>
    </row>
    <row r="537">
      <c r="A537" s="233"/>
      <c r="B537" s="233"/>
      <c r="C537" s="233"/>
      <c r="D537" s="233"/>
      <c r="E537" s="233"/>
      <c r="F537" s="233"/>
      <c r="G537" s="233"/>
      <c r="H537" s="233"/>
      <c r="I537" s="233"/>
      <c r="J537" s="233"/>
      <c r="K537" s="233"/>
      <c r="L537" s="233"/>
      <c r="M537" s="233"/>
      <c r="N537" s="233"/>
      <c r="O537" s="233"/>
      <c r="P537" s="233"/>
      <c r="Q537" s="233"/>
      <c r="R537" s="233"/>
      <c r="S537" s="233"/>
      <c r="T537" s="233"/>
      <c r="U537" s="260"/>
      <c r="V537" s="261"/>
      <c r="W537" s="233"/>
      <c r="X537" s="233"/>
      <c r="Y537" s="233"/>
      <c r="Z537" s="233"/>
    </row>
    <row r="538">
      <c r="A538" s="233"/>
      <c r="B538" s="233"/>
      <c r="C538" s="233"/>
      <c r="D538" s="233"/>
      <c r="E538" s="233"/>
      <c r="F538" s="233"/>
      <c r="G538" s="233"/>
      <c r="H538" s="233"/>
      <c r="I538" s="233"/>
      <c r="J538" s="233"/>
      <c r="K538" s="233"/>
      <c r="L538" s="233"/>
      <c r="M538" s="233"/>
      <c r="N538" s="233"/>
      <c r="O538" s="233"/>
      <c r="P538" s="233"/>
      <c r="Q538" s="233"/>
      <c r="R538" s="233"/>
      <c r="S538" s="233"/>
      <c r="T538" s="233"/>
      <c r="U538" s="260"/>
      <c r="V538" s="261"/>
      <c r="W538" s="233"/>
      <c r="X538" s="233"/>
      <c r="Y538" s="233"/>
      <c r="Z538" s="233"/>
    </row>
    <row r="539">
      <c r="A539" s="233"/>
      <c r="B539" s="233"/>
      <c r="C539" s="233"/>
      <c r="D539" s="233"/>
      <c r="E539" s="233"/>
      <c r="F539" s="233"/>
      <c r="G539" s="233"/>
      <c r="H539" s="233"/>
      <c r="I539" s="233"/>
      <c r="J539" s="233"/>
      <c r="K539" s="233"/>
      <c r="L539" s="233"/>
      <c r="M539" s="233"/>
      <c r="N539" s="233"/>
      <c r="O539" s="233"/>
      <c r="P539" s="233"/>
      <c r="Q539" s="233"/>
      <c r="R539" s="233"/>
      <c r="S539" s="233"/>
      <c r="T539" s="233"/>
      <c r="U539" s="260"/>
      <c r="V539" s="261"/>
      <c r="W539" s="233"/>
      <c r="X539" s="233"/>
      <c r="Y539" s="233"/>
      <c r="Z539" s="233"/>
    </row>
    <row r="540">
      <c r="A540" s="233"/>
      <c r="B540" s="233"/>
      <c r="C540" s="233"/>
      <c r="D540" s="233"/>
      <c r="E540" s="233"/>
      <c r="F540" s="233"/>
      <c r="G540" s="233"/>
      <c r="H540" s="233"/>
      <c r="I540" s="233"/>
      <c r="J540" s="233"/>
      <c r="K540" s="233"/>
      <c r="L540" s="233"/>
      <c r="M540" s="233"/>
      <c r="N540" s="233"/>
      <c r="O540" s="233"/>
      <c r="P540" s="233"/>
      <c r="Q540" s="233"/>
      <c r="R540" s="233"/>
      <c r="S540" s="233"/>
      <c r="T540" s="233"/>
      <c r="U540" s="260"/>
      <c r="V540" s="261"/>
      <c r="W540" s="233"/>
      <c r="X540" s="233"/>
      <c r="Y540" s="233"/>
      <c r="Z540" s="233"/>
    </row>
    <row r="541">
      <c r="A541" s="233"/>
      <c r="B541" s="233"/>
      <c r="C541" s="233"/>
      <c r="D541" s="233"/>
      <c r="E541" s="233"/>
      <c r="F541" s="233"/>
      <c r="G541" s="233"/>
      <c r="H541" s="233"/>
      <c r="I541" s="233"/>
      <c r="J541" s="233"/>
      <c r="K541" s="233"/>
      <c r="L541" s="233"/>
      <c r="M541" s="233"/>
      <c r="N541" s="233"/>
      <c r="O541" s="233"/>
      <c r="P541" s="233"/>
      <c r="Q541" s="233"/>
      <c r="R541" s="233"/>
      <c r="S541" s="233"/>
      <c r="T541" s="233"/>
      <c r="U541" s="260"/>
      <c r="V541" s="261"/>
      <c r="W541" s="233"/>
      <c r="X541" s="233"/>
      <c r="Y541" s="233"/>
      <c r="Z541" s="233"/>
    </row>
    <row r="542">
      <c r="A542" s="233"/>
      <c r="B542" s="233"/>
      <c r="C542" s="233"/>
      <c r="D542" s="233"/>
      <c r="E542" s="233"/>
      <c r="F542" s="233"/>
      <c r="G542" s="233"/>
      <c r="H542" s="233"/>
      <c r="I542" s="233"/>
      <c r="J542" s="233"/>
      <c r="K542" s="233"/>
      <c r="L542" s="233"/>
      <c r="M542" s="233"/>
      <c r="N542" s="233"/>
      <c r="O542" s="233"/>
      <c r="P542" s="233"/>
      <c r="Q542" s="233"/>
      <c r="R542" s="233"/>
      <c r="S542" s="233"/>
      <c r="T542" s="233"/>
      <c r="U542" s="260"/>
      <c r="V542" s="261"/>
      <c r="W542" s="233"/>
      <c r="X542" s="233"/>
      <c r="Y542" s="233"/>
      <c r="Z542" s="233"/>
    </row>
    <row r="543">
      <c r="A543" s="233"/>
      <c r="B543" s="233"/>
      <c r="C543" s="233"/>
      <c r="D543" s="233"/>
      <c r="E543" s="233"/>
      <c r="F543" s="233"/>
      <c r="G543" s="233"/>
      <c r="H543" s="233"/>
      <c r="I543" s="233"/>
      <c r="J543" s="233"/>
      <c r="K543" s="233"/>
      <c r="L543" s="233"/>
      <c r="M543" s="233"/>
      <c r="N543" s="233"/>
      <c r="O543" s="233"/>
      <c r="P543" s="233"/>
      <c r="Q543" s="233"/>
      <c r="R543" s="233"/>
      <c r="S543" s="233"/>
      <c r="T543" s="233"/>
      <c r="U543" s="260"/>
      <c r="V543" s="261"/>
      <c r="W543" s="233"/>
      <c r="X543" s="233"/>
      <c r="Y543" s="233"/>
      <c r="Z543" s="233"/>
    </row>
    <row r="544">
      <c r="A544" s="233"/>
      <c r="B544" s="233"/>
      <c r="C544" s="233"/>
      <c r="D544" s="233"/>
      <c r="E544" s="233"/>
      <c r="F544" s="233"/>
      <c r="G544" s="233"/>
      <c r="H544" s="233"/>
      <c r="I544" s="233"/>
      <c r="J544" s="233"/>
      <c r="K544" s="233"/>
      <c r="L544" s="233"/>
      <c r="M544" s="233"/>
      <c r="N544" s="233"/>
      <c r="O544" s="233"/>
      <c r="P544" s="233"/>
      <c r="Q544" s="233"/>
      <c r="R544" s="233"/>
      <c r="S544" s="233"/>
      <c r="T544" s="233"/>
      <c r="U544" s="260"/>
      <c r="V544" s="261"/>
      <c r="W544" s="233"/>
      <c r="X544" s="233"/>
      <c r="Y544" s="233"/>
      <c r="Z544" s="233"/>
    </row>
    <row r="545">
      <c r="A545" s="233"/>
      <c r="B545" s="233"/>
      <c r="C545" s="233"/>
      <c r="D545" s="233"/>
      <c r="E545" s="233"/>
      <c r="F545" s="233"/>
      <c r="G545" s="233"/>
      <c r="H545" s="233"/>
      <c r="I545" s="233"/>
      <c r="J545" s="233"/>
      <c r="K545" s="233"/>
      <c r="L545" s="233"/>
      <c r="M545" s="233"/>
      <c r="N545" s="233"/>
      <c r="O545" s="233"/>
      <c r="P545" s="233"/>
      <c r="Q545" s="233"/>
      <c r="R545" s="233"/>
      <c r="S545" s="233"/>
      <c r="T545" s="233"/>
      <c r="U545" s="260"/>
      <c r="V545" s="261"/>
      <c r="W545" s="233"/>
      <c r="X545" s="233"/>
      <c r="Y545" s="233"/>
      <c r="Z545" s="233"/>
    </row>
    <row r="546">
      <c r="A546" s="233"/>
      <c r="B546" s="233"/>
      <c r="C546" s="233"/>
      <c r="D546" s="233"/>
      <c r="E546" s="233"/>
      <c r="F546" s="233"/>
      <c r="G546" s="233"/>
      <c r="H546" s="233"/>
      <c r="I546" s="233"/>
      <c r="J546" s="233"/>
      <c r="K546" s="233"/>
      <c r="L546" s="233"/>
      <c r="M546" s="233"/>
      <c r="N546" s="233"/>
      <c r="O546" s="233"/>
      <c r="P546" s="233"/>
      <c r="Q546" s="233"/>
      <c r="R546" s="233"/>
      <c r="S546" s="233"/>
      <c r="T546" s="233"/>
      <c r="U546" s="260"/>
      <c r="V546" s="261"/>
      <c r="W546" s="233"/>
      <c r="X546" s="233"/>
      <c r="Y546" s="233"/>
      <c r="Z546" s="233"/>
    </row>
    <row r="547">
      <c r="A547" s="233"/>
      <c r="B547" s="233"/>
      <c r="C547" s="233"/>
      <c r="D547" s="233"/>
      <c r="E547" s="233"/>
      <c r="F547" s="233"/>
      <c r="G547" s="233"/>
      <c r="H547" s="233"/>
      <c r="I547" s="233"/>
      <c r="J547" s="233"/>
      <c r="K547" s="233"/>
      <c r="L547" s="233"/>
      <c r="M547" s="233"/>
      <c r="N547" s="233"/>
      <c r="O547" s="233"/>
      <c r="P547" s="233"/>
      <c r="Q547" s="233"/>
      <c r="R547" s="233"/>
      <c r="S547" s="233"/>
      <c r="T547" s="233"/>
      <c r="U547" s="260"/>
      <c r="V547" s="261"/>
      <c r="W547" s="233"/>
      <c r="X547" s="233"/>
      <c r="Y547" s="233"/>
      <c r="Z547" s="233"/>
    </row>
    <row r="548">
      <c r="A548" s="233"/>
      <c r="B548" s="233"/>
      <c r="C548" s="233"/>
      <c r="D548" s="233"/>
      <c r="E548" s="233"/>
      <c r="F548" s="233"/>
      <c r="G548" s="233"/>
      <c r="H548" s="233"/>
      <c r="I548" s="233"/>
      <c r="J548" s="233"/>
      <c r="K548" s="233"/>
      <c r="L548" s="233"/>
      <c r="M548" s="233"/>
      <c r="N548" s="233"/>
      <c r="O548" s="233"/>
      <c r="P548" s="233"/>
      <c r="Q548" s="233"/>
      <c r="R548" s="233"/>
      <c r="S548" s="233"/>
      <c r="T548" s="233"/>
      <c r="U548" s="260"/>
      <c r="V548" s="261"/>
      <c r="W548" s="233"/>
      <c r="X548" s="233"/>
      <c r="Y548" s="233"/>
      <c r="Z548" s="233"/>
    </row>
    <row r="549">
      <c r="A549" s="233"/>
      <c r="B549" s="233"/>
      <c r="C549" s="233"/>
      <c r="D549" s="233"/>
      <c r="E549" s="233"/>
      <c r="F549" s="233"/>
      <c r="G549" s="233"/>
      <c r="H549" s="233"/>
      <c r="I549" s="233"/>
      <c r="J549" s="233"/>
      <c r="K549" s="233"/>
      <c r="L549" s="233"/>
      <c r="M549" s="233"/>
      <c r="N549" s="233"/>
      <c r="O549" s="233"/>
      <c r="P549" s="233"/>
      <c r="Q549" s="233"/>
      <c r="R549" s="233"/>
      <c r="S549" s="233"/>
      <c r="T549" s="233"/>
      <c r="U549" s="260"/>
      <c r="V549" s="261"/>
      <c r="W549" s="233"/>
      <c r="X549" s="233"/>
      <c r="Y549" s="233"/>
      <c r="Z549" s="233"/>
    </row>
    <row r="550">
      <c r="A550" s="233"/>
      <c r="B550" s="233"/>
      <c r="C550" s="233"/>
      <c r="D550" s="233"/>
      <c r="E550" s="233"/>
      <c r="F550" s="233"/>
      <c r="G550" s="233"/>
      <c r="H550" s="233"/>
      <c r="I550" s="233"/>
      <c r="J550" s="233"/>
      <c r="K550" s="233"/>
      <c r="L550" s="233"/>
      <c r="M550" s="233"/>
      <c r="N550" s="233"/>
      <c r="O550" s="233"/>
      <c r="P550" s="233"/>
      <c r="Q550" s="233"/>
      <c r="R550" s="233"/>
      <c r="S550" s="233"/>
      <c r="T550" s="233"/>
      <c r="U550" s="260"/>
      <c r="V550" s="261"/>
      <c r="W550" s="233"/>
      <c r="X550" s="233"/>
      <c r="Y550" s="233"/>
      <c r="Z550" s="233"/>
    </row>
    <row r="551">
      <c r="A551" s="233"/>
      <c r="B551" s="233"/>
      <c r="C551" s="233"/>
      <c r="D551" s="233"/>
      <c r="E551" s="233"/>
      <c r="F551" s="233"/>
      <c r="G551" s="233"/>
      <c r="H551" s="233"/>
      <c r="I551" s="233"/>
      <c r="J551" s="233"/>
      <c r="K551" s="233"/>
      <c r="L551" s="233"/>
      <c r="M551" s="233"/>
      <c r="N551" s="233"/>
      <c r="O551" s="233"/>
      <c r="P551" s="233"/>
      <c r="Q551" s="233"/>
      <c r="R551" s="233"/>
      <c r="S551" s="233"/>
      <c r="T551" s="233"/>
      <c r="U551" s="260"/>
      <c r="V551" s="261"/>
      <c r="W551" s="233"/>
      <c r="X551" s="233"/>
      <c r="Y551" s="233"/>
      <c r="Z551" s="233"/>
    </row>
    <row r="552">
      <c r="A552" s="233"/>
      <c r="B552" s="233"/>
      <c r="C552" s="233"/>
      <c r="D552" s="233"/>
      <c r="E552" s="233"/>
      <c r="F552" s="233"/>
      <c r="G552" s="233"/>
      <c r="H552" s="233"/>
      <c r="I552" s="233"/>
      <c r="J552" s="233"/>
      <c r="K552" s="233"/>
      <c r="L552" s="233"/>
      <c r="M552" s="233"/>
      <c r="N552" s="233"/>
      <c r="O552" s="233"/>
      <c r="P552" s="233"/>
      <c r="Q552" s="233"/>
      <c r="R552" s="233"/>
      <c r="S552" s="233"/>
      <c r="T552" s="233"/>
      <c r="U552" s="260"/>
      <c r="V552" s="261"/>
      <c r="W552" s="233"/>
      <c r="X552" s="233"/>
      <c r="Y552" s="233"/>
      <c r="Z552" s="233"/>
    </row>
    <row r="553">
      <c r="A553" s="233"/>
      <c r="B553" s="233"/>
      <c r="C553" s="233"/>
      <c r="D553" s="233"/>
      <c r="E553" s="233"/>
      <c r="F553" s="233"/>
      <c r="G553" s="233"/>
      <c r="H553" s="233"/>
      <c r="I553" s="233"/>
      <c r="J553" s="233"/>
      <c r="K553" s="233"/>
      <c r="L553" s="233"/>
      <c r="M553" s="233"/>
      <c r="N553" s="233"/>
      <c r="O553" s="233"/>
      <c r="P553" s="233"/>
      <c r="Q553" s="233"/>
      <c r="R553" s="233"/>
      <c r="S553" s="233"/>
      <c r="T553" s="233"/>
      <c r="U553" s="260"/>
      <c r="V553" s="261"/>
      <c r="W553" s="233"/>
      <c r="X553" s="233"/>
      <c r="Y553" s="233"/>
      <c r="Z553" s="233"/>
    </row>
    <row r="554">
      <c r="A554" s="233"/>
      <c r="B554" s="233"/>
      <c r="C554" s="233"/>
      <c r="D554" s="233"/>
      <c r="E554" s="233"/>
      <c r="F554" s="233"/>
      <c r="G554" s="233"/>
      <c r="H554" s="233"/>
      <c r="I554" s="233"/>
      <c r="J554" s="233"/>
      <c r="K554" s="233"/>
      <c r="L554" s="233"/>
      <c r="M554" s="233"/>
      <c r="N554" s="233"/>
      <c r="O554" s="233"/>
      <c r="P554" s="233"/>
      <c r="Q554" s="233"/>
      <c r="R554" s="233"/>
      <c r="S554" s="233"/>
      <c r="T554" s="233"/>
      <c r="U554" s="260"/>
      <c r="V554" s="261"/>
      <c r="W554" s="233"/>
      <c r="X554" s="233"/>
      <c r="Y554" s="233"/>
      <c r="Z554" s="233"/>
    </row>
    <row r="555">
      <c r="A555" s="233"/>
      <c r="B555" s="233"/>
      <c r="C555" s="233"/>
      <c r="D555" s="233"/>
      <c r="E555" s="233"/>
      <c r="F555" s="233"/>
      <c r="G555" s="233"/>
      <c r="H555" s="233"/>
      <c r="I555" s="233"/>
      <c r="J555" s="233"/>
      <c r="K555" s="233"/>
      <c r="L555" s="233"/>
      <c r="M555" s="233"/>
      <c r="N555" s="233"/>
      <c r="O555" s="233"/>
      <c r="P555" s="233"/>
      <c r="Q555" s="233"/>
      <c r="R555" s="233"/>
      <c r="S555" s="233"/>
      <c r="T555" s="233"/>
      <c r="U555" s="260"/>
      <c r="V555" s="261"/>
      <c r="W555" s="233"/>
      <c r="X555" s="233"/>
      <c r="Y555" s="233"/>
      <c r="Z555" s="233"/>
    </row>
    <row r="556">
      <c r="A556" s="233"/>
      <c r="B556" s="233"/>
      <c r="C556" s="233"/>
      <c r="D556" s="233"/>
      <c r="E556" s="233"/>
      <c r="F556" s="233"/>
      <c r="G556" s="233"/>
      <c r="H556" s="233"/>
      <c r="I556" s="233"/>
      <c r="J556" s="233"/>
      <c r="K556" s="233"/>
      <c r="L556" s="233"/>
      <c r="M556" s="233"/>
      <c r="N556" s="233"/>
      <c r="O556" s="233"/>
      <c r="P556" s="233"/>
      <c r="Q556" s="233"/>
      <c r="R556" s="233"/>
      <c r="S556" s="233"/>
      <c r="T556" s="233"/>
      <c r="U556" s="260"/>
      <c r="V556" s="261"/>
      <c r="W556" s="233"/>
      <c r="X556" s="233"/>
      <c r="Y556" s="233"/>
      <c r="Z556" s="233"/>
    </row>
    <row r="557">
      <c r="A557" s="233"/>
      <c r="B557" s="233"/>
      <c r="C557" s="233"/>
      <c r="D557" s="233"/>
      <c r="E557" s="233"/>
      <c r="F557" s="233"/>
      <c r="G557" s="233"/>
      <c r="H557" s="233"/>
      <c r="I557" s="233"/>
      <c r="J557" s="233"/>
      <c r="K557" s="233"/>
      <c r="L557" s="233"/>
      <c r="M557" s="233"/>
      <c r="N557" s="233"/>
      <c r="O557" s="233"/>
      <c r="P557" s="233"/>
      <c r="Q557" s="233"/>
      <c r="R557" s="233"/>
      <c r="S557" s="233"/>
      <c r="T557" s="233"/>
      <c r="U557" s="260"/>
      <c r="V557" s="261"/>
      <c r="W557" s="233"/>
      <c r="X557" s="233"/>
      <c r="Y557" s="233"/>
      <c r="Z557" s="233"/>
    </row>
    <row r="558">
      <c r="A558" s="233"/>
      <c r="B558" s="233"/>
      <c r="C558" s="233"/>
      <c r="D558" s="233"/>
      <c r="E558" s="233"/>
      <c r="F558" s="233"/>
      <c r="G558" s="233"/>
      <c r="H558" s="233"/>
      <c r="I558" s="233"/>
      <c r="J558" s="233"/>
      <c r="K558" s="233"/>
      <c r="L558" s="233"/>
      <c r="M558" s="233"/>
      <c r="N558" s="233"/>
      <c r="O558" s="233"/>
      <c r="P558" s="233"/>
      <c r="Q558" s="233"/>
      <c r="R558" s="233"/>
      <c r="S558" s="233"/>
      <c r="T558" s="233"/>
      <c r="U558" s="260"/>
      <c r="V558" s="261"/>
      <c r="W558" s="233"/>
      <c r="X558" s="233"/>
      <c r="Y558" s="233"/>
      <c r="Z558" s="233"/>
    </row>
    <row r="559">
      <c r="A559" s="233"/>
      <c r="B559" s="233"/>
      <c r="C559" s="233"/>
      <c r="D559" s="233"/>
      <c r="E559" s="233"/>
      <c r="F559" s="233"/>
      <c r="G559" s="233"/>
      <c r="H559" s="233"/>
      <c r="I559" s="233"/>
      <c r="J559" s="233"/>
      <c r="K559" s="233"/>
      <c r="L559" s="233"/>
      <c r="M559" s="233"/>
      <c r="N559" s="233"/>
      <c r="O559" s="233"/>
      <c r="P559" s="233"/>
      <c r="Q559" s="233"/>
      <c r="R559" s="233"/>
      <c r="S559" s="233"/>
      <c r="T559" s="233"/>
      <c r="U559" s="260"/>
      <c r="V559" s="261"/>
      <c r="W559" s="233"/>
      <c r="X559" s="233"/>
      <c r="Y559" s="233"/>
      <c r="Z559" s="233"/>
    </row>
    <row r="560">
      <c r="A560" s="233"/>
      <c r="B560" s="233"/>
      <c r="C560" s="233"/>
      <c r="D560" s="233"/>
      <c r="E560" s="233"/>
      <c r="F560" s="233"/>
      <c r="G560" s="233"/>
      <c r="H560" s="233"/>
      <c r="I560" s="233"/>
      <c r="J560" s="233"/>
      <c r="K560" s="233"/>
      <c r="L560" s="233"/>
      <c r="M560" s="233"/>
      <c r="N560" s="233"/>
      <c r="O560" s="233"/>
      <c r="P560" s="233"/>
      <c r="Q560" s="233"/>
      <c r="R560" s="233"/>
      <c r="S560" s="233"/>
      <c r="T560" s="233"/>
      <c r="U560" s="260"/>
      <c r="V560" s="261"/>
      <c r="W560" s="233"/>
      <c r="X560" s="233"/>
      <c r="Y560" s="233"/>
      <c r="Z560" s="233"/>
    </row>
    <row r="561">
      <c r="A561" s="233"/>
      <c r="B561" s="233"/>
      <c r="C561" s="233"/>
      <c r="D561" s="233"/>
      <c r="E561" s="233"/>
      <c r="F561" s="233"/>
      <c r="G561" s="233"/>
      <c r="H561" s="233"/>
      <c r="I561" s="233"/>
      <c r="J561" s="233"/>
      <c r="K561" s="233"/>
      <c r="L561" s="233"/>
      <c r="M561" s="233"/>
      <c r="N561" s="233"/>
      <c r="O561" s="233"/>
      <c r="P561" s="233"/>
      <c r="Q561" s="233"/>
      <c r="R561" s="233"/>
      <c r="S561" s="233"/>
      <c r="T561" s="233"/>
      <c r="U561" s="260"/>
      <c r="V561" s="261"/>
      <c r="W561" s="233"/>
      <c r="X561" s="233"/>
      <c r="Y561" s="233"/>
      <c r="Z561" s="233"/>
    </row>
    <row r="562">
      <c r="A562" s="233"/>
      <c r="B562" s="233"/>
      <c r="C562" s="233"/>
      <c r="D562" s="233"/>
      <c r="E562" s="233"/>
      <c r="F562" s="233"/>
      <c r="G562" s="233"/>
      <c r="H562" s="233"/>
      <c r="I562" s="233"/>
      <c r="J562" s="233"/>
      <c r="K562" s="233"/>
      <c r="L562" s="233"/>
      <c r="M562" s="233"/>
      <c r="N562" s="233"/>
      <c r="O562" s="233"/>
      <c r="P562" s="233"/>
      <c r="Q562" s="233"/>
      <c r="R562" s="233"/>
      <c r="S562" s="233"/>
      <c r="T562" s="233"/>
      <c r="U562" s="260"/>
      <c r="V562" s="261"/>
      <c r="W562" s="233"/>
      <c r="X562" s="233"/>
      <c r="Y562" s="233"/>
      <c r="Z562" s="233"/>
    </row>
    <row r="563">
      <c r="A563" s="233"/>
      <c r="B563" s="233"/>
      <c r="C563" s="233"/>
      <c r="D563" s="233"/>
      <c r="E563" s="233"/>
      <c r="F563" s="233"/>
      <c r="G563" s="233"/>
      <c r="H563" s="233"/>
      <c r="I563" s="233"/>
      <c r="J563" s="233"/>
      <c r="K563" s="233"/>
      <c r="L563" s="233"/>
      <c r="M563" s="233"/>
      <c r="N563" s="233"/>
      <c r="O563" s="233"/>
      <c r="P563" s="233"/>
      <c r="Q563" s="233"/>
      <c r="R563" s="233"/>
      <c r="S563" s="233"/>
      <c r="T563" s="233"/>
      <c r="U563" s="260"/>
      <c r="V563" s="261"/>
      <c r="W563" s="233"/>
      <c r="X563" s="233"/>
      <c r="Y563" s="233"/>
      <c r="Z563" s="233"/>
    </row>
    <row r="564">
      <c r="A564" s="233"/>
      <c r="B564" s="233"/>
      <c r="C564" s="233"/>
      <c r="D564" s="233"/>
      <c r="E564" s="233"/>
      <c r="F564" s="233"/>
      <c r="G564" s="233"/>
      <c r="H564" s="233"/>
      <c r="I564" s="233"/>
      <c r="J564" s="233"/>
      <c r="K564" s="233"/>
      <c r="L564" s="233"/>
      <c r="M564" s="233"/>
      <c r="N564" s="233"/>
      <c r="O564" s="233"/>
      <c r="P564" s="233"/>
      <c r="Q564" s="233"/>
      <c r="R564" s="233"/>
      <c r="S564" s="233"/>
      <c r="T564" s="233"/>
      <c r="U564" s="260"/>
      <c r="V564" s="261"/>
      <c r="W564" s="233"/>
      <c r="X564" s="233"/>
      <c r="Y564" s="233"/>
      <c r="Z564" s="233"/>
    </row>
    <row r="565">
      <c r="A565" s="233"/>
      <c r="B565" s="233"/>
      <c r="C565" s="233"/>
      <c r="D565" s="233"/>
      <c r="E565" s="233"/>
      <c r="F565" s="233"/>
      <c r="G565" s="233"/>
      <c r="H565" s="233"/>
      <c r="I565" s="233"/>
      <c r="J565" s="233"/>
      <c r="K565" s="233"/>
      <c r="L565" s="233"/>
      <c r="M565" s="233"/>
      <c r="N565" s="233"/>
      <c r="O565" s="233"/>
      <c r="P565" s="233"/>
      <c r="Q565" s="233"/>
      <c r="R565" s="233"/>
      <c r="S565" s="233"/>
      <c r="T565" s="233"/>
      <c r="U565" s="260"/>
      <c r="V565" s="261"/>
      <c r="W565" s="233"/>
      <c r="X565" s="233"/>
      <c r="Y565" s="233"/>
      <c r="Z565" s="233"/>
    </row>
    <row r="566">
      <c r="A566" s="233"/>
      <c r="B566" s="233"/>
      <c r="C566" s="233"/>
      <c r="D566" s="233"/>
      <c r="E566" s="233"/>
      <c r="F566" s="233"/>
      <c r="G566" s="233"/>
      <c r="H566" s="233"/>
      <c r="I566" s="233"/>
      <c r="J566" s="233"/>
      <c r="K566" s="233"/>
      <c r="L566" s="233"/>
      <c r="M566" s="233"/>
      <c r="N566" s="233"/>
      <c r="O566" s="233"/>
      <c r="P566" s="233"/>
      <c r="Q566" s="233"/>
      <c r="R566" s="233"/>
      <c r="S566" s="233"/>
      <c r="T566" s="233"/>
      <c r="U566" s="260"/>
      <c r="V566" s="261"/>
      <c r="W566" s="233"/>
      <c r="X566" s="233"/>
      <c r="Y566" s="233"/>
      <c r="Z566" s="233"/>
    </row>
    <row r="567">
      <c r="A567" s="233"/>
      <c r="B567" s="233"/>
      <c r="C567" s="233"/>
      <c r="D567" s="233"/>
      <c r="E567" s="233"/>
      <c r="F567" s="233"/>
      <c r="G567" s="233"/>
      <c r="H567" s="233"/>
      <c r="I567" s="233"/>
      <c r="J567" s="233"/>
      <c r="K567" s="233"/>
      <c r="L567" s="233"/>
      <c r="M567" s="233"/>
      <c r="N567" s="233"/>
      <c r="O567" s="233"/>
      <c r="P567" s="233"/>
      <c r="Q567" s="233"/>
      <c r="R567" s="233"/>
      <c r="S567" s="233"/>
      <c r="T567" s="233"/>
      <c r="U567" s="260"/>
      <c r="V567" s="261"/>
      <c r="W567" s="233"/>
      <c r="X567" s="233"/>
      <c r="Y567" s="233"/>
      <c r="Z567" s="233"/>
    </row>
    <row r="568">
      <c r="A568" s="233"/>
      <c r="B568" s="233"/>
      <c r="C568" s="233"/>
      <c r="D568" s="233"/>
      <c r="E568" s="233"/>
      <c r="F568" s="233"/>
      <c r="G568" s="233"/>
      <c r="H568" s="233"/>
      <c r="I568" s="233"/>
      <c r="J568" s="233"/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60"/>
      <c r="V568" s="261"/>
      <c r="W568" s="233"/>
      <c r="X568" s="233"/>
      <c r="Y568" s="233"/>
      <c r="Z568" s="233"/>
    </row>
    <row r="569">
      <c r="A569" s="233"/>
      <c r="B569" s="233"/>
      <c r="C569" s="233"/>
      <c r="D569" s="233"/>
      <c r="E569" s="233"/>
      <c r="F569" s="233"/>
      <c r="G569" s="233"/>
      <c r="H569" s="233"/>
      <c r="I569" s="233"/>
      <c r="J569" s="233"/>
      <c r="K569" s="233"/>
      <c r="L569" s="233"/>
      <c r="M569" s="233"/>
      <c r="N569" s="233"/>
      <c r="O569" s="233"/>
      <c r="P569" s="233"/>
      <c r="Q569" s="233"/>
      <c r="R569" s="233"/>
      <c r="S569" s="233"/>
      <c r="T569" s="233"/>
      <c r="U569" s="260"/>
      <c r="V569" s="261"/>
      <c r="W569" s="233"/>
      <c r="X569" s="233"/>
      <c r="Y569" s="233"/>
      <c r="Z569" s="233"/>
    </row>
    <row r="570">
      <c r="A570" s="233"/>
      <c r="B570" s="233"/>
      <c r="C570" s="233"/>
      <c r="D570" s="233"/>
      <c r="E570" s="233"/>
      <c r="F570" s="233"/>
      <c r="G570" s="233"/>
      <c r="H570" s="233"/>
      <c r="I570" s="233"/>
      <c r="J570" s="233"/>
      <c r="K570" s="233"/>
      <c r="L570" s="233"/>
      <c r="M570" s="233"/>
      <c r="N570" s="233"/>
      <c r="O570" s="233"/>
      <c r="P570" s="233"/>
      <c r="Q570" s="233"/>
      <c r="R570" s="233"/>
      <c r="S570" s="233"/>
      <c r="T570" s="233"/>
      <c r="U570" s="260"/>
      <c r="V570" s="261"/>
      <c r="W570" s="233"/>
      <c r="X570" s="233"/>
      <c r="Y570" s="233"/>
      <c r="Z570" s="233"/>
    </row>
    <row r="571">
      <c r="A571" s="233"/>
      <c r="B571" s="233"/>
      <c r="C571" s="233"/>
      <c r="D571" s="233"/>
      <c r="E571" s="233"/>
      <c r="F571" s="233"/>
      <c r="G571" s="233"/>
      <c r="H571" s="233"/>
      <c r="I571" s="233"/>
      <c r="J571" s="233"/>
      <c r="K571" s="233"/>
      <c r="L571" s="233"/>
      <c r="M571" s="233"/>
      <c r="N571" s="233"/>
      <c r="O571" s="233"/>
      <c r="P571" s="233"/>
      <c r="Q571" s="233"/>
      <c r="R571" s="233"/>
      <c r="S571" s="233"/>
      <c r="T571" s="233"/>
      <c r="U571" s="260"/>
      <c r="V571" s="261"/>
      <c r="W571" s="233"/>
      <c r="X571" s="233"/>
      <c r="Y571" s="233"/>
      <c r="Z571" s="233"/>
    </row>
    <row r="572">
      <c r="A572" s="233"/>
      <c r="B572" s="233"/>
      <c r="C572" s="233"/>
      <c r="D572" s="233"/>
      <c r="E572" s="233"/>
      <c r="F572" s="233"/>
      <c r="G572" s="233"/>
      <c r="H572" s="233"/>
      <c r="I572" s="233"/>
      <c r="J572" s="233"/>
      <c r="K572" s="233"/>
      <c r="L572" s="233"/>
      <c r="M572" s="233"/>
      <c r="N572" s="233"/>
      <c r="O572" s="233"/>
      <c r="P572" s="233"/>
      <c r="Q572" s="233"/>
      <c r="R572" s="233"/>
      <c r="S572" s="233"/>
      <c r="T572" s="233"/>
      <c r="U572" s="260"/>
      <c r="V572" s="261"/>
      <c r="W572" s="233"/>
      <c r="X572" s="233"/>
      <c r="Y572" s="233"/>
      <c r="Z572" s="233"/>
    </row>
    <row r="573">
      <c r="A573" s="233"/>
      <c r="B573" s="233"/>
      <c r="C573" s="233"/>
      <c r="D573" s="233"/>
      <c r="E573" s="233"/>
      <c r="F573" s="233"/>
      <c r="G573" s="233"/>
      <c r="H573" s="233"/>
      <c r="I573" s="233"/>
      <c r="J573" s="233"/>
      <c r="K573" s="233"/>
      <c r="L573" s="233"/>
      <c r="M573" s="233"/>
      <c r="N573" s="233"/>
      <c r="O573" s="233"/>
      <c r="P573" s="233"/>
      <c r="Q573" s="233"/>
      <c r="R573" s="233"/>
      <c r="S573" s="233"/>
      <c r="T573" s="233"/>
      <c r="U573" s="260"/>
      <c r="V573" s="261"/>
      <c r="W573" s="233"/>
      <c r="X573" s="233"/>
      <c r="Y573" s="233"/>
      <c r="Z573" s="233"/>
    </row>
    <row r="574">
      <c r="A574" s="233"/>
      <c r="B574" s="233"/>
      <c r="C574" s="233"/>
      <c r="D574" s="233"/>
      <c r="E574" s="233"/>
      <c r="F574" s="233"/>
      <c r="G574" s="233"/>
      <c r="H574" s="233"/>
      <c r="I574" s="233"/>
      <c r="J574" s="233"/>
      <c r="K574" s="233"/>
      <c r="L574" s="233"/>
      <c r="M574" s="233"/>
      <c r="N574" s="233"/>
      <c r="O574" s="233"/>
      <c r="P574" s="233"/>
      <c r="Q574" s="233"/>
      <c r="R574" s="233"/>
      <c r="S574" s="233"/>
      <c r="T574" s="233"/>
      <c r="U574" s="260"/>
      <c r="V574" s="261"/>
      <c r="W574" s="233"/>
      <c r="X574" s="233"/>
      <c r="Y574" s="233"/>
      <c r="Z574" s="233"/>
    </row>
    <row r="575">
      <c r="A575" s="233"/>
      <c r="B575" s="233"/>
      <c r="C575" s="233"/>
      <c r="D575" s="233"/>
      <c r="E575" s="233"/>
      <c r="F575" s="233"/>
      <c r="G575" s="233"/>
      <c r="H575" s="233"/>
      <c r="I575" s="233"/>
      <c r="J575" s="233"/>
      <c r="K575" s="233"/>
      <c r="L575" s="233"/>
      <c r="M575" s="233"/>
      <c r="N575" s="233"/>
      <c r="O575" s="233"/>
      <c r="P575" s="233"/>
      <c r="Q575" s="233"/>
      <c r="R575" s="233"/>
      <c r="S575" s="233"/>
      <c r="T575" s="233"/>
      <c r="U575" s="260"/>
      <c r="V575" s="261"/>
      <c r="W575" s="233"/>
      <c r="X575" s="233"/>
      <c r="Y575" s="233"/>
      <c r="Z575" s="233"/>
    </row>
    <row r="576">
      <c r="A576" s="233"/>
      <c r="B576" s="233"/>
      <c r="C576" s="233"/>
      <c r="D576" s="233"/>
      <c r="E576" s="233"/>
      <c r="F576" s="233"/>
      <c r="G576" s="233"/>
      <c r="H576" s="233"/>
      <c r="I576" s="233"/>
      <c r="J576" s="233"/>
      <c r="K576" s="233"/>
      <c r="L576" s="233"/>
      <c r="M576" s="233"/>
      <c r="N576" s="233"/>
      <c r="O576" s="233"/>
      <c r="P576" s="233"/>
      <c r="Q576" s="233"/>
      <c r="R576" s="233"/>
      <c r="S576" s="233"/>
      <c r="T576" s="233"/>
      <c r="U576" s="260"/>
      <c r="V576" s="261"/>
      <c r="W576" s="233"/>
      <c r="X576" s="233"/>
      <c r="Y576" s="233"/>
      <c r="Z576" s="233"/>
    </row>
    <row r="577">
      <c r="A577" s="233"/>
      <c r="B577" s="233"/>
      <c r="C577" s="233"/>
      <c r="D577" s="233"/>
      <c r="E577" s="233"/>
      <c r="F577" s="233"/>
      <c r="G577" s="233"/>
      <c r="H577" s="233"/>
      <c r="I577" s="233"/>
      <c r="J577" s="233"/>
      <c r="K577" s="233"/>
      <c r="L577" s="233"/>
      <c r="M577" s="233"/>
      <c r="N577" s="233"/>
      <c r="O577" s="233"/>
      <c r="P577" s="233"/>
      <c r="Q577" s="233"/>
      <c r="R577" s="233"/>
      <c r="S577" s="233"/>
      <c r="T577" s="233"/>
      <c r="U577" s="260"/>
      <c r="V577" s="261"/>
      <c r="W577" s="233"/>
      <c r="X577" s="233"/>
      <c r="Y577" s="233"/>
      <c r="Z577" s="233"/>
    </row>
    <row r="578">
      <c r="A578" s="233"/>
      <c r="B578" s="233"/>
      <c r="C578" s="233"/>
      <c r="D578" s="233"/>
      <c r="E578" s="233"/>
      <c r="F578" s="233"/>
      <c r="G578" s="233"/>
      <c r="H578" s="233"/>
      <c r="I578" s="233"/>
      <c r="J578" s="233"/>
      <c r="K578" s="233"/>
      <c r="L578" s="233"/>
      <c r="M578" s="233"/>
      <c r="N578" s="233"/>
      <c r="O578" s="233"/>
      <c r="P578" s="233"/>
      <c r="Q578" s="233"/>
      <c r="R578" s="233"/>
      <c r="S578" s="233"/>
      <c r="T578" s="233"/>
      <c r="U578" s="260"/>
      <c r="V578" s="261"/>
      <c r="W578" s="233"/>
      <c r="X578" s="233"/>
      <c r="Y578" s="233"/>
      <c r="Z578" s="233"/>
    </row>
    <row r="579">
      <c r="A579" s="233"/>
      <c r="B579" s="233"/>
      <c r="C579" s="233"/>
      <c r="D579" s="233"/>
      <c r="E579" s="233"/>
      <c r="F579" s="233"/>
      <c r="G579" s="233"/>
      <c r="H579" s="233"/>
      <c r="I579" s="233"/>
      <c r="J579" s="233"/>
      <c r="K579" s="233"/>
      <c r="L579" s="233"/>
      <c r="M579" s="233"/>
      <c r="N579" s="233"/>
      <c r="O579" s="233"/>
      <c r="P579" s="233"/>
      <c r="Q579" s="233"/>
      <c r="R579" s="233"/>
      <c r="S579" s="233"/>
      <c r="T579" s="233"/>
      <c r="U579" s="260"/>
      <c r="V579" s="261"/>
      <c r="W579" s="233"/>
      <c r="X579" s="233"/>
      <c r="Y579" s="233"/>
      <c r="Z579" s="233"/>
    </row>
    <row r="580">
      <c r="A580" s="233"/>
      <c r="B580" s="233"/>
      <c r="C580" s="233"/>
      <c r="D580" s="233"/>
      <c r="E580" s="233"/>
      <c r="F580" s="233"/>
      <c r="G580" s="233"/>
      <c r="H580" s="233"/>
      <c r="I580" s="233"/>
      <c r="J580" s="233"/>
      <c r="K580" s="233"/>
      <c r="L580" s="233"/>
      <c r="M580" s="233"/>
      <c r="N580" s="233"/>
      <c r="O580" s="233"/>
      <c r="P580" s="233"/>
      <c r="Q580" s="233"/>
      <c r="R580" s="233"/>
      <c r="S580" s="233"/>
      <c r="T580" s="233"/>
      <c r="U580" s="260"/>
      <c r="V580" s="261"/>
      <c r="W580" s="233"/>
      <c r="X580" s="233"/>
      <c r="Y580" s="233"/>
      <c r="Z580" s="233"/>
    </row>
    <row r="581">
      <c r="A581" s="233"/>
      <c r="B581" s="233"/>
      <c r="C581" s="233"/>
      <c r="D581" s="233"/>
      <c r="E581" s="233"/>
      <c r="F581" s="233"/>
      <c r="G581" s="233"/>
      <c r="H581" s="233"/>
      <c r="I581" s="233"/>
      <c r="J581" s="233"/>
      <c r="K581" s="233"/>
      <c r="L581" s="233"/>
      <c r="M581" s="233"/>
      <c r="N581" s="233"/>
      <c r="O581" s="233"/>
      <c r="P581" s="233"/>
      <c r="Q581" s="233"/>
      <c r="R581" s="233"/>
      <c r="S581" s="233"/>
      <c r="T581" s="233"/>
      <c r="U581" s="260"/>
      <c r="V581" s="261"/>
      <c r="W581" s="233"/>
      <c r="X581" s="233"/>
      <c r="Y581" s="233"/>
      <c r="Z581" s="233"/>
    </row>
    <row r="582">
      <c r="A582" s="233"/>
      <c r="B582" s="233"/>
      <c r="C582" s="233"/>
      <c r="D582" s="233"/>
      <c r="E582" s="233"/>
      <c r="F582" s="233"/>
      <c r="G582" s="233"/>
      <c r="H582" s="233"/>
      <c r="I582" s="233"/>
      <c r="J582" s="233"/>
      <c r="K582" s="233"/>
      <c r="L582" s="233"/>
      <c r="M582" s="233"/>
      <c r="N582" s="233"/>
      <c r="O582" s="233"/>
      <c r="P582" s="233"/>
      <c r="Q582" s="233"/>
      <c r="R582" s="233"/>
      <c r="S582" s="233"/>
      <c r="T582" s="233"/>
      <c r="U582" s="260"/>
      <c r="V582" s="261"/>
      <c r="W582" s="233"/>
      <c r="X582" s="233"/>
      <c r="Y582" s="233"/>
      <c r="Z582" s="233"/>
    </row>
    <row r="583">
      <c r="A583" s="233"/>
      <c r="B583" s="233"/>
      <c r="C583" s="233"/>
      <c r="D583" s="233"/>
      <c r="E583" s="233"/>
      <c r="F583" s="233"/>
      <c r="G583" s="233"/>
      <c r="H583" s="233"/>
      <c r="I583" s="233"/>
      <c r="J583" s="233"/>
      <c r="K583" s="233"/>
      <c r="L583" s="233"/>
      <c r="M583" s="233"/>
      <c r="N583" s="233"/>
      <c r="O583" s="233"/>
      <c r="P583" s="233"/>
      <c r="Q583" s="233"/>
      <c r="R583" s="233"/>
      <c r="S583" s="233"/>
      <c r="T583" s="233"/>
      <c r="U583" s="260"/>
      <c r="V583" s="261"/>
      <c r="W583" s="233"/>
      <c r="X583" s="233"/>
      <c r="Y583" s="233"/>
      <c r="Z583" s="233"/>
    </row>
    <row r="584">
      <c r="A584" s="233"/>
      <c r="B584" s="233"/>
      <c r="C584" s="233"/>
      <c r="D584" s="233"/>
      <c r="E584" s="233"/>
      <c r="F584" s="233"/>
      <c r="G584" s="233"/>
      <c r="H584" s="233"/>
      <c r="I584" s="233"/>
      <c r="J584" s="233"/>
      <c r="K584" s="233"/>
      <c r="L584" s="233"/>
      <c r="M584" s="233"/>
      <c r="N584" s="233"/>
      <c r="O584" s="233"/>
      <c r="P584" s="233"/>
      <c r="Q584" s="233"/>
      <c r="R584" s="233"/>
      <c r="S584" s="233"/>
      <c r="T584" s="233"/>
      <c r="U584" s="260"/>
      <c r="V584" s="261"/>
      <c r="W584" s="233"/>
      <c r="X584" s="233"/>
      <c r="Y584" s="233"/>
      <c r="Z584" s="233"/>
    </row>
    <row r="585">
      <c r="A585" s="233"/>
      <c r="B585" s="233"/>
      <c r="C585" s="233"/>
      <c r="D585" s="233"/>
      <c r="E585" s="233"/>
      <c r="F585" s="233"/>
      <c r="G585" s="233"/>
      <c r="H585" s="233"/>
      <c r="I585" s="233"/>
      <c r="J585" s="233"/>
      <c r="K585" s="233"/>
      <c r="L585" s="233"/>
      <c r="M585" s="233"/>
      <c r="N585" s="233"/>
      <c r="O585" s="233"/>
      <c r="P585" s="233"/>
      <c r="Q585" s="233"/>
      <c r="R585" s="233"/>
      <c r="S585" s="233"/>
      <c r="T585" s="233"/>
      <c r="U585" s="260"/>
      <c r="V585" s="261"/>
      <c r="W585" s="233"/>
      <c r="X585" s="233"/>
      <c r="Y585" s="233"/>
      <c r="Z585" s="233"/>
    </row>
    <row r="586">
      <c r="A586" s="233"/>
      <c r="B586" s="233"/>
      <c r="C586" s="233"/>
      <c r="D586" s="233"/>
      <c r="E586" s="233"/>
      <c r="F586" s="233"/>
      <c r="G586" s="233"/>
      <c r="H586" s="233"/>
      <c r="I586" s="233"/>
      <c r="J586" s="233"/>
      <c r="K586" s="233"/>
      <c r="L586" s="233"/>
      <c r="M586" s="233"/>
      <c r="N586" s="233"/>
      <c r="O586" s="233"/>
      <c r="P586" s="233"/>
      <c r="Q586" s="233"/>
      <c r="R586" s="233"/>
      <c r="S586" s="233"/>
      <c r="T586" s="233"/>
      <c r="U586" s="260"/>
      <c r="V586" s="261"/>
      <c r="W586" s="233"/>
      <c r="X586" s="233"/>
      <c r="Y586" s="233"/>
      <c r="Z586" s="233"/>
    </row>
    <row r="587">
      <c r="A587" s="233"/>
      <c r="B587" s="233"/>
      <c r="C587" s="233"/>
      <c r="D587" s="233"/>
      <c r="E587" s="233"/>
      <c r="F587" s="233"/>
      <c r="G587" s="233"/>
      <c r="H587" s="233"/>
      <c r="I587" s="233"/>
      <c r="J587" s="233"/>
      <c r="K587" s="233"/>
      <c r="L587" s="233"/>
      <c r="M587" s="233"/>
      <c r="N587" s="233"/>
      <c r="O587" s="233"/>
      <c r="P587" s="233"/>
      <c r="Q587" s="233"/>
      <c r="R587" s="233"/>
      <c r="S587" s="233"/>
      <c r="T587" s="233"/>
      <c r="U587" s="260"/>
      <c r="V587" s="261"/>
      <c r="W587" s="233"/>
      <c r="X587" s="233"/>
      <c r="Y587" s="233"/>
      <c r="Z587" s="233"/>
    </row>
    <row r="588">
      <c r="A588" s="233"/>
      <c r="B588" s="233"/>
      <c r="C588" s="233"/>
      <c r="D588" s="233"/>
      <c r="E588" s="233"/>
      <c r="F588" s="233"/>
      <c r="G588" s="233"/>
      <c r="H588" s="233"/>
      <c r="I588" s="233"/>
      <c r="J588" s="233"/>
      <c r="K588" s="233"/>
      <c r="L588" s="233"/>
      <c r="M588" s="233"/>
      <c r="N588" s="233"/>
      <c r="O588" s="233"/>
      <c r="P588" s="233"/>
      <c r="Q588" s="233"/>
      <c r="R588" s="233"/>
      <c r="S588" s="233"/>
      <c r="T588" s="233"/>
      <c r="U588" s="260"/>
      <c r="V588" s="261"/>
      <c r="W588" s="233"/>
      <c r="X588" s="233"/>
      <c r="Y588" s="233"/>
      <c r="Z588" s="233"/>
    </row>
    <row r="589">
      <c r="A589" s="233"/>
      <c r="B589" s="233"/>
      <c r="C589" s="233"/>
      <c r="D589" s="233"/>
      <c r="E589" s="233"/>
      <c r="F589" s="233"/>
      <c r="G589" s="233"/>
      <c r="H589" s="233"/>
      <c r="I589" s="233"/>
      <c r="J589" s="233"/>
      <c r="K589" s="233"/>
      <c r="L589" s="233"/>
      <c r="M589" s="233"/>
      <c r="N589" s="233"/>
      <c r="O589" s="233"/>
      <c r="P589" s="233"/>
      <c r="Q589" s="233"/>
      <c r="R589" s="233"/>
      <c r="S589" s="233"/>
      <c r="T589" s="233"/>
      <c r="U589" s="260"/>
      <c r="V589" s="261"/>
      <c r="W589" s="233"/>
      <c r="X589" s="233"/>
      <c r="Y589" s="233"/>
      <c r="Z589" s="233"/>
    </row>
    <row r="590">
      <c r="A590" s="233"/>
      <c r="B590" s="233"/>
      <c r="C590" s="233"/>
      <c r="D590" s="233"/>
      <c r="E590" s="233"/>
      <c r="F590" s="233"/>
      <c r="G590" s="233"/>
      <c r="H590" s="233"/>
      <c r="I590" s="233"/>
      <c r="J590" s="233"/>
      <c r="K590" s="233"/>
      <c r="L590" s="233"/>
      <c r="M590" s="233"/>
      <c r="N590" s="233"/>
      <c r="O590" s="233"/>
      <c r="P590" s="233"/>
      <c r="Q590" s="233"/>
      <c r="R590" s="233"/>
      <c r="S590" s="233"/>
      <c r="T590" s="233"/>
      <c r="U590" s="260"/>
      <c r="V590" s="261"/>
      <c r="W590" s="233"/>
      <c r="X590" s="233"/>
      <c r="Y590" s="233"/>
      <c r="Z590" s="233"/>
    </row>
    <row r="591">
      <c r="A591" s="233"/>
      <c r="B591" s="233"/>
      <c r="C591" s="233"/>
      <c r="D591" s="233"/>
      <c r="E591" s="233"/>
      <c r="F591" s="233"/>
      <c r="G591" s="233"/>
      <c r="H591" s="233"/>
      <c r="I591" s="233"/>
      <c r="J591" s="233"/>
      <c r="K591" s="233"/>
      <c r="L591" s="233"/>
      <c r="M591" s="233"/>
      <c r="N591" s="233"/>
      <c r="O591" s="233"/>
      <c r="P591" s="233"/>
      <c r="Q591" s="233"/>
      <c r="R591" s="233"/>
      <c r="S591" s="233"/>
      <c r="T591" s="233"/>
      <c r="U591" s="260"/>
      <c r="V591" s="261"/>
      <c r="W591" s="233"/>
      <c r="X591" s="233"/>
      <c r="Y591" s="233"/>
      <c r="Z591" s="233"/>
    </row>
    <row r="592">
      <c r="A592" s="233"/>
      <c r="B592" s="233"/>
      <c r="C592" s="233"/>
      <c r="D592" s="233"/>
      <c r="E592" s="233"/>
      <c r="F592" s="233"/>
      <c r="G592" s="233"/>
      <c r="H592" s="233"/>
      <c r="I592" s="233"/>
      <c r="J592" s="233"/>
      <c r="K592" s="233"/>
      <c r="L592" s="233"/>
      <c r="M592" s="233"/>
      <c r="N592" s="233"/>
      <c r="O592" s="233"/>
      <c r="P592" s="233"/>
      <c r="Q592" s="233"/>
      <c r="R592" s="233"/>
      <c r="S592" s="233"/>
      <c r="T592" s="233"/>
      <c r="U592" s="260"/>
      <c r="V592" s="261"/>
      <c r="W592" s="233"/>
      <c r="X592" s="233"/>
      <c r="Y592" s="233"/>
      <c r="Z592" s="233"/>
    </row>
    <row r="593">
      <c r="A593" s="233"/>
      <c r="B593" s="233"/>
      <c r="C593" s="233"/>
      <c r="D593" s="233"/>
      <c r="E593" s="233"/>
      <c r="F593" s="233"/>
      <c r="G593" s="233"/>
      <c r="H593" s="233"/>
      <c r="I593" s="233"/>
      <c r="J593" s="233"/>
      <c r="K593" s="233"/>
      <c r="L593" s="233"/>
      <c r="M593" s="233"/>
      <c r="N593" s="233"/>
      <c r="O593" s="233"/>
      <c r="P593" s="233"/>
      <c r="Q593" s="233"/>
      <c r="R593" s="233"/>
      <c r="S593" s="233"/>
      <c r="T593" s="233"/>
      <c r="U593" s="260"/>
      <c r="V593" s="261"/>
      <c r="W593" s="233"/>
      <c r="X593" s="233"/>
      <c r="Y593" s="233"/>
      <c r="Z593" s="233"/>
    </row>
    <row r="594">
      <c r="A594" s="233"/>
      <c r="B594" s="233"/>
      <c r="C594" s="233"/>
      <c r="D594" s="233"/>
      <c r="E594" s="233"/>
      <c r="F594" s="233"/>
      <c r="G594" s="233"/>
      <c r="H594" s="233"/>
      <c r="I594" s="233"/>
      <c r="J594" s="233"/>
      <c r="K594" s="233"/>
      <c r="L594" s="233"/>
      <c r="M594" s="233"/>
      <c r="N594" s="233"/>
      <c r="O594" s="233"/>
      <c r="P594" s="233"/>
      <c r="Q594" s="233"/>
      <c r="R594" s="233"/>
      <c r="S594" s="233"/>
      <c r="T594" s="233"/>
      <c r="U594" s="260"/>
      <c r="V594" s="261"/>
      <c r="W594" s="233"/>
      <c r="X594" s="233"/>
      <c r="Y594" s="233"/>
      <c r="Z594" s="233"/>
    </row>
    <row r="595">
      <c r="A595" s="233"/>
      <c r="B595" s="233"/>
      <c r="C595" s="233"/>
      <c r="D595" s="233"/>
      <c r="E595" s="233"/>
      <c r="F595" s="233"/>
      <c r="G595" s="233"/>
      <c r="H595" s="233"/>
      <c r="I595" s="233"/>
      <c r="J595" s="233"/>
      <c r="K595" s="233"/>
      <c r="L595" s="233"/>
      <c r="M595" s="233"/>
      <c r="N595" s="233"/>
      <c r="O595" s="233"/>
      <c r="P595" s="233"/>
      <c r="Q595" s="233"/>
      <c r="R595" s="233"/>
      <c r="S595" s="233"/>
      <c r="T595" s="233"/>
      <c r="U595" s="260"/>
      <c r="V595" s="261"/>
      <c r="W595" s="233"/>
      <c r="X595" s="233"/>
      <c r="Y595" s="233"/>
      <c r="Z595" s="233"/>
    </row>
    <row r="596">
      <c r="A596" s="233"/>
      <c r="B596" s="233"/>
      <c r="C596" s="233"/>
      <c r="D596" s="233"/>
      <c r="E596" s="233"/>
      <c r="F596" s="233"/>
      <c r="G596" s="233"/>
      <c r="H596" s="233"/>
      <c r="I596" s="233"/>
      <c r="J596" s="233"/>
      <c r="K596" s="233"/>
      <c r="L596" s="233"/>
      <c r="M596" s="233"/>
      <c r="N596" s="233"/>
      <c r="O596" s="233"/>
      <c r="P596" s="233"/>
      <c r="Q596" s="233"/>
      <c r="R596" s="233"/>
      <c r="S596" s="233"/>
      <c r="T596" s="233"/>
      <c r="U596" s="260"/>
      <c r="V596" s="261"/>
      <c r="W596" s="233"/>
      <c r="X596" s="233"/>
      <c r="Y596" s="233"/>
      <c r="Z596" s="233"/>
    </row>
    <row r="597">
      <c r="A597" s="233"/>
      <c r="B597" s="233"/>
      <c r="C597" s="233"/>
      <c r="D597" s="233"/>
      <c r="E597" s="233"/>
      <c r="F597" s="233"/>
      <c r="G597" s="233"/>
      <c r="H597" s="233"/>
      <c r="I597" s="233"/>
      <c r="J597" s="233"/>
      <c r="K597" s="233"/>
      <c r="L597" s="233"/>
      <c r="M597" s="233"/>
      <c r="N597" s="233"/>
      <c r="O597" s="233"/>
      <c r="P597" s="233"/>
      <c r="Q597" s="233"/>
      <c r="R597" s="233"/>
      <c r="S597" s="233"/>
      <c r="T597" s="233"/>
      <c r="U597" s="260"/>
      <c r="V597" s="261"/>
      <c r="W597" s="233"/>
      <c r="X597" s="233"/>
      <c r="Y597" s="233"/>
      <c r="Z597" s="233"/>
    </row>
    <row r="598">
      <c r="A598" s="233"/>
      <c r="B598" s="233"/>
      <c r="C598" s="233"/>
      <c r="D598" s="233"/>
      <c r="E598" s="233"/>
      <c r="F598" s="233"/>
      <c r="G598" s="233"/>
      <c r="H598" s="233"/>
      <c r="I598" s="233"/>
      <c r="J598" s="233"/>
      <c r="K598" s="233"/>
      <c r="L598" s="233"/>
      <c r="M598" s="233"/>
      <c r="N598" s="233"/>
      <c r="O598" s="233"/>
      <c r="P598" s="233"/>
      <c r="Q598" s="233"/>
      <c r="R598" s="233"/>
      <c r="S598" s="233"/>
      <c r="T598" s="233"/>
      <c r="U598" s="260"/>
      <c r="V598" s="261"/>
      <c r="W598" s="233"/>
      <c r="X598" s="233"/>
      <c r="Y598" s="233"/>
      <c r="Z598" s="233"/>
    </row>
    <row r="599">
      <c r="A599" s="233"/>
      <c r="B599" s="233"/>
      <c r="C599" s="233"/>
      <c r="D599" s="233"/>
      <c r="E599" s="233"/>
      <c r="F599" s="233"/>
      <c r="G599" s="233"/>
      <c r="H599" s="233"/>
      <c r="I599" s="233"/>
      <c r="J599" s="233"/>
      <c r="K599" s="233"/>
      <c r="L599" s="233"/>
      <c r="M599" s="233"/>
      <c r="N599" s="233"/>
      <c r="O599" s="233"/>
      <c r="P599" s="233"/>
      <c r="Q599" s="233"/>
      <c r="R599" s="233"/>
      <c r="S599" s="233"/>
      <c r="T599" s="233"/>
      <c r="U599" s="260"/>
      <c r="V599" s="261"/>
      <c r="W599" s="233"/>
      <c r="X599" s="233"/>
      <c r="Y599" s="233"/>
      <c r="Z599" s="233"/>
    </row>
    <row r="600">
      <c r="A600" s="233"/>
      <c r="B600" s="233"/>
      <c r="C600" s="233"/>
      <c r="D600" s="233"/>
      <c r="E600" s="233"/>
      <c r="F600" s="233"/>
      <c r="G600" s="233"/>
      <c r="H600" s="233"/>
      <c r="I600" s="233"/>
      <c r="J600" s="233"/>
      <c r="K600" s="233"/>
      <c r="L600" s="233"/>
      <c r="M600" s="233"/>
      <c r="N600" s="233"/>
      <c r="O600" s="233"/>
      <c r="P600" s="233"/>
      <c r="Q600" s="233"/>
      <c r="R600" s="233"/>
      <c r="S600" s="233"/>
      <c r="T600" s="233"/>
      <c r="U600" s="260"/>
      <c r="V600" s="261"/>
      <c r="W600" s="233"/>
      <c r="X600" s="233"/>
      <c r="Y600" s="233"/>
      <c r="Z600" s="233"/>
    </row>
    <row r="601">
      <c r="A601" s="233"/>
      <c r="B601" s="233"/>
      <c r="C601" s="233"/>
      <c r="D601" s="233"/>
      <c r="E601" s="233"/>
      <c r="F601" s="233"/>
      <c r="G601" s="233"/>
      <c r="H601" s="233"/>
      <c r="I601" s="233"/>
      <c r="J601" s="233"/>
      <c r="K601" s="233"/>
      <c r="L601" s="233"/>
      <c r="M601" s="233"/>
      <c r="N601" s="233"/>
      <c r="O601" s="233"/>
      <c r="P601" s="233"/>
      <c r="Q601" s="233"/>
      <c r="R601" s="233"/>
      <c r="S601" s="233"/>
      <c r="T601" s="233"/>
      <c r="U601" s="260"/>
      <c r="V601" s="261"/>
      <c r="W601" s="233"/>
      <c r="X601" s="233"/>
      <c r="Y601" s="233"/>
      <c r="Z601" s="233"/>
    </row>
    <row r="602">
      <c r="A602" s="233"/>
      <c r="B602" s="233"/>
      <c r="C602" s="233"/>
      <c r="D602" s="233"/>
      <c r="E602" s="233"/>
      <c r="F602" s="233"/>
      <c r="G602" s="233"/>
      <c r="H602" s="233"/>
      <c r="I602" s="233"/>
      <c r="J602" s="233"/>
      <c r="K602" s="233"/>
      <c r="L602" s="233"/>
      <c r="M602" s="233"/>
      <c r="N602" s="233"/>
      <c r="O602" s="233"/>
      <c r="P602" s="233"/>
      <c r="Q602" s="233"/>
      <c r="R602" s="233"/>
      <c r="S602" s="233"/>
      <c r="T602" s="233"/>
      <c r="U602" s="260"/>
      <c r="V602" s="261"/>
      <c r="W602" s="233"/>
      <c r="X602" s="233"/>
      <c r="Y602" s="233"/>
      <c r="Z602" s="233"/>
    </row>
    <row r="603">
      <c r="A603" s="233"/>
      <c r="B603" s="233"/>
      <c r="C603" s="233"/>
      <c r="D603" s="233"/>
      <c r="E603" s="233"/>
      <c r="F603" s="233"/>
      <c r="G603" s="233"/>
      <c r="H603" s="233"/>
      <c r="I603" s="233"/>
      <c r="J603" s="233"/>
      <c r="K603" s="233"/>
      <c r="L603" s="233"/>
      <c r="M603" s="233"/>
      <c r="N603" s="233"/>
      <c r="O603" s="233"/>
      <c r="P603" s="233"/>
      <c r="Q603" s="233"/>
      <c r="R603" s="233"/>
      <c r="S603" s="233"/>
      <c r="T603" s="233"/>
      <c r="U603" s="260"/>
      <c r="V603" s="261"/>
      <c r="W603" s="233"/>
      <c r="X603" s="233"/>
      <c r="Y603" s="233"/>
      <c r="Z603" s="233"/>
    </row>
    <row r="604">
      <c r="A604" s="233"/>
      <c r="B604" s="233"/>
      <c r="C604" s="233"/>
      <c r="D604" s="233"/>
      <c r="E604" s="233"/>
      <c r="F604" s="233"/>
      <c r="G604" s="233"/>
      <c r="H604" s="233"/>
      <c r="I604" s="233"/>
      <c r="J604" s="233"/>
      <c r="K604" s="233"/>
      <c r="L604" s="233"/>
      <c r="M604" s="233"/>
      <c r="N604" s="233"/>
      <c r="O604" s="233"/>
      <c r="P604" s="233"/>
      <c r="Q604" s="233"/>
      <c r="R604" s="233"/>
      <c r="S604" s="233"/>
      <c r="T604" s="233"/>
      <c r="U604" s="260"/>
      <c r="V604" s="261"/>
      <c r="W604" s="233"/>
      <c r="X604" s="233"/>
      <c r="Y604" s="233"/>
      <c r="Z604" s="233"/>
    </row>
    <row r="605">
      <c r="A605" s="233"/>
      <c r="B605" s="233"/>
      <c r="C605" s="233"/>
      <c r="D605" s="233"/>
      <c r="E605" s="233"/>
      <c r="F605" s="233"/>
      <c r="G605" s="233"/>
      <c r="H605" s="233"/>
      <c r="I605" s="233"/>
      <c r="J605" s="233"/>
      <c r="K605" s="233"/>
      <c r="L605" s="233"/>
      <c r="M605" s="233"/>
      <c r="N605" s="233"/>
      <c r="O605" s="233"/>
      <c r="P605" s="233"/>
      <c r="Q605" s="233"/>
      <c r="R605" s="233"/>
      <c r="S605" s="233"/>
      <c r="T605" s="233"/>
      <c r="U605" s="260"/>
      <c r="V605" s="261"/>
      <c r="W605" s="233"/>
      <c r="X605" s="233"/>
      <c r="Y605" s="233"/>
      <c r="Z605" s="233"/>
    </row>
    <row r="606">
      <c r="A606" s="233"/>
      <c r="B606" s="233"/>
      <c r="C606" s="233"/>
      <c r="D606" s="233"/>
      <c r="E606" s="233"/>
      <c r="F606" s="233"/>
      <c r="G606" s="233"/>
      <c r="H606" s="233"/>
      <c r="I606" s="233"/>
      <c r="J606" s="233"/>
      <c r="K606" s="233"/>
      <c r="L606" s="233"/>
      <c r="M606" s="233"/>
      <c r="N606" s="233"/>
      <c r="O606" s="233"/>
      <c r="P606" s="233"/>
      <c r="Q606" s="233"/>
      <c r="R606" s="233"/>
      <c r="S606" s="233"/>
      <c r="T606" s="233"/>
      <c r="U606" s="260"/>
      <c r="V606" s="261"/>
      <c r="W606" s="233"/>
      <c r="X606" s="233"/>
      <c r="Y606" s="233"/>
      <c r="Z606" s="233"/>
    </row>
    <row r="607">
      <c r="A607" s="233"/>
      <c r="B607" s="233"/>
      <c r="C607" s="233"/>
      <c r="D607" s="233"/>
      <c r="E607" s="233"/>
      <c r="F607" s="233"/>
      <c r="G607" s="233"/>
      <c r="H607" s="233"/>
      <c r="I607" s="233"/>
      <c r="J607" s="233"/>
      <c r="K607" s="233"/>
      <c r="L607" s="233"/>
      <c r="M607" s="233"/>
      <c r="N607" s="233"/>
      <c r="O607" s="233"/>
      <c r="P607" s="233"/>
      <c r="Q607" s="233"/>
      <c r="R607" s="233"/>
      <c r="S607" s="233"/>
      <c r="T607" s="233"/>
      <c r="U607" s="260"/>
      <c r="V607" s="261"/>
      <c r="W607" s="233"/>
      <c r="X607" s="233"/>
      <c r="Y607" s="233"/>
      <c r="Z607" s="233"/>
    </row>
    <row r="608">
      <c r="A608" s="233"/>
      <c r="B608" s="233"/>
      <c r="C608" s="233"/>
      <c r="D608" s="233"/>
      <c r="E608" s="233"/>
      <c r="F608" s="233"/>
      <c r="G608" s="233"/>
      <c r="H608" s="233"/>
      <c r="I608" s="233"/>
      <c r="J608" s="233"/>
      <c r="K608" s="233"/>
      <c r="L608" s="233"/>
      <c r="M608" s="233"/>
      <c r="N608" s="233"/>
      <c r="O608" s="233"/>
      <c r="P608" s="233"/>
      <c r="Q608" s="233"/>
      <c r="R608" s="233"/>
      <c r="S608" s="233"/>
      <c r="T608" s="233"/>
      <c r="U608" s="260"/>
      <c r="V608" s="261"/>
      <c r="W608" s="233"/>
      <c r="X608" s="233"/>
      <c r="Y608" s="233"/>
      <c r="Z608" s="233"/>
    </row>
    <row r="609">
      <c r="A609" s="233"/>
      <c r="B609" s="233"/>
      <c r="C609" s="233"/>
      <c r="D609" s="233"/>
      <c r="E609" s="233"/>
      <c r="F609" s="233"/>
      <c r="G609" s="233"/>
      <c r="H609" s="233"/>
      <c r="I609" s="233"/>
      <c r="J609" s="233"/>
      <c r="K609" s="233"/>
      <c r="L609" s="233"/>
      <c r="M609" s="233"/>
      <c r="N609" s="233"/>
      <c r="O609" s="233"/>
      <c r="P609" s="233"/>
      <c r="Q609" s="233"/>
      <c r="R609" s="233"/>
      <c r="S609" s="233"/>
      <c r="T609" s="233"/>
      <c r="U609" s="260"/>
      <c r="V609" s="261"/>
      <c r="W609" s="233"/>
      <c r="X609" s="233"/>
      <c r="Y609" s="233"/>
      <c r="Z609" s="233"/>
    </row>
    <row r="610">
      <c r="A610" s="233"/>
      <c r="B610" s="233"/>
      <c r="C610" s="233"/>
      <c r="D610" s="233"/>
      <c r="E610" s="233"/>
      <c r="F610" s="233"/>
      <c r="G610" s="233"/>
      <c r="H610" s="233"/>
      <c r="I610" s="233"/>
      <c r="J610" s="233"/>
      <c r="K610" s="233"/>
      <c r="L610" s="233"/>
      <c r="M610" s="233"/>
      <c r="N610" s="233"/>
      <c r="O610" s="233"/>
      <c r="P610" s="233"/>
      <c r="Q610" s="233"/>
      <c r="R610" s="233"/>
      <c r="S610" s="233"/>
      <c r="T610" s="233"/>
      <c r="U610" s="260"/>
      <c r="V610" s="261"/>
      <c r="W610" s="233"/>
      <c r="X610" s="233"/>
      <c r="Y610" s="233"/>
      <c r="Z610" s="233"/>
    </row>
    <row r="611">
      <c r="A611" s="233"/>
      <c r="B611" s="233"/>
      <c r="C611" s="233"/>
      <c r="D611" s="233"/>
      <c r="E611" s="233"/>
      <c r="F611" s="233"/>
      <c r="G611" s="233"/>
      <c r="H611" s="233"/>
      <c r="I611" s="233"/>
      <c r="J611" s="233"/>
      <c r="K611" s="233"/>
      <c r="L611" s="233"/>
      <c r="M611" s="233"/>
      <c r="N611" s="233"/>
      <c r="O611" s="233"/>
      <c r="P611" s="233"/>
      <c r="Q611" s="233"/>
      <c r="R611" s="233"/>
      <c r="S611" s="233"/>
      <c r="T611" s="233"/>
      <c r="U611" s="260"/>
      <c r="V611" s="261"/>
      <c r="W611" s="233"/>
      <c r="X611" s="233"/>
      <c r="Y611" s="233"/>
      <c r="Z611" s="233"/>
    </row>
    <row r="612">
      <c r="A612" s="233"/>
      <c r="B612" s="233"/>
      <c r="C612" s="233"/>
      <c r="D612" s="233"/>
      <c r="E612" s="233"/>
      <c r="F612" s="233"/>
      <c r="G612" s="233"/>
      <c r="H612" s="233"/>
      <c r="I612" s="233"/>
      <c r="J612" s="233"/>
      <c r="K612" s="233"/>
      <c r="L612" s="233"/>
      <c r="M612" s="233"/>
      <c r="N612" s="233"/>
      <c r="O612" s="233"/>
      <c r="P612" s="233"/>
      <c r="Q612" s="233"/>
      <c r="R612" s="233"/>
      <c r="S612" s="233"/>
      <c r="T612" s="233"/>
      <c r="U612" s="260"/>
      <c r="V612" s="261"/>
      <c r="W612" s="233"/>
      <c r="X612" s="233"/>
      <c r="Y612" s="233"/>
      <c r="Z612" s="233"/>
    </row>
    <row r="613">
      <c r="A613" s="233"/>
      <c r="B613" s="233"/>
      <c r="C613" s="233"/>
      <c r="D613" s="233"/>
      <c r="E613" s="233"/>
      <c r="F613" s="233"/>
      <c r="G613" s="233"/>
      <c r="H613" s="233"/>
      <c r="I613" s="233"/>
      <c r="J613" s="233"/>
      <c r="K613" s="233"/>
      <c r="L613" s="233"/>
      <c r="M613" s="233"/>
      <c r="N613" s="233"/>
      <c r="O613" s="233"/>
      <c r="P613" s="233"/>
      <c r="Q613" s="233"/>
      <c r="R613" s="233"/>
      <c r="S613" s="233"/>
      <c r="T613" s="233"/>
      <c r="U613" s="260"/>
      <c r="V613" s="261"/>
      <c r="W613" s="233"/>
      <c r="X613" s="233"/>
      <c r="Y613" s="233"/>
      <c r="Z613" s="233"/>
    </row>
    <row r="614">
      <c r="A614" s="233"/>
      <c r="B614" s="233"/>
      <c r="C614" s="233"/>
      <c r="D614" s="233"/>
      <c r="E614" s="233"/>
      <c r="F614" s="233"/>
      <c r="G614" s="233"/>
      <c r="H614" s="233"/>
      <c r="I614" s="233"/>
      <c r="J614" s="233"/>
      <c r="K614" s="233"/>
      <c r="L614" s="233"/>
      <c r="M614" s="233"/>
      <c r="N614" s="233"/>
      <c r="O614" s="233"/>
      <c r="P614" s="233"/>
      <c r="Q614" s="233"/>
      <c r="R614" s="233"/>
      <c r="S614" s="233"/>
      <c r="T614" s="233"/>
      <c r="U614" s="260"/>
      <c r="V614" s="261"/>
      <c r="W614" s="233"/>
      <c r="X614" s="233"/>
      <c r="Y614" s="233"/>
      <c r="Z614" s="233"/>
    </row>
    <row r="615">
      <c r="A615" s="233"/>
      <c r="B615" s="233"/>
      <c r="C615" s="233"/>
      <c r="D615" s="233"/>
      <c r="E615" s="233"/>
      <c r="F615" s="233"/>
      <c r="G615" s="233"/>
      <c r="H615" s="233"/>
      <c r="I615" s="233"/>
      <c r="J615" s="233"/>
      <c r="K615" s="233"/>
      <c r="L615" s="233"/>
      <c r="M615" s="233"/>
      <c r="N615" s="233"/>
      <c r="O615" s="233"/>
      <c r="P615" s="233"/>
      <c r="Q615" s="233"/>
      <c r="R615" s="233"/>
      <c r="S615" s="233"/>
      <c r="T615" s="233"/>
      <c r="U615" s="260"/>
      <c r="V615" s="261"/>
      <c r="W615" s="233"/>
      <c r="X615" s="233"/>
      <c r="Y615" s="233"/>
      <c r="Z615" s="233"/>
    </row>
    <row r="616">
      <c r="A616" s="233"/>
      <c r="B616" s="233"/>
      <c r="C616" s="233"/>
      <c r="D616" s="233"/>
      <c r="E616" s="233"/>
      <c r="F616" s="233"/>
      <c r="G616" s="233"/>
      <c r="H616" s="233"/>
      <c r="I616" s="233"/>
      <c r="J616" s="233"/>
      <c r="K616" s="233"/>
      <c r="L616" s="233"/>
      <c r="M616" s="233"/>
      <c r="N616" s="233"/>
      <c r="O616" s="233"/>
      <c r="P616" s="233"/>
      <c r="Q616" s="233"/>
      <c r="R616" s="233"/>
      <c r="S616" s="233"/>
      <c r="T616" s="233"/>
      <c r="U616" s="260"/>
      <c r="V616" s="261"/>
      <c r="W616" s="233"/>
      <c r="X616" s="233"/>
      <c r="Y616" s="233"/>
      <c r="Z616" s="233"/>
    </row>
    <row r="617">
      <c r="A617" s="233"/>
      <c r="B617" s="233"/>
      <c r="C617" s="233"/>
      <c r="D617" s="233"/>
      <c r="E617" s="233"/>
      <c r="F617" s="233"/>
      <c r="G617" s="233"/>
      <c r="H617" s="233"/>
      <c r="I617" s="233"/>
      <c r="J617" s="233"/>
      <c r="K617" s="233"/>
      <c r="L617" s="233"/>
      <c r="M617" s="233"/>
      <c r="N617" s="233"/>
      <c r="O617" s="233"/>
      <c r="P617" s="233"/>
      <c r="Q617" s="233"/>
      <c r="R617" s="233"/>
      <c r="S617" s="233"/>
      <c r="T617" s="233"/>
      <c r="U617" s="260"/>
      <c r="V617" s="261"/>
      <c r="W617" s="233"/>
      <c r="X617" s="233"/>
      <c r="Y617" s="233"/>
      <c r="Z617" s="233"/>
    </row>
    <row r="618">
      <c r="A618" s="233"/>
      <c r="B618" s="233"/>
      <c r="C618" s="233"/>
      <c r="D618" s="233"/>
      <c r="E618" s="233"/>
      <c r="F618" s="233"/>
      <c r="G618" s="233"/>
      <c r="H618" s="233"/>
      <c r="I618" s="233"/>
      <c r="J618" s="233"/>
      <c r="K618" s="233"/>
      <c r="L618" s="233"/>
      <c r="M618" s="233"/>
      <c r="N618" s="233"/>
      <c r="O618" s="233"/>
      <c r="P618" s="233"/>
      <c r="Q618" s="233"/>
      <c r="R618" s="233"/>
      <c r="S618" s="233"/>
      <c r="T618" s="233"/>
      <c r="U618" s="260"/>
      <c r="V618" s="261"/>
      <c r="W618" s="233"/>
      <c r="X618" s="233"/>
      <c r="Y618" s="233"/>
      <c r="Z618" s="233"/>
    </row>
    <row r="619">
      <c r="A619" s="233"/>
      <c r="B619" s="233"/>
      <c r="C619" s="233"/>
      <c r="D619" s="233"/>
      <c r="E619" s="233"/>
      <c r="F619" s="233"/>
      <c r="G619" s="233"/>
      <c r="H619" s="233"/>
      <c r="I619" s="233"/>
      <c r="J619" s="233"/>
      <c r="K619" s="233"/>
      <c r="L619" s="233"/>
      <c r="M619" s="233"/>
      <c r="N619" s="233"/>
      <c r="O619" s="233"/>
      <c r="P619" s="233"/>
      <c r="Q619" s="233"/>
      <c r="R619" s="233"/>
      <c r="S619" s="233"/>
      <c r="T619" s="233"/>
      <c r="U619" s="260"/>
      <c r="V619" s="261"/>
      <c r="W619" s="233"/>
      <c r="X619" s="233"/>
      <c r="Y619" s="233"/>
      <c r="Z619" s="233"/>
    </row>
    <row r="620">
      <c r="A620" s="233"/>
      <c r="B620" s="233"/>
      <c r="C620" s="233"/>
      <c r="D620" s="233"/>
      <c r="E620" s="233"/>
      <c r="F620" s="233"/>
      <c r="G620" s="233"/>
      <c r="H620" s="233"/>
      <c r="I620" s="233"/>
      <c r="J620" s="233"/>
      <c r="K620" s="233"/>
      <c r="L620" s="233"/>
      <c r="M620" s="233"/>
      <c r="N620" s="233"/>
      <c r="O620" s="233"/>
      <c r="P620" s="233"/>
      <c r="Q620" s="233"/>
      <c r="R620" s="233"/>
      <c r="S620" s="233"/>
      <c r="T620" s="233"/>
      <c r="U620" s="260"/>
      <c r="V620" s="261"/>
      <c r="W620" s="233"/>
      <c r="X620" s="233"/>
      <c r="Y620" s="233"/>
      <c r="Z620" s="233"/>
    </row>
    <row r="621">
      <c r="A621" s="233"/>
      <c r="B621" s="233"/>
      <c r="C621" s="233"/>
      <c r="D621" s="233"/>
      <c r="E621" s="233"/>
      <c r="F621" s="233"/>
      <c r="G621" s="233"/>
      <c r="H621" s="233"/>
      <c r="I621" s="233"/>
      <c r="J621" s="233"/>
      <c r="K621" s="233"/>
      <c r="L621" s="233"/>
      <c r="M621" s="233"/>
      <c r="N621" s="233"/>
      <c r="O621" s="233"/>
      <c r="P621" s="233"/>
      <c r="Q621" s="233"/>
      <c r="R621" s="233"/>
      <c r="S621" s="233"/>
      <c r="T621" s="233"/>
      <c r="U621" s="260"/>
      <c r="V621" s="261"/>
      <c r="W621" s="233"/>
      <c r="X621" s="233"/>
      <c r="Y621" s="233"/>
      <c r="Z621" s="233"/>
    </row>
    <row r="622">
      <c r="A622" s="233"/>
      <c r="B622" s="233"/>
      <c r="C622" s="233"/>
      <c r="D622" s="233"/>
      <c r="E622" s="233"/>
      <c r="F622" s="233"/>
      <c r="G622" s="233"/>
      <c r="H622" s="233"/>
      <c r="I622" s="233"/>
      <c r="J622" s="233"/>
      <c r="K622" s="233"/>
      <c r="L622" s="233"/>
      <c r="M622" s="233"/>
      <c r="N622" s="233"/>
      <c r="O622" s="233"/>
      <c r="P622" s="233"/>
      <c r="Q622" s="233"/>
      <c r="R622" s="233"/>
      <c r="S622" s="233"/>
      <c r="T622" s="233"/>
      <c r="U622" s="260"/>
      <c r="V622" s="261"/>
      <c r="W622" s="233"/>
      <c r="X622" s="233"/>
      <c r="Y622" s="233"/>
      <c r="Z622" s="233"/>
    </row>
    <row r="623">
      <c r="A623" s="233"/>
      <c r="B623" s="233"/>
      <c r="C623" s="233"/>
      <c r="D623" s="233"/>
      <c r="E623" s="233"/>
      <c r="F623" s="233"/>
      <c r="G623" s="233"/>
      <c r="H623" s="233"/>
      <c r="I623" s="233"/>
      <c r="J623" s="233"/>
      <c r="K623" s="233"/>
      <c r="L623" s="233"/>
      <c r="M623" s="233"/>
      <c r="N623" s="233"/>
      <c r="O623" s="233"/>
      <c r="P623" s="233"/>
      <c r="Q623" s="233"/>
      <c r="R623" s="233"/>
      <c r="S623" s="233"/>
      <c r="T623" s="233"/>
      <c r="U623" s="260"/>
      <c r="V623" s="261"/>
      <c r="W623" s="233"/>
      <c r="X623" s="233"/>
      <c r="Y623" s="233"/>
      <c r="Z623" s="233"/>
    </row>
    <row r="624">
      <c r="A624" s="233"/>
      <c r="B624" s="233"/>
      <c r="C624" s="233"/>
      <c r="D624" s="233"/>
      <c r="E624" s="233"/>
      <c r="F624" s="233"/>
      <c r="G624" s="233"/>
      <c r="H624" s="233"/>
      <c r="I624" s="233"/>
      <c r="J624" s="233"/>
      <c r="K624" s="233"/>
      <c r="L624" s="233"/>
      <c r="M624" s="233"/>
      <c r="N624" s="233"/>
      <c r="O624" s="233"/>
      <c r="P624" s="233"/>
      <c r="Q624" s="233"/>
      <c r="R624" s="233"/>
      <c r="S624" s="233"/>
      <c r="T624" s="233"/>
      <c r="U624" s="260"/>
      <c r="V624" s="261"/>
      <c r="W624" s="233"/>
      <c r="X624" s="233"/>
      <c r="Y624" s="233"/>
      <c r="Z624" s="233"/>
    </row>
    <row r="625">
      <c r="A625" s="233"/>
      <c r="B625" s="233"/>
      <c r="C625" s="233"/>
      <c r="D625" s="233"/>
      <c r="E625" s="233"/>
      <c r="F625" s="233"/>
      <c r="G625" s="233"/>
      <c r="H625" s="233"/>
      <c r="I625" s="233"/>
      <c r="J625" s="233"/>
      <c r="K625" s="233"/>
      <c r="L625" s="233"/>
      <c r="M625" s="233"/>
      <c r="N625" s="233"/>
      <c r="O625" s="233"/>
      <c r="P625" s="233"/>
      <c r="Q625" s="233"/>
      <c r="R625" s="233"/>
      <c r="S625" s="233"/>
      <c r="T625" s="233"/>
      <c r="U625" s="260"/>
      <c r="V625" s="261"/>
      <c r="W625" s="233"/>
      <c r="X625" s="233"/>
      <c r="Y625" s="233"/>
      <c r="Z625" s="233"/>
    </row>
    <row r="626">
      <c r="A626" s="233"/>
      <c r="B626" s="233"/>
      <c r="C626" s="233"/>
      <c r="D626" s="233"/>
      <c r="E626" s="233"/>
      <c r="F626" s="233"/>
      <c r="G626" s="233"/>
      <c r="H626" s="233"/>
      <c r="I626" s="233"/>
      <c r="J626" s="233"/>
      <c r="K626" s="233"/>
      <c r="L626" s="233"/>
      <c r="M626" s="233"/>
      <c r="N626" s="233"/>
      <c r="O626" s="233"/>
      <c r="P626" s="233"/>
      <c r="Q626" s="233"/>
      <c r="R626" s="233"/>
      <c r="S626" s="233"/>
      <c r="T626" s="233"/>
      <c r="U626" s="260"/>
      <c r="V626" s="261"/>
      <c r="W626" s="233"/>
      <c r="X626" s="233"/>
      <c r="Y626" s="233"/>
      <c r="Z626" s="233"/>
    </row>
    <row r="627">
      <c r="A627" s="233"/>
      <c r="B627" s="233"/>
      <c r="C627" s="233"/>
      <c r="D627" s="233"/>
      <c r="E627" s="233"/>
      <c r="F627" s="233"/>
      <c r="G627" s="233"/>
      <c r="H627" s="233"/>
      <c r="I627" s="233"/>
      <c r="J627" s="233"/>
      <c r="K627" s="233"/>
      <c r="L627" s="233"/>
      <c r="M627" s="233"/>
      <c r="N627" s="233"/>
      <c r="O627" s="233"/>
      <c r="P627" s="233"/>
      <c r="Q627" s="233"/>
      <c r="R627" s="233"/>
      <c r="S627" s="233"/>
      <c r="T627" s="233"/>
      <c r="U627" s="260"/>
      <c r="V627" s="261"/>
      <c r="W627" s="233"/>
      <c r="X627" s="233"/>
      <c r="Y627" s="233"/>
      <c r="Z627" s="233"/>
    </row>
    <row r="628">
      <c r="A628" s="233"/>
      <c r="B628" s="233"/>
      <c r="C628" s="233"/>
      <c r="D628" s="233"/>
      <c r="E628" s="233"/>
      <c r="F628" s="233"/>
      <c r="G628" s="233"/>
      <c r="H628" s="233"/>
      <c r="I628" s="233"/>
      <c r="J628" s="233"/>
      <c r="K628" s="233"/>
      <c r="L628" s="233"/>
      <c r="M628" s="233"/>
      <c r="N628" s="233"/>
      <c r="O628" s="233"/>
      <c r="P628" s="233"/>
      <c r="Q628" s="233"/>
      <c r="R628" s="233"/>
      <c r="S628" s="233"/>
      <c r="T628" s="233"/>
      <c r="U628" s="260"/>
      <c r="V628" s="261"/>
      <c r="W628" s="233"/>
      <c r="X628" s="233"/>
      <c r="Y628" s="233"/>
      <c r="Z628" s="233"/>
    </row>
    <row r="629">
      <c r="A629" s="233"/>
      <c r="B629" s="233"/>
      <c r="C629" s="233"/>
      <c r="D629" s="233"/>
      <c r="E629" s="233"/>
      <c r="F629" s="233"/>
      <c r="G629" s="233"/>
      <c r="H629" s="233"/>
      <c r="I629" s="233"/>
      <c r="J629" s="233"/>
      <c r="K629" s="233"/>
      <c r="L629" s="233"/>
      <c r="M629" s="233"/>
      <c r="N629" s="233"/>
      <c r="O629" s="233"/>
      <c r="P629" s="233"/>
      <c r="Q629" s="233"/>
      <c r="R629" s="233"/>
      <c r="S629" s="233"/>
      <c r="T629" s="233"/>
      <c r="U629" s="260"/>
      <c r="V629" s="261"/>
      <c r="W629" s="233"/>
      <c r="X629" s="233"/>
      <c r="Y629" s="233"/>
      <c r="Z629" s="233"/>
    </row>
    <row r="630">
      <c r="A630" s="233"/>
      <c r="B630" s="233"/>
      <c r="C630" s="233"/>
      <c r="D630" s="233"/>
      <c r="E630" s="233"/>
      <c r="F630" s="233"/>
      <c r="G630" s="233"/>
      <c r="H630" s="233"/>
      <c r="I630" s="233"/>
      <c r="J630" s="233"/>
      <c r="K630" s="233"/>
      <c r="L630" s="233"/>
      <c r="M630" s="233"/>
      <c r="N630" s="233"/>
      <c r="O630" s="233"/>
      <c r="P630" s="233"/>
      <c r="Q630" s="233"/>
      <c r="R630" s="233"/>
      <c r="S630" s="233"/>
      <c r="T630" s="233"/>
      <c r="U630" s="260"/>
      <c r="V630" s="261"/>
      <c r="W630" s="233"/>
      <c r="X630" s="233"/>
      <c r="Y630" s="233"/>
      <c r="Z630" s="233"/>
    </row>
    <row r="631">
      <c r="A631" s="233"/>
      <c r="B631" s="233"/>
      <c r="C631" s="233"/>
      <c r="D631" s="233"/>
      <c r="E631" s="233"/>
      <c r="F631" s="233"/>
      <c r="G631" s="233"/>
      <c r="H631" s="233"/>
      <c r="I631" s="233"/>
      <c r="J631" s="233"/>
      <c r="K631" s="233"/>
      <c r="L631" s="233"/>
      <c r="M631" s="233"/>
      <c r="N631" s="233"/>
      <c r="O631" s="233"/>
      <c r="P631" s="233"/>
      <c r="Q631" s="233"/>
      <c r="R631" s="233"/>
      <c r="S631" s="233"/>
      <c r="T631" s="233"/>
      <c r="U631" s="260"/>
      <c r="V631" s="261"/>
      <c r="W631" s="233"/>
      <c r="X631" s="233"/>
      <c r="Y631" s="233"/>
      <c r="Z631" s="233"/>
    </row>
    <row r="632">
      <c r="A632" s="233"/>
      <c r="B632" s="233"/>
      <c r="C632" s="233"/>
      <c r="D632" s="233"/>
      <c r="E632" s="233"/>
      <c r="F632" s="233"/>
      <c r="G632" s="233"/>
      <c r="H632" s="233"/>
      <c r="I632" s="233"/>
      <c r="J632" s="233"/>
      <c r="K632" s="233"/>
      <c r="L632" s="233"/>
      <c r="M632" s="233"/>
      <c r="N632" s="233"/>
      <c r="O632" s="233"/>
      <c r="P632" s="233"/>
      <c r="Q632" s="233"/>
      <c r="R632" s="233"/>
      <c r="S632" s="233"/>
      <c r="T632" s="233"/>
      <c r="U632" s="260"/>
      <c r="V632" s="261"/>
      <c r="W632" s="233"/>
      <c r="X632" s="233"/>
      <c r="Y632" s="233"/>
      <c r="Z632" s="233"/>
    </row>
    <row r="633">
      <c r="A633" s="233"/>
      <c r="B633" s="233"/>
      <c r="C633" s="233"/>
      <c r="D633" s="233"/>
      <c r="E633" s="233"/>
      <c r="F633" s="233"/>
      <c r="G633" s="233"/>
      <c r="H633" s="233"/>
      <c r="I633" s="233"/>
      <c r="J633" s="233"/>
      <c r="K633" s="233"/>
      <c r="L633" s="233"/>
      <c r="M633" s="233"/>
      <c r="N633" s="233"/>
      <c r="O633" s="233"/>
      <c r="P633" s="233"/>
      <c r="Q633" s="233"/>
      <c r="R633" s="233"/>
      <c r="S633" s="233"/>
      <c r="T633" s="233"/>
      <c r="U633" s="260"/>
      <c r="V633" s="261"/>
      <c r="W633" s="233"/>
      <c r="X633" s="233"/>
      <c r="Y633" s="233"/>
      <c r="Z633" s="233"/>
    </row>
    <row r="634">
      <c r="A634" s="233"/>
      <c r="B634" s="233"/>
      <c r="C634" s="233"/>
      <c r="D634" s="233"/>
      <c r="E634" s="233"/>
      <c r="F634" s="233"/>
      <c r="G634" s="233"/>
      <c r="H634" s="233"/>
      <c r="I634" s="233"/>
      <c r="J634" s="233"/>
      <c r="K634" s="233"/>
      <c r="L634" s="233"/>
      <c r="M634" s="233"/>
      <c r="N634" s="233"/>
      <c r="O634" s="233"/>
      <c r="P634" s="233"/>
      <c r="Q634" s="233"/>
      <c r="R634" s="233"/>
      <c r="S634" s="233"/>
      <c r="T634" s="233"/>
      <c r="U634" s="260"/>
      <c r="V634" s="261"/>
      <c r="W634" s="233"/>
      <c r="X634" s="233"/>
      <c r="Y634" s="233"/>
      <c r="Z634" s="233"/>
    </row>
    <row r="635">
      <c r="A635" s="233"/>
      <c r="B635" s="233"/>
      <c r="C635" s="233"/>
      <c r="D635" s="233"/>
      <c r="E635" s="233"/>
      <c r="F635" s="233"/>
      <c r="G635" s="233"/>
      <c r="H635" s="233"/>
      <c r="I635" s="233"/>
      <c r="J635" s="233"/>
      <c r="K635" s="233"/>
      <c r="L635" s="233"/>
      <c r="M635" s="233"/>
      <c r="N635" s="233"/>
      <c r="O635" s="233"/>
      <c r="P635" s="233"/>
      <c r="Q635" s="233"/>
      <c r="R635" s="233"/>
      <c r="S635" s="233"/>
      <c r="T635" s="233"/>
      <c r="U635" s="260"/>
      <c r="V635" s="261"/>
      <c r="W635" s="233"/>
      <c r="X635" s="233"/>
      <c r="Y635" s="233"/>
      <c r="Z635" s="233"/>
    </row>
    <row r="636">
      <c r="A636" s="233"/>
      <c r="B636" s="233"/>
      <c r="C636" s="233"/>
      <c r="D636" s="233"/>
      <c r="E636" s="233"/>
      <c r="F636" s="233"/>
      <c r="G636" s="233"/>
      <c r="H636" s="233"/>
      <c r="I636" s="233"/>
      <c r="J636" s="233"/>
      <c r="K636" s="233"/>
      <c r="L636" s="233"/>
      <c r="M636" s="233"/>
      <c r="N636" s="233"/>
      <c r="O636" s="233"/>
      <c r="P636" s="233"/>
      <c r="Q636" s="233"/>
      <c r="R636" s="233"/>
      <c r="S636" s="233"/>
      <c r="T636" s="233"/>
      <c r="U636" s="260"/>
      <c r="V636" s="261"/>
      <c r="W636" s="233"/>
      <c r="X636" s="233"/>
      <c r="Y636" s="233"/>
      <c r="Z636" s="233"/>
    </row>
    <row r="637">
      <c r="A637" s="233"/>
      <c r="B637" s="233"/>
      <c r="C637" s="233"/>
      <c r="D637" s="233"/>
      <c r="E637" s="233"/>
      <c r="F637" s="233"/>
      <c r="G637" s="233"/>
      <c r="H637" s="233"/>
      <c r="I637" s="233"/>
      <c r="J637" s="233"/>
      <c r="K637" s="233"/>
      <c r="L637" s="233"/>
      <c r="M637" s="233"/>
      <c r="N637" s="233"/>
      <c r="O637" s="233"/>
      <c r="P637" s="233"/>
      <c r="Q637" s="233"/>
      <c r="R637" s="233"/>
      <c r="S637" s="233"/>
      <c r="T637" s="233"/>
      <c r="U637" s="260"/>
      <c r="V637" s="261"/>
      <c r="W637" s="233"/>
      <c r="X637" s="233"/>
      <c r="Y637" s="233"/>
      <c r="Z637" s="233"/>
    </row>
    <row r="638">
      <c r="A638" s="233"/>
      <c r="B638" s="233"/>
      <c r="C638" s="233"/>
      <c r="D638" s="233"/>
      <c r="E638" s="233"/>
      <c r="F638" s="233"/>
      <c r="G638" s="233"/>
      <c r="H638" s="233"/>
      <c r="I638" s="233"/>
      <c r="J638" s="233"/>
      <c r="K638" s="233"/>
      <c r="L638" s="233"/>
      <c r="M638" s="233"/>
      <c r="N638" s="233"/>
      <c r="O638" s="233"/>
      <c r="P638" s="233"/>
      <c r="Q638" s="233"/>
      <c r="R638" s="233"/>
      <c r="S638" s="233"/>
      <c r="T638" s="233"/>
      <c r="U638" s="260"/>
      <c r="V638" s="261"/>
      <c r="W638" s="233"/>
      <c r="X638" s="233"/>
      <c r="Y638" s="233"/>
      <c r="Z638" s="233"/>
    </row>
    <row r="639">
      <c r="A639" s="233"/>
      <c r="B639" s="233"/>
      <c r="C639" s="233"/>
      <c r="D639" s="233"/>
      <c r="E639" s="233"/>
      <c r="F639" s="233"/>
      <c r="G639" s="233"/>
      <c r="H639" s="233"/>
      <c r="I639" s="233"/>
      <c r="J639" s="233"/>
      <c r="K639" s="233"/>
      <c r="L639" s="233"/>
      <c r="M639" s="233"/>
      <c r="N639" s="233"/>
      <c r="O639" s="233"/>
      <c r="P639" s="233"/>
      <c r="Q639" s="233"/>
      <c r="R639" s="233"/>
      <c r="S639" s="233"/>
      <c r="T639" s="233"/>
      <c r="U639" s="260"/>
      <c r="V639" s="261"/>
      <c r="W639" s="233"/>
      <c r="X639" s="233"/>
      <c r="Y639" s="233"/>
      <c r="Z639" s="233"/>
    </row>
    <row r="640">
      <c r="A640" s="233"/>
      <c r="B640" s="233"/>
      <c r="C640" s="233"/>
      <c r="D640" s="233"/>
      <c r="E640" s="233"/>
      <c r="F640" s="233"/>
      <c r="G640" s="233"/>
      <c r="H640" s="233"/>
      <c r="I640" s="233"/>
      <c r="J640" s="233"/>
      <c r="K640" s="233"/>
      <c r="L640" s="233"/>
      <c r="M640" s="233"/>
      <c r="N640" s="233"/>
      <c r="O640" s="233"/>
      <c r="P640" s="233"/>
      <c r="Q640" s="233"/>
      <c r="R640" s="233"/>
      <c r="S640" s="233"/>
      <c r="T640" s="233"/>
      <c r="U640" s="260"/>
      <c r="V640" s="261"/>
      <c r="W640" s="233"/>
      <c r="X640" s="233"/>
      <c r="Y640" s="233"/>
      <c r="Z640" s="233"/>
    </row>
    <row r="641">
      <c r="A641" s="233"/>
      <c r="B641" s="233"/>
      <c r="C641" s="233"/>
      <c r="D641" s="233"/>
      <c r="E641" s="233"/>
      <c r="F641" s="233"/>
      <c r="G641" s="233"/>
      <c r="H641" s="233"/>
      <c r="I641" s="233"/>
      <c r="J641" s="233"/>
      <c r="K641" s="233"/>
      <c r="L641" s="233"/>
      <c r="M641" s="233"/>
      <c r="N641" s="233"/>
      <c r="O641" s="233"/>
      <c r="P641" s="233"/>
      <c r="Q641" s="233"/>
      <c r="R641" s="233"/>
      <c r="S641" s="233"/>
      <c r="T641" s="233"/>
      <c r="U641" s="260"/>
      <c r="V641" s="261"/>
      <c r="W641" s="233"/>
      <c r="X641" s="233"/>
      <c r="Y641" s="233"/>
      <c r="Z641" s="233"/>
    </row>
    <row r="642">
      <c r="A642" s="233"/>
      <c r="B642" s="233"/>
      <c r="C642" s="233"/>
      <c r="D642" s="233"/>
      <c r="E642" s="233"/>
      <c r="F642" s="233"/>
      <c r="G642" s="233"/>
      <c r="H642" s="233"/>
      <c r="I642" s="233"/>
      <c r="J642" s="233"/>
      <c r="K642" s="233"/>
      <c r="L642" s="233"/>
      <c r="M642" s="233"/>
      <c r="N642" s="233"/>
      <c r="O642" s="233"/>
      <c r="P642" s="233"/>
      <c r="Q642" s="233"/>
      <c r="R642" s="233"/>
      <c r="S642" s="233"/>
      <c r="T642" s="233"/>
      <c r="U642" s="260"/>
      <c r="V642" s="261"/>
      <c r="W642" s="233"/>
      <c r="X642" s="233"/>
      <c r="Y642" s="233"/>
      <c r="Z642" s="233"/>
    </row>
    <row r="643">
      <c r="A643" s="233"/>
      <c r="B643" s="233"/>
      <c r="C643" s="233"/>
      <c r="D643" s="233"/>
      <c r="E643" s="233"/>
      <c r="F643" s="233"/>
      <c r="G643" s="233"/>
      <c r="H643" s="233"/>
      <c r="I643" s="233"/>
      <c r="J643" s="233"/>
      <c r="K643" s="233"/>
      <c r="L643" s="233"/>
      <c r="M643" s="233"/>
      <c r="N643" s="233"/>
      <c r="O643" s="233"/>
      <c r="P643" s="233"/>
      <c r="Q643" s="233"/>
      <c r="R643" s="233"/>
      <c r="S643" s="233"/>
      <c r="T643" s="233"/>
      <c r="U643" s="260"/>
      <c r="V643" s="261"/>
      <c r="W643" s="233"/>
      <c r="X643" s="233"/>
      <c r="Y643" s="233"/>
      <c r="Z643" s="233"/>
    </row>
    <row r="644">
      <c r="A644" s="233"/>
      <c r="B644" s="233"/>
      <c r="C644" s="233"/>
      <c r="D644" s="233"/>
      <c r="E644" s="233"/>
      <c r="F644" s="233"/>
      <c r="G644" s="233"/>
      <c r="H644" s="233"/>
      <c r="I644" s="233"/>
      <c r="J644" s="233"/>
      <c r="K644" s="233"/>
      <c r="L644" s="233"/>
      <c r="M644" s="233"/>
      <c r="N644" s="233"/>
      <c r="O644" s="233"/>
      <c r="P644" s="233"/>
      <c r="Q644" s="233"/>
      <c r="R644" s="233"/>
      <c r="S644" s="233"/>
      <c r="T644" s="233"/>
      <c r="U644" s="260"/>
      <c r="V644" s="261"/>
      <c r="W644" s="233"/>
      <c r="X644" s="233"/>
      <c r="Y644" s="233"/>
      <c r="Z644" s="233"/>
    </row>
    <row r="645">
      <c r="A645" s="233"/>
      <c r="B645" s="233"/>
      <c r="C645" s="233"/>
      <c r="D645" s="233"/>
      <c r="E645" s="233"/>
      <c r="F645" s="233"/>
      <c r="G645" s="233"/>
      <c r="H645" s="233"/>
      <c r="I645" s="233"/>
      <c r="J645" s="233"/>
      <c r="K645" s="233"/>
      <c r="L645" s="233"/>
      <c r="M645" s="233"/>
      <c r="N645" s="233"/>
      <c r="O645" s="233"/>
      <c r="P645" s="233"/>
      <c r="Q645" s="233"/>
      <c r="R645" s="233"/>
      <c r="S645" s="233"/>
      <c r="T645" s="233"/>
      <c r="U645" s="260"/>
      <c r="V645" s="261"/>
      <c r="W645" s="233"/>
      <c r="X645" s="233"/>
      <c r="Y645" s="233"/>
      <c r="Z645" s="233"/>
    </row>
    <row r="646">
      <c r="A646" s="233"/>
      <c r="B646" s="233"/>
      <c r="C646" s="233"/>
      <c r="D646" s="233"/>
      <c r="E646" s="233"/>
      <c r="F646" s="233"/>
      <c r="G646" s="233"/>
      <c r="H646" s="233"/>
      <c r="I646" s="233"/>
      <c r="J646" s="233"/>
      <c r="K646" s="233"/>
      <c r="L646" s="233"/>
      <c r="M646" s="233"/>
      <c r="N646" s="233"/>
      <c r="O646" s="233"/>
      <c r="P646" s="233"/>
      <c r="Q646" s="233"/>
      <c r="R646" s="233"/>
      <c r="S646" s="233"/>
      <c r="T646" s="233"/>
      <c r="U646" s="260"/>
      <c r="V646" s="261"/>
      <c r="W646" s="233"/>
      <c r="X646" s="233"/>
      <c r="Y646" s="233"/>
      <c r="Z646" s="233"/>
    </row>
    <row r="647">
      <c r="A647" s="233"/>
      <c r="B647" s="233"/>
      <c r="C647" s="233"/>
      <c r="D647" s="233"/>
      <c r="E647" s="233"/>
      <c r="F647" s="233"/>
      <c r="G647" s="233"/>
      <c r="H647" s="233"/>
      <c r="I647" s="233"/>
      <c r="J647" s="233"/>
      <c r="K647" s="233"/>
      <c r="L647" s="233"/>
      <c r="M647" s="233"/>
      <c r="N647" s="233"/>
      <c r="O647" s="233"/>
      <c r="P647" s="233"/>
      <c r="Q647" s="233"/>
      <c r="R647" s="233"/>
      <c r="S647" s="233"/>
      <c r="T647" s="233"/>
      <c r="U647" s="260"/>
      <c r="V647" s="261"/>
      <c r="W647" s="233"/>
      <c r="X647" s="233"/>
      <c r="Y647" s="233"/>
      <c r="Z647" s="233"/>
    </row>
    <row r="648">
      <c r="A648" s="233"/>
      <c r="B648" s="233"/>
      <c r="C648" s="233"/>
      <c r="D648" s="233"/>
      <c r="E648" s="233"/>
      <c r="F648" s="233"/>
      <c r="G648" s="233"/>
      <c r="H648" s="233"/>
      <c r="I648" s="233"/>
      <c r="J648" s="233"/>
      <c r="K648" s="233"/>
      <c r="L648" s="233"/>
      <c r="M648" s="233"/>
      <c r="N648" s="233"/>
      <c r="O648" s="233"/>
      <c r="P648" s="233"/>
      <c r="Q648" s="233"/>
      <c r="R648" s="233"/>
      <c r="S648" s="233"/>
      <c r="T648" s="233"/>
      <c r="U648" s="260"/>
      <c r="V648" s="261"/>
      <c r="W648" s="233"/>
      <c r="X648" s="233"/>
      <c r="Y648" s="233"/>
      <c r="Z648" s="233"/>
    </row>
    <row r="649">
      <c r="A649" s="233"/>
      <c r="B649" s="233"/>
      <c r="C649" s="233"/>
      <c r="D649" s="233"/>
      <c r="E649" s="233"/>
      <c r="F649" s="233"/>
      <c r="G649" s="233"/>
      <c r="H649" s="233"/>
      <c r="I649" s="233"/>
      <c r="J649" s="233"/>
      <c r="K649" s="233"/>
      <c r="L649" s="233"/>
      <c r="M649" s="233"/>
      <c r="N649" s="233"/>
      <c r="O649" s="233"/>
      <c r="P649" s="233"/>
      <c r="Q649" s="233"/>
      <c r="R649" s="233"/>
      <c r="S649" s="233"/>
      <c r="T649" s="233"/>
      <c r="U649" s="260"/>
      <c r="V649" s="261"/>
      <c r="W649" s="233"/>
      <c r="X649" s="233"/>
      <c r="Y649" s="233"/>
      <c r="Z649" s="233"/>
    </row>
    <row r="650">
      <c r="A650" s="233"/>
      <c r="B650" s="233"/>
      <c r="C650" s="233"/>
      <c r="D650" s="233"/>
      <c r="E650" s="233"/>
      <c r="F650" s="233"/>
      <c r="G650" s="233"/>
      <c r="H650" s="233"/>
      <c r="I650" s="233"/>
      <c r="J650" s="233"/>
      <c r="K650" s="233"/>
      <c r="L650" s="233"/>
      <c r="M650" s="233"/>
      <c r="N650" s="233"/>
      <c r="O650" s="233"/>
      <c r="P650" s="233"/>
      <c r="Q650" s="233"/>
      <c r="R650" s="233"/>
      <c r="S650" s="233"/>
      <c r="T650" s="233"/>
      <c r="U650" s="260"/>
      <c r="V650" s="261"/>
      <c r="W650" s="233"/>
      <c r="X650" s="233"/>
      <c r="Y650" s="233"/>
      <c r="Z650" s="233"/>
    </row>
    <row r="651">
      <c r="A651" s="233"/>
      <c r="B651" s="233"/>
      <c r="C651" s="233"/>
      <c r="D651" s="233"/>
      <c r="E651" s="233"/>
      <c r="F651" s="233"/>
      <c r="G651" s="233"/>
      <c r="H651" s="233"/>
      <c r="I651" s="233"/>
      <c r="J651" s="233"/>
      <c r="K651" s="233"/>
      <c r="L651" s="233"/>
      <c r="M651" s="233"/>
      <c r="N651" s="233"/>
      <c r="O651" s="233"/>
      <c r="P651" s="233"/>
      <c r="Q651" s="233"/>
      <c r="R651" s="233"/>
      <c r="S651" s="233"/>
      <c r="T651" s="233"/>
      <c r="U651" s="260"/>
      <c r="V651" s="261"/>
      <c r="W651" s="233"/>
      <c r="X651" s="233"/>
      <c r="Y651" s="233"/>
      <c r="Z651" s="233"/>
    </row>
    <row r="652">
      <c r="A652" s="233"/>
      <c r="B652" s="233"/>
      <c r="C652" s="233"/>
      <c r="D652" s="233"/>
      <c r="E652" s="233"/>
      <c r="F652" s="233"/>
      <c r="G652" s="233"/>
      <c r="H652" s="233"/>
      <c r="I652" s="233"/>
      <c r="J652" s="233"/>
      <c r="K652" s="233"/>
      <c r="L652" s="233"/>
      <c r="M652" s="233"/>
      <c r="N652" s="233"/>
      <c r="O652" s="233"/>
      <c r="P652" s="233"/>
      <c r="Q652" s="233"/>
      <c r="R652" s="233"/>
      <c r="S652" s="233"/>
      <c r="T652" s="233"/>
      <c r="U652" s="260"/>
      <c r="V652" s="261"/>
      <c r="W652" s="233"/>
      <c r="X652" s="233"/>
      <c r="Y652" s="233"/>
      <c r="Z652" s="233"/>
    </row>
    <row r="653">
      <c r="A653" s="233"/>
      <c r="B653" s="233"/>
      <c r="C653" s="233"/>
      <c r="D653" s="233"/>
      <c r="E653" s="233"/>
      <c r="F653" s="233"/>
      <c r="G653" s="233"/>
      <c r="H653" s="233"/>
      <c r="I653" s="233"/>
      <c r="J653" s="233"/>
      <c r="K653" s="233"/>
      <c r="L653" s="233"/>
      <c r="M653" s="233"/>
      <c r="N653" s="233"/>
      <c r="O653" s="233"/>
      <c r="P653" s="233"/>
      <c r="Q653" s="233"/>
      <c r="R653" s="233"/>
      <c r="S653" s="233"/>
      <c r="T653" s="233"/>
      <c r="U653" s="260"/>
      <c r="V653" s="261"/>
      <c r="W653" s="233"/>
      <c r="X653" s="233"/>
      <c r="Y653" s="233"/>
      <c r="Z653" s="233"/>
    </row>
    <row r="654">
      <c r="A654" s="233"/>
      <c r="B654" s="233"/>
      <c r="C654" s="233"/>
      <c r="D654" s="233"/>
      <c r="E654" s="233"/>
      <c r="F654" s="233"/>
      <c r="G654" s="233"/>
      <c r="H654" s="233"/>
      <c r="I654" s="233"/>
      <c r="J654" s="233"/>
      <c r="K654" s="233"/>
      <c r="L654" s="233"/>
      <c r="M654" s="233"/>
      <c r="N654" s="233"/>
      <c r="O654" s="233"/>
      <c r="P654" s="233"/>
      <c r="Q654" s="233"/>
      <c r="R654" s="233"/>
      <c r="S654" s="233"/>
      <c r="T654" s="233"/>
      <c r="U654" s="260"/>
      <c r="V654" s="261"/>
      <c r="W654" s="233"/>
      <c r="X654" s="233"/>
      <c r="Y654" s="233"/>
      <c r="Z654" s="233"/>
    </row>
    <row r="655">
      <c r="A655" s="233"/>
      <c r="B655" s="233"/>
      <c r="C655" s="233"/>
      <c r="D655" s="233"/>
      <c r="E655" s="233"/>
      <c r="F655" s="233"/>
      <c r="G655" s="233"/>
      <c r="H655" s="233"/>
      <c r="I655" s="233"/>
      <c r="J655" s="233"/>
      <c r="K655" s="233"/>
      <c r="L655" s="233"/>
      <c r="M655" s="233"/>
      <c r="N655" s="233"/>
      <c r="O655" s="233"/>
      <c r="P655" s="233"/>
      <c r="Q655" s="233"/>
      <c r="R655" s="233"/>
      <c r="S655" s="233"/>
      <c r="T655" s="233"/>
      <c r="U655" s="260"/>
      <c r="V655" s="261"/>
      <c r="W655" s="233"/>
      <c r="X655" s="233"/>
      <c r="Y655" s="233"/>
      <c r="Z655" s="233"/>
    </row>
    <row r="656">
      <c r="A656" s="233"/>
      <c r="B656" s="233"/>
      <c r="C656" s="233"/>
      <c r="D656" s="233"/>
      <c r="E656" s="233"/>
      <c r="F656" s="233"/>
      <c r="G656" s="233"/>
      <c r="H656" s="233"/>
      <c r="I656" s="233"/>
      <c r="J656" s="233"/>
      <c r="K656" s="233"/>
      <c r="L656" s="233"/>
      <c r="M656" s="233"/>
      <c r="N656" s="233"/>
      <c r="O656" s="233"/>
      <c r="P656" s="233"/>
      <c r="Q656" s="233"/>
      <c r="R656" s="233"/>
      <c r="S656" s="233"/>
      <c r="T656" s="233"/>
      <c r="U656" s="260"/>
      <c r="V656" s="261"/>
      <c r="W656" s="233"/>
      <c r="X656" s="233"/>
      <c r="Y656" s="233"/>
      <c r="Z656" s="233"/>
    </row>
    <row r="657">
      <c r="A657" s="233"/>
      <c r="B657" s="233"/>
      <c r="C657" s="233"/>
      <c r="D657" s="233"/>
      <c r="E657" s="233"/>
      <c r="F657" s="233"/>
      <c r="G657" s="233"/>
      <c r="H657" s="233"/>
      <c r="I657" s="233"/>
      <c r="J657" s="233"/>
      <c r="K657" s="233"/>
      <c r="L657" s="233"/>
      <c r="M657" s="233"/>
      <c r="N657" s="233"/>
      <c r="O657" s="233"/>
      <c r="P657" s="233"/>
      <c r="Q657" s="233"/>
      <c r="R657" s="233"/>
      <c r="S657" s="233"/>
      <c r="T657" s="233"/>
      <c r="U657" s="260"/>
      <c r="V657" s="261"/>
      <c r="W657" s="233"/>
      <c r="X657" s="233"/>
      <c r="Y657" s="233"/>
      <c r="Z657" s="233"/>
    </row>
    <row r="658">
      <c r="A658" s="233"/>
      <c r="B658" s="233"/>
      <c r="C658" s="233"/>
      <c r="D658" s="233"/>
      <c r="E658" s="233"/>
      <c r="F658" s="233"/>
      <c r="G658" s="233"/>
      <c r="H658" s="233"/>
      <c r="I658" s="233"/>
      <c r="J658" s="233"/>
      <c r="K658" s="233"/>
      <c r="L658" s="233"/>
      <c r="M658" s="233"/>
      <c r="N658" s="233"/>
      <c r="O658" s="233"/>
      <c r="P658" s="233"/>
      <c r="Q658" s="233"/>
      <c r="R658" s="233"/>
      <c r="S658" s="233"/>
      <c r="T658" s="233"/>
      <c r="U658" s="260"/>
      <c r="V658" s="261"/>
      <c r="W658" s="233"/>
      <c r="X658" s="233"/>
      <c r="Y658" s="233"/>
      <c r="Z658" s="233"/>
    </row>
    <row r="659">
      <c r="A659" s="233"/>
      <c r="B659" s="233"/>
      <c r="C659" s="233"/>
      <c r="D659" s="233"/>
      <c r="E659" s="233"/>
      <c r="F659" s="233"/>
      <c r="G659" s="233"/>
      <c r="H659" s="233"/>
      <c r="I659" s="233"/>
      <c r="J659" s="233"/>
      <c r="K659" s="233"/>
      <c r="L659" s="233"/>
      <c r="M659" s="233"/>
      <c r="N659" s="233"/>
      <c r="O659" s="233"/>
      <c r="P659" s="233"/>
      <c r="Q659" s="233"/>
      <c r="R659" s="233"/>
      <c r="S659" s="233"/>
      <c r="T659" s="233"/>
      <c r="U659" s="260"/>
      <c r="V659" s="261"/>
      <c r="W659" s="233"/>
      <c r="X659" s="233"/>
      <c r="Y659" s="233"/>
      <c r="Z659" s="233"/>
    </row>
    <row r="660">
      <c r="A660" s="233"/>
      <c r="B660" s="233"/>
      <c r="C660" s="233"/>
      <c r="D660" s="233"/>
      <c r="E660" s="233"/>
      <c r="F660" s="233"/>
      <c r="G660" s="233"/>
      <c r="H660" s="233"/>
      <c r="I660" s="233"/>
      <c r="J660" s="233"/>
      <c r="K660" s="233"/>
      <c r="L660" s="233"/>
      <c r="M660" s="233"/>
      <c r="N660" s="233"/>
      <c r="O660" s="233"/>
      <c r="P660" s="233"/>
      <c r="Q660" s="233"/>
      <c r="R660" s="233"/>
      <c r="S660" s="233"/>
      <c r="T660" s="233"/>
      <c r="U660" s="260"/>
      <c r="V660" s="261"/>
      <c r="W660" s="233"/>
      <c r="X660" s="233"/>
      <c r="Y660" s="233"/>
      <c r="Z660" s="233"/>
    </row>
    <row r="661">
      <c r="A661" s="233"/>
      <c r="B661" s="233"/>
      <c r="C661" s="233"/>
      <c r="D661" s="233"/>
      <c r="E661" s="233"/>
      <c r="F661" s="233"/>
      <c r="G661" s="233"/>
      <c r="H661" s="233"/>
      <c r="I661" s="233"/>
      <c r="J661" s="233"/>
      <c r="K661" s="233"/>
      <c r="L661" s="233"/>
      <c r="M661" s="233"/>
      <c r="N661" s="233"/>
      <c r="O661" s="233"/>
      <c r="P661" s="233"/>
      <c r="Q661" s="233"/>
      <c r="R661" s="233"/>
      <c r="S661" s="233"/>
      <c r="T661" s="233"/>
      <c r="U661" s="260"/>
      <c r="V661" s="261"/>
      <c r="W661" s="233"/>
      <c r="X661" s="233"/>
      <c r="Y661" s="233"/>
      <c r="Z661" s="233"/>
    </row>
    <row r="662">
      <c r="A662" s="233"/>
      <c r="B662" s="233"/>
      <c r="C662" s="233"/>
      <c r="D662" s="233"/>
      <c r="E662" s="233"/>
      <c r="F662" s="233"/>
      <c r="G662" s="233"/>
      <c r="H662" s="233"/>
      <c r="I662" s="233"/>
      <c r="J662" s="233"/>
      <c r="K662" s="233"/>
      <c r="L662" s="233"/>
      <c r="M662" s="233"/>
      <c r="N662" s="233"/>
      <c r="O662" s="233"/>
      <c r="P662" s="233"/>
      <c r="Q662" s="233"/>
      <c r="R662" s="233"/>
      <c r="S662" s="233"/>
      <c r="T662" s="233"/>
      <c r="U662" s="260"/>
      <c r="V662" s="261"/>
      <c r="W662" s="233"/>
      <c r="X662" s="233"/>
      <c r="Y662" s="233"/>
      <c r="Z662" s="233"/>
    </row>
    <row r="663">
      <c r="A663" s="233"/>
      <c r="B663" s="233"/>
      <c r="C663" s="233"/>
      <c r="D663" s="233"/>
      <c r="E663" s="233"/>
      <c r="F663" s="233"/>
      <c r="G663" s="233"/>
      <c r="H663" s="233"/>
      <c r="I663" s="233"/>
      <c r="J663" s="233"/>
      <c r="K663" s="233"/>
      <c r="L663" s="233"/>
      <c r="M663" s="233"/>
      <c r="N663" s="233"/>
      <c r="O663" s="233"/>
      <c r="P663" s="233"/>
      <c r="Q663" s="233"/>
      <c r="R663" s="233"/>
      <c r="S663" s="233"/>
      <c r="T663" s="233"/>
      <c r="U663" s="260"/>
      <c r="V663" s="261"/>
      <c r="W663" s="233"/>
      <c r="X663" s="233"/>
      <c r="Y663" s="233"/>
      <c r="Z663" s="233"/>
    </row>
    <row r="664">
      <c r="A664" s="233"/>
      <c r="B664" s="233"/>
      <c r="C664" s="233"/>
      <c r="D664" s="233"/>
      <c r="E664" s="233"/>
      <c r="F664" s="233"/>
      <c r="G664" s="233"/>
      <c r="H664" s="233"/>
      <c r="I664" s="233"/>
      <c r="J664" s="233"/>
      <c r="K664" s="233"/>
      <c r="L664" s="233"/>
      <c r="M664" s="233"/>
      <c r="N664" s="233"/>
      <c r="O664" s="233"/>
      <c r="P664" s="233"/>
      <c r="Q664" s="233"/>
      <c r="R664" s="233"/>
      <c r="S664" s="233"/>
      <c r="T664" s="233"/>
      <c r="U664" s="260"/>
      <c r="V664" s="261"/>
      <c r="W664" s="233"/>
      <c r="X664" s="233"/>
      <c r="Y664" s="233"/>
      <c r="Z664" s="233"/>
    </row>
    <row r="665">
      <c r="A665" s="233"/>
      <c r="B665" s="233"/>
      <c r="C665" s="233"/>
      <c r="D665" s="233"/>
      <c r="E665" s="233"/>
      <c r="F665" s="233"/>
      <c r="G665" s="233"/>
      <c r="H665" s="233"/>
      <c r="I665" s="233"/>
      <c r="J665" s="233"/>
      <c r="K665" s="233"/>
      <c r="L665" s="233"/>
      <c r="M665" s="233"/>
      <c r="N665" s="233"/>
      <c r="O665" s="233"/>
      <c r="P665" s="233"/>
      <c r="Q665" s="233"/>
      <c r="R665" s="233"/>
      <c r="S665" s="233"/>
      <c r="T665" s="233"/>
      <c r="U665" s="260"/>
      <c r="V665" s="261"/>
      <c r="W665" s="233"/>
      <c r="X665" s="233"/>
      <c r="Y665" s="233"/>
      <c r="Z665" s="233"/>
    </row>
    <row r="666">
      <c r="A666" s="233"/>
      <c r="B666" s="233"/>
      <c r="C666" s="233"/>
      <c r="D666" s="233"/>
      <c r="E666" s="233"/>
      <c r="F666" s="233"/>
      <c r="G666" s="233"/>
      <c r="H666" s="233"/>
      <c r="I666" s="233"/>
      <c r="J666" s="233"/>
      <c r="K666" s="233"/>
      <c r="L666" s="233"/>
      <c r="M666" s="233"/>
      <c r="N666" s="233"/>
      <c r="O666" s="233"/>
      <c r="P666" s="233"/>
      <c r="Q666" s="233"/>
      <c r="R666" s="233"/>
      <c r="S666" s="233"/>
      <c r="T666" s="233"/>
      <c r="U666" s="260"/>
      <c r="V666" s="261"/>
      <c r="W666" s="233"/>
      <c r="X666" s="233"/>
      <c r="Y666" s="233"/>
      <c r="Z666" s="233"/>
    </row>
    <row r="667">
      <c r="A667" s="233"/>
      <c r="B667" s="233"/>
      <c r="C667" s="233"/>
      <c r="D667" s="233"/>
      <c r="E667" s="233"/>
      <c r="F667" s="233"/>
      <c r="G667" s="233"/>
      <c r="H667" s="233"/>
      <c r="I667" s="233"/>
      <c r="J667" s="233"/>
      <c r="K667" s="233"/>
      <c r="L667" s="233"/>
      <c r="M667" s="233"/>
      <c r="N667" s="233"/>
      <c r="O667" s="233"/>
      <c r="P667" s="233"/>
      <c r="Q667" s="233"/>
      <c r="R667" s="233"/>
      <c r="S667" s="233"/>
      <c r="T667" s="233"/>
      <c r="U667" s="260"/>
      <c r="V667" s="261"/>
      <c r="W667" s="233"/>
      <c r="X667" s="233"/>
      <c r="Y667" s="233"/>
      <c r="Z667" s="233"/>
    </row>
    <row r="668">
      <c r="A668" s="233"/>
      <c r="B668" s="233"/>
      <c r="C668" s="233"/>
      <c r="D668" s="233"/>
      <c r="E668" s="233"/>
      <c r="F668" s="233"/>
      <c r="G668" s="233"/>
      <c r="H668" s="233"/>
      <c r="I668" s="233"/>
      <c r="J668" s="233"/>
      <c r="K668" s="233"/>
      <c r="L668" s="233"/>
      <c r="M668" s="233"/>
      <c r="N668" s="233"/>
      <c r="O668" s="233"/>
      <c r="P668" s="233"/>
      <c r="Q668" s="233"/>
      <c r="R668" s="233"/>
      <c r="S668" s="233"/>
      <c r="T668" s="233"/>
      <c r="U668" s="260"/>
      <c r="V668" s="261"/>
      <c r="W668" s="233"/>
      <c r="X668" s="233"/>
      <c r="Y668" s="233"/>
      <c r="Z668" s="233"/>
    </row>
    <row r="669">
      <c r="A669" s="233"/>
      <c r="B669" s="233"/>
      <c r="C669" s="233"/>
      <c r="D669" s="233"/>
      <c r="E669" s="233"/>
      <c r="F669" s="233"/>
      <c r="G669" s="233"/>
      <c r="H669" s="233"/>
      <c r="I669" s="233"/>
      <c r="J669" s="233"/>
      <c r="K669" s="233"/>
      <c r="L669" s="233"/>
      <c r="M669" s="233"/>
      <c r="N669" s="233"/>
      <c r="O669" s="233"/>
      <c r="P669" s="233"/>
      <c r="Q669" s="233"/>
      <c r="R669" s="233"/>
      <c r="S669" s="233"/>
      <c r="T669" s="233"/>
      <c r="U669" s="260"/>
      <c r="V669" s="261"/>
      <c r="W669" s="233"/>
      <c r="X669" s="233"/>
      <c r="Y669" s="233"/>
      <c r="Z669" s="233"/>
    </row>
    <row r="670">
      <c r="A670" s="233"/>
      <c r="B670" s="233"/>
      <c r="C670" s="233"/>
      <c r="D670" s="233"/>
      <c r="E670" s="233"/>
      <c r="F670" s="233"/>
      <c r="G670" s="233"/>
      <c r="H670" s="233"/>
      <c r="I670" s="233"/>
      <c r="J670" s="233"/>
      <c r="K670" s="233"/>
      <c r="L670" s="233"/>
      <c r="M670" s="233"/>
      <c r="N670" s="233"/>
      <c r="O670" s="233"/>
      <c r="P670" s="233"/>
      <c r="Q670" s="233"/>
      <c r="R670" s="233"/>
      <c r="S670" s="233"/>
      <c r="T670" s="233"/>
      <c r="U670" s="260"/>
      <c r="V670" s="261"/>
      <c r="W670" s="233"/>
      <c r="X670" s="233"/>
      <c r="Y670" s="233"/>
      <c r="Z670" s="233"/>
    </row>
    <row r="671">
      <c r="A671" s="233"/>
      <c r="B671" s="233"/>
      <c r="C671" s="233"/>
      <c r="D671" s="233"/>
      <c r="E671" s="233"/>
      <c r="F671" s="233"/>
      <c r="G671" s="233"/>
      <c r="H671" s="233"/>
      <c r="I671" s="233"/>
      <c r="J671" s="233"/>
      <c r="K671" s="233"/>
      <c r="L671" s="233"/>
      <c r="M671" s="233"/>
      <c r="N671" s="233"/>
      <c r="O671" s="233"/>
      <c r="P671" s="233"/>
      <c r="Q671" s="233"/>
      <c r="R671" s="233"/>
      <c r="S671" s="233"/>
      <c r="T671" s="233"/>
      <c r="U671" s="260"/>
      <c r="V671" s="261"/>
      <c r="W671" s="233"/>
      <c r="X671" s="233"/>
      <c r="Y671" s="233"/>
      <c r="Z671" s="233"/>
    </row>
    <row r="672">
      <c r="A672" s="233"/>
      <c r="B672" s="233"/>
      <c r="C672" s="233"/>
      <c r="D672" s="233"/>
      <c r="E672" s="233"/>
      <c r="F672" s="233"/>
      <c r="G672" s="233"/>
      <c r="H672" s="233"/>
      <c r="I672" s="233"/>
      <c r="J672" s="233"/>
      <c r="K672" s="233"/>
      <c r="L672" s="233"/>
      <c r="M672" s="233"/>
      <c r="N672" s="233"/>
      <c r="O672" s="233"/>
      <c r="P672" s="233"/>
      <c r="Q672" s="233"/>
      <c r="R672" s="233"/>
      <c r="S672" s="233"/>
      <c r="T672" s="233"/>
      <c r="U672" s="260"/>
      <c r="V672" s="261"/>
      <c r="W672" s="233"/>
      <c r="X672" s="233"/>
      <c r="Y672" s="233"/>
      <c r="Z672" s="233"/>
    </row>
    <row r="673">
      <c r="A673" s="233"/>
      <c r="B673" s="233"/>
      <c r="C673" s="233"/>
      <c r="D673" s="233"/>
      <c r="E673" s="233"/>
      <c r="F673" s="233"/>
      <c r="G673" s="233"/>
      <c r="H673" s="233"/>
      <c r="I673" s="233"/>
      <c r="J673" s="233"/>
      <c r="K673" s="233"/>
      <c r="L673" s="233"/>
      <c r="M673" s="233"/>
      <c r="N673" s="233"/>
      <c r="O673" s="233"/>
      <c r="P673" s="233"/>
      <c r="Q673" s="233"/>
      <c r="R673" s="233"/>
      <c r="S673" s="233"/>
      <c r="T673" s="233"/>
      <c r="U673" s="260"/>
      <c r="V673" s="261"/>
      <c r="W673" s="233"/>
      <c r="X673" s="233"/>
      <c r="Y673" s="233"/>
      <c r="Z673" s="233"/>
    </row>
    <row r="674">
      <c r="A674" s="233"/>
      <c r="B674" s="233"/>
      <c r="C674" s="233"/>
      <c r="D674" s="233"/>
      <c r="E674" s="233"/>
      <c r="F674" s="233"/>
      <c r="G674" s="233"/>
      <c r="H674" s="233"/>
      <c r="I674" s="233"/>
      <c r="J674" s="233"/>
      <c r="K674" s="233"/>
      <c r="L674" s="233"/>
      <c r="M674" s="233"/>
      <c r="N674" s="233"/>
      <c r="O674" s="233"/>
      <c r="P674" s="233"/>
      <c r="Q674" s="233"/>
      <c r="R674" s="233"/>
      <c r="S674" s="233"/>
      <c r="T674" s="233"/>
      <c r="U674" s="260"/>
      <c r="V674" s="261"/>
      <c r="W674" s="233"/>
      <c r="X674" s="233"/>
      <c r="Y674" s="233"/>
      <c r="Z674" s="233"/>
    </row>
    <row r="675">
      <c r="A675" s="233"/>
      <c r="B675" s="233"/>
      <c r="C675" s="233"/>
      <c r="D675" s="233"/>
      <c r="E675" s="233"/>
      <c r="F675" s="233"/>
      <c r="G675" s="233"/>
      <c r="H675" s="233"/>
      <c r="I675" s="233"/>
      <c r="J675" s="233"/>
      <c r="K675" s="233"/>
      <c r="L675" s="233"/>
      <c r="M675" s="233"/>
      <c r="N675" s="233"/>
      <c r="O675" s="233"/>
      <c r="P675" s="233"/>
      <c r="Q675" s="233"/>
      <c r="R675" s="233"/>
      <c r="S675" s="233"/>
      <c r="T675" s="233"/>
      <c r="U675" s="260"/>
      <c r="V675" s="261"/>
      <c r="W675" s="233"/>
      <c r="X675" s="233"/>
      <c r="Y675" s="233"/>
      <c r="Z675" s="233"/>
    </row>
    <row r="676">
      <c r="A676" s="233"/>
      <c r="B676" s="233"/>
      <c r="C676" s="233"/>
      <c r="D676" s="233"/>
      <c r="E676" s="233"/>
      <c r="F676" s="233"/>
      <c r="G676" s="233"/>
      <c r="H676" s="233"/>
      <c r="I676" s="233"/>
      <c r="J676" s="233"/>
      <c r="K676" s="233"/>
      <c r="L676" s="233"/>
      <c r="M676" s="233"/>
      <c r="N676" s="233"/>
      <c r="O676" s="233"/>
      <c r="P676" s="233"/>
      <c r="Q676" s="233"/>
      <c r="R676" s="233"/>
      <c r="S676" s="233"/>
      <c r="T676" s="233"/>
      <c r="U676" s="260"/>
      <c r="V676" s="261"/>
      <c r="W676" s="233"/>
      <c r="X676" s="233"/>
      <c r="Y676" s="233"/>
      <c r="Z676" s="233"/>
    </row>
    <row r="677">
      <c r="A677" s="233"/>
      <c r="B677" s="233"/>
      <c r="C677" s="233"/>
      <c r="D677" s="233"/>
      <c r="E677" s="233"/>
      <c r="F677" s="233"/>
      <c r="G677" s="233"/>
      <c r="H677" s="233"/>
      <c r="I677" s="233"/>
      <c r="J677" s="233"/>
      <c r="K677" s="233"/>
      <c r="L677" s="233"/>
      <c r="M677" s="233"/>
      <c r="N677" s="233"/>
      <c r="O677" s="233"/>
      <c r="P677" s="233"/>
      <c r="Q677" s="233"/>
      <c r="R677" s="233"/>
      <c r="S677" s="233"/>
      <c r="T677" s="233"/>
      <c r="U677" s="260"/>
      <c r="V677" s="261"/>
      <c r="W677" s="233"/>
      <c r="X677" s="233"/>
      <c r="Y677" s="233"/>
      <c r="Z677" s="233"/>
    </row>
    <row r="678">
      <c r="A678" s="233"/>
      <c r="B678" s="233"/>
      <c r="C678" s="233"/>
      <c r="D678" s="233"/>
      <c r="E678" s="233"/>
      <c r="F678" s="233"/>
      <c r="G678" s="233"/>
      <c r="H678" s="233"/>
      <c r="I678" s="233"/>
      <c r="J678" s="233"/>
      <c r="K678" s="233"/>
      <c r="L678" s="233"/>
      <c r="M678" s="233"/>
      <c r="N678" s="233"/>
      <c r="O678" s="233"/>
      <c r="P678" s="233"/>
      <c r="Q678" s="233"/>
      <c r="R678" s="233"/>
      <c r="S678" s="233"/>
      <c r="T678" s="233"/>
      <c r="U678" s="260"/>
      <c r="V678" s="261"/>
      <c r="W678" s="233"/>
      <c r="X678" s="233"/>
      <c r="Y678" s="233"/>
      <c r="Z678" s="233"/>
    </row>
    <row r="679">
      <c r="A679" s="233"/>
      <c r="B679" s="233"/>
      <c r="C679" s="233"/>
      <c r="D679" s="233"/>
      <c r="E679" s="233"/>
      <c r="F679" s="233"/>
      <c r="G679" s="233"/>
      <c r="H679" s="233"/>
      <c r="I679" s="233"/>
      <c r="J679" s="233"/>
      <c r="K679" s="233"/>
      <c r="L679" s="233"/>
      <c r="M679" s="233"/>
      <c r="N679" s="233"/>
      <c r="O679" s="233"/>
      <c r="P679" s="233"/>
      <c r="Q679" s="233"/>
      <c r="R679" s="233"/>
      <c r="S679" s="233"/>
      <c r="T679" s="233"/>
      <c r="U679" s="260"/>
      <c r="V679" s="261"/>
      <c r="W679" s="233"/>
      <c r="X679" s="233"/>
      <c r="Y679" s="233"/>
      <c r="Z679" s="233"/>
    </row>
    <row r="680">
      <c r="A680" s="233"/>
      <c r="B680" s="233"/>
      <c r="C680" s="233"/>
      <c r="D680" s="233"/>
      <c r="E680" s="233"/>
      <c r="F680" s="233"/>
      <c r="G680" s="233"/>
      <c r="H680" s="233"/>
      <c r="I680" s="233"/>
      <c r="J680" s="233"/>
      <c r="K680" s="233"/>
      <c r="L680" s="233"/>
      <c r="M680" s="233"/>
      <c r="N680" s="233"/>
      <c r="O680" s="233"/>
      <c r="P680" s="233"/>
      <c r="Q680" s="233"/>
      <c r="R680" s="233"/>
      <c r="S680" s="233"/>
      <c r="T680" s="233"/>
      <c r="U680" s="260"/>
      <c r="V680" s="261"/>
      <c r="W680" s="233"/>
      <c r="X680" s="233"/>
      <c r="Y680" s="233"/>
      <c r="Z680" s="233"/>
    </row>
    <row r="681">
      <c r="A681" s="233"/>
      <c r="B681" s="233"/>
      <c r="C681" s="233"/>
      <c r="D681" s="233"/>
      <c r="E681" s="233"/>
      <c r="F681" s="233"/>
      <c r="G681" s="233"/>
      <c r="H681" s="233"/>
      <c r="I681" s="233"/>
      <c r="J681" s="233"/>
      <c r="K681" s="233"/>
      <c r="L681" s="233"/>
      <c r="M681" s="233"/>
      <c r="N681" s="233"/>
      <c r="O681" s="233"/>
      <c r="P681" s="233"/>
      <c r="Q681" s="233"/>
      <c r="R681" s="233"/>
      <c r="S681" s="233"/>
      <c r="T681" s="233"/>
      <c r="U681" s="260"/>
      <c r="V681" s="261"/>
      <c r="W681" s="233"/>
      <c r="X681" s="233"/>
      <c r="Y681" s="233"/>
      <c r="Z681" s="233"/>
    </row>
    <row r="682">
      <c r="A682" s="233"/>
      <c r="B682" s="233"/>
      <c r="C682" s="233"/>
      <c r="D682" s="233"/>
      <c r="E682" s="233"/>
      <c r="F682" s="233"/>
      <c r="G682" s="233"/>
      <c r="H682" s="233"/>
      <c r="I682" s="233"/>
      <c r="J682" s="233"/>
      <c r="K682" s="233"/>
      <c r="L682" s="233"/>
      <c r="M682" s="233"/>
      <c r="N682" s="233"/>
      <c r="O682" s="233"/>
      <c r="P682" s="233"/>
      <c r="Q682" s="233"/>
      <c r="R682" s="233"/>
      <c r="S682" s="233"/>
      <c r="T682" s="233"/>
      <c r="U682" s="260"/>
      <c r="V682" s="261"/>
      <c r="W682" s="233"/>
      <c r="X682" s="233"/>
      <c r="Y682" s="233"/>
      <c r="Z682" s="233"/>
    </row>
    <row r="683">
      <c r="A683" s="233"/>
      <c r="B683" s="233"/>
      <c r="C683" s="233"/>
      <c r="D683" s="233"/>
      <c r="E683" s="233"/>
      <c r="F683" s="233"/>
      <c r="G683" s="233"/>
      <c r="H683" s="233"/>
      <c r="I683" s="233"/>
      <c r="J683" s="233"/>
      <c r="K683" s="233"/>
      <c r="L683" s="233"/>
      <c r="M683" s="233"/>
      <c r="N683" s="233"/>
      <c r="O683" s="233"/>
      <c r="P683" s="233"/>
      <c r="Q683" s="233"/>
      <c r="R683" s="233"/>
      <c r="S683" s="233"/>
      <c r="T683" s="233"/>
      <c r="U683" s="260"/>
      <c r="V683" s="261"/>
      <c r="W683" s="233"/>
      <c r="X683" s="233"/>
      <c r="Y683" s="233"/>
      <c r="Z683" s="233"/>
    </row>
    <row r="684">
      <c r="A684" s="233"/>
      <c r="B684" s="233"/>
      <c r="C684" s="233"/>
      <c r="D684" s="233"/>
      <c r="E684" s="233"/>
      <c r="F684" s="233"/>
      <c r="G684" s="233"/>
      <c r="H684" s="233"/>
      <c r="I684" s="233"/>
      <c r="J684" s="233"/>
      <c r="K684" s="233"/>
      <c r="L684" s="233"/>
      <c r="M684" s="233"/>
      <c r="N684" s="233"/>
      <c r="O684" s="233"/>
      <c r="P684" s="233"/>
      <c r="Q684" s="233"/>
      <c r="R684" s="233"/>
      <c r="S684" s="233"/>
      <c r="T684" s="233"/>
      <c r="U684" s="260"/>
      <c r="V684" s="261"/>
      <c r="W684" s="233"/>
      <c r="X684" s="233"/>
      <c r="Y684" s="233"/>
      <c r="Z684" s="233"/>
    </row>
    <row r="685">
      <c r="A685" s="233"/>
      <c r="B685" s="233"/>
      <c r="C685" s="233"/>
      <c r="D685" s="233"/>
      <c r="E685" s="233"/>
      <c r="F685" s="233"/>
      <c r="G685" s="233"/>
      <c r="H685" s="233"/>
      <c r="I685" s="233"/>
      <c r="J685" s="233"/>
      <c r="K685" s="233"/>
      <c r="L685" s="233"/>
      <c r="M685" s="233"/>
      <c r="N685" s="233"/>
      <c r="O685" s="233"/>
      <c r="P685" s="233"/>
      <c r="Q685" s="233"/>
      <c r="R685" s="233"/>
      <c r="S685" s="233"/>
      <c r="T685" s="233"/>
      <c r="U685" s="260"/>
      <c r="V685" s="261"/>
      <c r="W685" s="233"/>
      <c r="X685" s="233"/>
      <c r="Y685" s="233"/>
      <c r="Z685" s="233"/>
    </row>
    <row r="686">
      <c r="A686" s="233"/>
      <c r="B686" s="233"/>
      <c r="C686" s="233"/>
      <c r="D686" s="233"/>
      <c r="E686" s="233"/>
      <c r="F686" s="233"/>
      <c r="G686" s="233"/>
      <c r="H686" s="233"/>
      <c r="I686" s="233"/>
      <c r="J686" s="233"/>
      <c r="K686" s="233"/>
      <c r="L686" s="233"/>
      <c r="M686" s="233"/>
      <c r="N686" s="233"/>
      <c r="O686" s="233"/>
      <c r="P686" s="233"/>
      <c r="Q686" s="233"/>
      <c r="R686" s="233"/>
      <c r="S686" s="233"/>
      <c r="T686" s="233"/>
      <c r="U686" s="260"/>
      <c r="V686" s="261"/>
      <c r="W686" s="233"/>
      <c r="X686" s="233"/>
      <c r="Y686" s="233"/>
      <c r="Z686" s="233"/>
    </row>
    <row r="687">
      <c r="A687" s="233"/>
      <c r="B687" s="233"/>
      <c r="C687" s="233"/>
      <c r="D687" s="233"/>
      <c r="E687" s="233"/>
      <c r="F687" s="233"/>
      <c r="G687" s="233"/>
      <c r="H687" s="233"/>
      <c r="I687" s="233"/>
      <c r="J687" s="233"/>
      <c r="K687" s="233"/>
      <c r="L687" s="233"/>
      <c r="M687" s="233"/>
      <c r="N687" s="233"/>
      <c r="O687" s="233"/>
      <c r="P687" s="233"/>
      <c r="Q687" s="233"/>
      <c r="R687" s="233"/>
      <c r="S687" s="233"/>
      <c r="T687" s="233"/>
      <c r="U687" s="260"/>
      <c r="V687" s="261"/>
      <c r="W687" s="233"/>
      <c r="X687" s="233"/>
      <c r="Y687" s="233"/>
      <c r="Z687" s="233"/>
    </row>
    <row r="688">
      <c r="A688" s="233"/>
      <c r="B688" s="233"/>
      <c r="C688" s="233"/>
      <c r="D688" s="233"/>
      <c r="E688" s="233"/>
      <c r="F688" s="233"/>
      <c r="G688" s="233"/>
      <c r="H688" s="233"/>
      <c r="I688" s="233"/>
      <c r="J688" s="233"/>
      <c r="K688" s="233"/>
      <c r="L688" s="233"/>
      <c r="M688" s="233"/>
      <c r="N688" s="233"/>
      <c r="O688" s="233"/>
      <c r="P688" s="233"/>
      <c r="Q688" s="233"/>
      <c r="R688" s="233"/>
      <c r="S688" s="233"/>
      <c r="T688" s="233"/>
      <c r="U688" s="260"/>
      <c r="V688" s="261"/>
      <c r="W688" s="233"/>
      <c r="X688" s="233"/>
      <c r="Y688" s="233"/>
      <c r="Z688" s="233"/>
    </row>
    <row r="689">
      <c r="A689" s="233"/>
      <c r="B689" s="233"/>
      <c r="C689" s="233"/>
      <c r="D689" s="233"/>
      <c r="E689" s="233"/>
      <c r="F689" s="233"/>
      <c r="G689" s="233"/>
      <c r="H689" s="233"/>
      <c r="I689" s="233"/>
      <c r="J689" s="233"/>
      <c r="K689" s="233"/>
      <c r="L689" s="233"/>
      <c r="M689" s="233"/>
      <c r="N689" s="233"/>
      <c r="O689" s="233"/>
      <c r="P689" s="233"/>
      <c r="Q689" s="233"/>
      <c r="R689" s="233"/>
      <c r="S689" s="233"/>
      <c r="T689" s="233"/>
      <c r="U689" s="260"/>
      <c r="V689" s="261"/>
      <c r="W689" s="233"/>
      <c r="X689" s="233"/>
      <c r="Y689" s="233"/>
      <c r="Z689" s="233"/>
    </row>
    <row r="690">
      <c r="A690" s="233"/>
      <c r="B690" s="233"/>
      <c r="C690" s="233"/>
      <c r="D690" s="233"/>
      <c r="E690" s="233"/>
      <c r="F690" s="233"/>
      <c r="G690" s="233"/>
      <c r="H690" s="233"/>
      <c r="I690" s="233"/>
      <c r="J690" s="233"/>
      <c r="K690" s="233"/>
      <c r="L690" s="233"/>
      <c r="M690" s="233"/>
      <c r="N690" s="233"/>
      <c r="O690" s="233"/>
      <c r="P690" s="233"/>
      <c r="Q690" s="233"/>
      <c r="R690" s="233"/>
      <c r="S690" s="233"/>
      <c r="T690" s="233"/>
      <c r="U690" s="260"/>
      <c r="V690" s="261"/>
      <c r="W690" s="233"/>
      <c r="X690" s="233"/>
      <c r="Y690" s="233"/>
      <c r="Z690" s="233"/>
    </row>
    <row r="691">
      <c r="A691" s="233"/>
      <c r="B691" s="233"/>
      <c r="C691" s="233"/>
      <c r="D691" s="233"/>
      <c r="E691" s="233"/>
      <c r="F691" s="233"/>
      <c r="G691" s="233"/>
      <c r="H691" s="233"/>
      <c r="I691" s="233"/>
      <c r="J691" s="233"/>
      <c r="K691" s="233"/>
      <c r="L691" s="233"/>
      <c r="M691" s="233"/>
      <c r="N691" s="233"/>
      <c r="O691" s="233"/>
      <c r="P691" s="233"/>
      <c r="Q691" s="233"/>
      <c r="R691" s="233"/>
      <c r="S691" s="233"/>
      <c r="T691" s="233"/>
      <c r="U691" s="260"/>
      <c r="V691" s="261"/>
      <c r="W691" s="233"/>
      <c r="X691" s="233"/>
      <c r="Y691" s="233"/>
      <c r="Z691" s="233"/>
    </row>
    <row r="692">
      <c r="A692" s="233"/>
      <c r="B692" s="233"/>
      <c r="C692" s="233"/>
      <c r="D692" s="233"/>
      <c r="E692" s="233"/>
      <c r="F692" s="233"/>
      <c r="G692" s="233"/>
      <c r="H692" s="233"/>
      <c r="I692" s="233"/>
      <c r="J692" s="233"/>
      <c r="K692" s="233"/>
      <c r="L692" s="233"/>
      <c r="M692" s="233"/>
      <c r="N692" s="233"/>
      <c r="O692" s="233"/>
      <c r="P692" s="233"/>
      <c r="Q692" s="233"/>
      <c r="R692" s="233"/>
      <c r="S692" s="233"/>
      <c r="T692" s="233"/>
      <c r="U692" s="260"/>
      <c r="V692" s="261"/>
      <c r="W692" s="233"/>
      <c r="X692" s="233"/>
      <c r="Y692" s="233"/>
      <c r="Z692" s="233"/>
    </row>
    <row r="693">
      <c r="A693" s="233"/>
      <c r="B693" s="233"/>
      <c r="C693" s="233"/>
      <c r="D693" s="233"/>
      <c r="E693" s="233"/>
      <c r="F693" s="233"/>
      <c r="G693" s="233"/>
      <c r="H693" s="233"/>
      <c r="I693" s="233"/>
      <c r="J693" s="233"/>
      <c r="K693" s="233"/>
      <c r="L693" s="233"/>
      <c r="M693" s="233"/>
      <c r="N693" s="233"/>
      <c r="O693" s="233"/>
      <c r="P693" s="233"/>
      <c r="Q693" s="233"/>
      <c r="R693" s="233"/>
      <c r="S693" s="233"/>
      <c r="T693" s="233"/>
      <c r="U693" s="260"/>
      <c r="V693" s="261"/>
      <c r="W693" s="233"/>
      <c r="X693" s="233"/>
      <c r="Y693" s="233"/>
      <c r="Z693" s="233"/>
    </row>
    <row r="694">
      <c r="A694" s="233"/>
      <c r="B694" s="233"/>
      <c r="C694" s="233"/>
      <c r="D694" s="233"/>
      <c r="E694" s="233"/>
      <c r="F694" s="233"/>
      <c r="G694" s="233"/>
      <c r="H694" s="233"/>
      <c r="I694" s="233"/>
      <c r="J694" s="233"/>
      <c r="K694" s="233"/>
      <c r="L694" s="233"/>
      <c r="M694" s="233"/>
      <c r="N694" s="233"/>
      <c r="O694" s="233"/>
      <c r="P694" s="233"/>
      <c r="Q694" s="233"/>
      <c r="R694" s="233"/>
      <c r="S694" s="233"/>
      <c r="T694" s="233"/>
      <c r="U694" s="260"/>
      <c r="V694" s="261"/>
      <c r="W694" s="233"/>
      <c r="X694" s="233"/>
      <c r="Y694" s="233"/>
      <c r="Z694" s="233"/>
    </row>
    <row r="695">
      <c r="A695" s="233"/>
      <c r="B695" s="233"/>
      <c r="C695" s="233"/>
      <c r="D695" s="233"/>
      <c r="E695" s="233"/>
      <c r="F695" s="233"/>
      <c r="G695" s="233"/>
      <c r="H695" s="233"/>
      <c r="I695" s="233"/>
      <c r="J695" s="233"/>
      <c r="K695" s="233"/>
      <c r="L695" s="233"/>
      <c r="M695" s="233"/>
      <c r="N695" s="233"/>
      <c r="O695" s="233"/>
      <c r="P695" s="233"/>
      <c r="Q695" s="233"/>
      <c r="R695" s="233"/>
      <c r="S695" s="233"/>
      <c r="T695" s="233"/>
      <c r="U695" s="260"/>
      <c r="V695" s="261"/>
      <c r="W695" s="233"/>
      <c r="X695" s="233"/>
      <c r="Y695" s="233"/>
      <c r="Z695" s="233"/>
    </row>
    <row r="696">
      <c r="A696" s="233"/>
      <c r="B696" s="233"/>
      <c r="C696" s="233"/>
      <c r="D696" s="233"/>
      <c r="E696" s="233"/>
      <c r="F696" s="233"/>
      <c r="G696" s="233"/>
      <c r="H696" s="233"/>
      <c r="I696" s="233"/>
      <c r="J696" s="233"/>
      <c r="K696" s="233"/>
      <c r="L696" s="233"/>
      <c r="M696" s="233"/>
      <c r="N696" s="233"/>
      <c r="O696" s="233"/>
      <c r="P696" s="233"/>
      <c r="Q696" s="233"/>
      <c r="R696" s="233"/>
      <c r="S696" s="233"/>
      <c r="T696" s="233"/>
      <c r="U696" s="260"/>
      <c r="V696" s="261"/>
      <c r="W696" s="233"/>
      <c r="X696" s="233"/>
      <c r="Y696" s="233"/>
      <c r="Z696" s="233"/>
    </row>
    <row r="697">
      <c r="A697" s="233"/>
      <c r="B697" s="233"/>
      <c r="C697" s="233"/>
      <c r="D697" s="233"/>
      <c r="E697" s="233"/>
      <c r="F697" s="233"/>
      <c r="G697" s="233"/>
      <c r="H697" s="233"/>
      <c r="I697" s="233"/>
      <c r="J697" s="233"/>
      <c r="K697" s="233"/>
      <c r="L697" s="233"/>
      <c r="M697" s="233"/>
      <c r="N697" s="233"/>
      <c r="O697" s="233"/>
      <c r="P697" s="233"/>
      <c r="Q697" s="233"/>
      <c r="R697" s="233"/>
      <c r="S697" s="233"/>
      <c r="T697" s="233"/>
      <c r="U697" s="260"/>
      <c r="V697" s="261"/>
      <c r="W697" s="233"/>
      <c r="X697" s="233"/>
      <c r="Y697" s="233"/>
      <c r="Z697" s="233"/>
    </row>
    <row r="698">
      <c r="A698" s="233"/>
      <c r="B698" s="233"/>
      <c r="C698" s="233"/>
      <c r="D698" s="233"/>
      <c r="E698" s="233"/>
      <c r="F698" s="233"/>
      <c r="G698" s="233"/>
      <c r="H698" s="233"/>
      <c r="I698" s="233"/>
      <c r="J698" s="233"/>
      <c r="K698" s="233"/>
      <c r="L698" s="233"/>
      <c r="M698" s="233"/>
      <c r="N698" s="233"/>
      <c r="O698" s="233"/>
      <c r="P698" s="233"/>
      <c r="Q698" s="233"/>
      <c r="R698" s="233"/>
      <c r="S698" s="233"/>
      <c r="T698" s="233"/>
      <c r="U698" s="260"/>
      <c r="V698" s="261"/>
      <c r="W698" s="233"/>
      <c r="X698" s="233"/>
      <c r="Y698" s="233"/>
      <c r="Z698" s="233"/>
    </row>
    <row r="699">
      <c r="A699" s="233"/>
      <c r="B699" s="233"/>
      <c r="C699" s="233"/>
      <c r="D699" s="233"/>
      <c r="E699" s="233"/>
      <c r="F699" s="233"/>
      <c r="G699" s="233"/>
      <c r="H699" s="233"/>
      <c r="I699" s="233"/>
      <c r="J699" s="233"/>
      <c r="K699" s="233"/>
      <c r="L699" s="233"/>
      <c r="M699" s="233"/>
      <c r="N699" s="233"/>
      <c r="O699" s="233"/>
      <c r="P699" s="233"/>
      <c r="Q699" s="233"/>
      <c r="R699" s="233"/>
      <c r="S699" s="233"/>
      <c r="T699" s="233"/>
      <c r="U699" s="260"/>
      <c r="V699" s="261"/>
      <c r="W699" s="233"/>
      <c r="X699" s="233"/>
      <c r="Y699" s="233"/>
      <c r="Z699" s="233"/>
    </row>
    <row r="700">
      <c r="A700" s="233"/>
      <c r="B700" s="233"/>
      <c r="C700" s="233"/>
      <c r="D700" s="233"/>
      <c r="E700" s="233"/>
      <c r="F700" s="233"/>
      <c r="G700" s="233"/>
      <c r="H700" s="233"/>
      <c r="I700" s="233"/>
      <c r="J700" s="233"/>
      <c r="K700" s="233"/>
      <c r="L700" s="233"/>
      <c r="M700" s="233"/>
      <c r="N700" s="233"/>
      <c r="O700" s="233"/>
      <c r="P700" s="233"/>
      <c r="Q700" s="233"/>
      <c r="R700" s="233"/>
      <c r="S700" s="233"/>
      <c r="T700" s="233"/>
      <c r="U700" s="260"/>
      <c r="V700" s="261"/>
      <c r="W700" s="233"/>
      <c r="X700" s="233"/>
      <c r="Y700" s="233"/>
      <c r="Z700" s="233"/>
    </row>
    <row r="701">
      <c r="A701" s="233"/>
      <c r="B701" s="233"/>
      <c r="C701" s="233"/>
      <c r="D701" s="233"/>
      <c r="E701" s="233"/>
      <c r="F701" s="233"/>
      <c r="G701" s="233"/>
      <c r="H701" s="233"/>
      <c r="I701" s="233"/>
      <c r="J701" s="233"/>
      <c r="K701" s="233"/>
      <c r="L701" s="233"/>
      <c r="M701" s="233"/>
      <c r="N701" s="233"/>
      <c r="O701" s="233"/>
      <c r="P701" s="233"/>
      <c r="Q701" s="233"/>
      <c r="R701" s="233"/>
      <c r="S701" s="233"/>
      <c r="T701" s="233"/>
      <c r="U701" s="260"/>
      <c r="V701" s="261"/>
      <c r="W701" s="233"/>
      <c r="X701" s="233"/>
      <c r="Y701" s="233"/>
      <c r="Z701" s="233"/>
    </row>
    <row r="702">
      <c r="A702" s="233"/>
      <c r="B702" s="233"/>
      <c r="C702" s="233"/>
      <c r="D702" s="233"/>
      <c r="E702" s="233"/>
      <c r="F702" s="233"/>
      <c r="G702" s="233"/>
      <c r="H702" s="233"/>
      <c r="I702" s="233"/>
      <c r="J702" s="233"/>
      <c r="K702" s="233"/>
      <c r="L702" s="233"/>
      <c r="M702" s="233"/>
      <c r="N702" s="233"/>
      <c r="O702" s="233"/>
      <c r="P702" s="233"/>
      <c r="Q702" s="233"/>
      <c r="R702" s="233"/>
      <c r="S702" s="233"/>
      <c r="T702" s="233"/>
      <c r="U702" s="260"/>
      <c r="V702" s="261"/>
      <c r="W702" s="233"/>
      <c r="X702" s="233"/>
      <c r="Y702" s="233"/>
      <c r="Z702" s="233"/>
    </row>
    <row r="703">
      <c r="A703" s="233"/>
      <c r="B703" s="233"/>
      <c r="C703" s="233"/>
      <c r="D703" s="233"/>
      <c r="E703" s="233"/>
      <c r="F703" s="233"/>
      <c r="G703" s="233"/>
      <c r="H703" s="233"/>
      <c r="I703" s="233"/>
      <c r="J703" s="233"/>
      <c r="K703" s="233"/>
      <c r="L703" s="233"/>
      <c r="M703" s="233"/>
      <c r="N703" s="233"/>
      <c r="O703" s="233"/>
      <c r="P703" s="233"/>
      <c r="Q703" s="233"/>
      <c r="R703" s="233"/>
      <c r="S703" s="233"/>
      <c r="T703" s="233"/>
      <c r="U703" s="260"/>
      <c r="V703" s="261"/>
      <c r="W703" s="233"/>
      <c r="X703" s="233"/>
      <c r="Y703" s="233"/>
      <c r="Z703" s="233"/>
    </row>
    <row r="704">
      <c r="A704" s="233"/>
      <c r="B704" s="233"/>
      <c r="C704" s="233"/>
      <c r="D704" s="233"/>
      <c r="E704" s="233"/>
      <c r="F704" s="233"/>
      <c r="G704" s="233"/>
      <c r="H704" s="233"/>
      <c r="I704" s="233"/>
      <c r="J704" s="233"/>
      <c r="K704" s="233"/>
      <c r="L704" s="233"/>
      <c r="M704" s="233"/>
      <c r="N704" s="233"/>
      <c r="O704" s="233"/>
      <c r="P704" s="233"/>
      <c r="Q704" s="233"/>
      <c r="R704" s="233"/>
      <c r="S704" s="233"/>
      <c r="T704" s="233"/>
      <c r="U704" s="260"/>
      <c r="V704" s="261"/>
      <c r="W704" s="233"/>
      <c r="X704" s="233"/>
      <c r="Y704" s="233"/>
      <c r="Z704" s="233"/>
    </row>
    <row r="705">
      <c r="A705" s="233"/>
      <c r="B705" s="233"/>
      <c r="C705" s="233"/>
      <c r="D705" s="233"/>
      <c r="E705" s="233"/>
      <c r="F705" s="233"/>
      <c r="G705" s="233"/>
      <c r="H705" s="233"/>
      <c r="I705" s="233"/>
      <c r="J705" s="233"/>
      <c r="K705" s="233"/>
      <c r="L705" s="233"/>
      <c r="M705" s="233"/>
      <c r="N705" s="233"/>
      <c r="O705" s="233"/>
      <c r="P705" s="233"/>
      <c r="Q705" s="233"/>
      <c r="R705" s="233"/>
      <c r="S705" s="233"/>
      <c r="T705" s="233"/>
      <c r="U705" s="260"/>
      <c r="V705" s="261"/>
      <c r="W705" s="233"/>
      <c r="X705" s="233"/>
      <c r="Y705" s="233"/>
      <c r="Z705" s="233"/>
    </row>
    <row r="706">
      <c r="A706" s="233"/>
      <c r="B706" s="233"/>
      <c r="C706" s="233"/>
      <c r="D706" s="233"/>
      <c r="E706" s="233"/>
      <c r="F706" s="233"/>
      <c r="G706" s="233"/>
      <c r="H706" s="233"/>
      <c r="I706" s="233"/>
      <c r="J706" s="233"/>
      <c r="K706" s="233"/>
      <c r="L706" s="233"/>
      <c r="M706" s="233"/>
      <c r="N706" s="233"/>
      <c r="O706" s="233"/>
      <c r="P706" s="233"/>
      <c r="Q706" s="233"/>
      <c r="R706" s="233"/>
      <c r="S706" s="233"/>
      <c r="T706" s="233"/>
      <c r="U706" s="260"/>
      <c r="V706" s="261"/>
      <c r="W706" s="233"/>
      <c r="X706" s="233"/>
      <c r="Y706" s="233"/>
      <c r="Z706" s="233"/>
    </row>
    <row r="707">
      <c r="A707" s="233"/>
      <c r="B707" s="233"/>
      <c r="C707" s="233"/>
      <c r="D707" s="233"/>
      <c r="E707" s="233"/>
      <c r="F707" s="233"/>
      <c r="G707" s="233"/>
      <c r="H707" s="233"/>
      <c r="I707" s="233"/>
      <c r="J707" s="233"/>
      <c r="K707" s="233"/>
      <c r="L707" s="233"/>
      <c r="M707" s="233"/>
      <c r="N707" s="233"/>
      <c r="O707" s="233"/>
      <c r="P707" s="233"/>
      <c r="Q707" s="233"/>
      <c r="R707" s="233"/>
      <c r="S707" s="233"/>
      <c r="T707" s="233"/>
      <c r="U707" s="260"/>
      <c r="V707" s="261"/>
      <c r="W707" s="233"/>
      <c r="X707" s="233"/>
      <c r="Y707" s="233"/>
      <c r="Z707" s="233"/>
    </row>
    <row r="708">
      <c r="A708" s="233"/>
      <c r="B708" s="233"/>
      <c r="C708" s="233"/>
      <c r="D708" s="233"/>
      <c r="E708" s="233"/>
      <c r="F708" s="233"/>
      <c r="G708" s="233"/>
      <c r="H708" s="233"/>
      <c r="I708" s="233"/>
      <c r="J708" s="233"/>
      <c r="K708" s="233"/>
      <c r="L708" s="233"/>
      <c r="M708" s="233"/>
      <c r="N708" s="233"/>
      <c r="O708" s="233"/>
      <c r="P708" s="233"/>
      <c r="Q708" s="233"/>
      <c r="R708" s="233"/>
      <c r="S708" s="233"/>
      <c r="T708" s="233"/>
      <c r="U708" s="260"/>
      <c r="V708" s="261"/>
      <c r="W708" s="233"/>
      <c r="X708" s="233"/>
      <c r="Y708" s="233"/>
      <c r="Z708" s="233"/>
    </row>
    <row r="709">
      <c r="A709" s="233"/>
      <c r="B709" s="233"/>
      <c r="C709" s="233"/>
      <c r="D709" s="233"/>
      <c r="E709" s="233"/>
      <c r="F709" s="233"/>
      <c r="G709" s="233"/>
      <c r="H709" s="233"/>
      <c r="I709" s="233"/>
      <c r="J709" s="233"/>
      <c r="K709" s="233"/>
      <c r="L709" s="233"/>
      <c r="M709" s="233"/>
      <c r="N709" s="233"/>
      <c r="O709" s="233"/>
      <c r="P709" s="233"/>
      <c r="Q709" s="233"/>
      <c r="R709" s="233"/>
      <c r="S709" s="233"/>
      <c r="T709" s="233"/>
      <c r="U709" s="260"/>
      <c r="V709" s="261"/>
      <c r="W709" s="233"/>
      <c r="X709" s="233"/>
      <c r="Y709" s="233"/>
      <c r="Z709" s="233"/>
    </row>
    <row r="710">
      <c r="A710" s="233"/>
      <c r="B710" s="233"/>
      <c r="C710" s="233"/>
      <c r="D710" s="233"/>
      <c r="E710" s="233"/>
      <c r="F710" s="233"/>
      <c r="G710" s="233"/>
      <c r="H710" s="233"/>
      <c r="I710" s="233"/>
      <c r="J710" s="233"/>
      <c r="K710" s="233"/>
      <c r="L710" s="233"/>
      <c r="M710" s="233"/>
      <c r="N710" s="233"/>
      <c r="O710" s="233"/>
      <c r="P710" s="233"/>
      <c r="Q710" s="233"/>
      <c r="R710" s="233"/>
      <c r="S710" s="233"/>
      <c r="T710" s="233"/>
      <c r="U710" s="260"/>
      <c r="V710" s="261"/>
      <c r="W710" s="233"/>
      <c r="X710" s="233"/>
      <c r="Y710" s="233"/>
      <c r="Z710" s="233"/>
    </row>
    <row r="711">
      <c r="A711" s="233"/>
      <c r="B711" s="233"/>
      <c r="C711" s="233"/>
      <c r="D711" s="233"/>
      <c r="E711" s="233"/>
      <c r="F711" s="233"/>
      <c r="G711" s="233"/>
      <c r="H711" s="233"/>
      <c r="I711" s="233"/>
      <c r="J711" s="233"/>
      <c r="K711" s="233"/>
      <c r="L711" s="233"/>
      <c r="M711" s="233"/>
      <c r="N711" s="233"/>
      <c r="O711" s="233"/>
      <c r="P711" s="233"/>
      <c r="Q711" s="233"/>
      <c r="R711" s="233"/>
      <c r="S711" s="233"/>
      <c r="T711" s="233"/>
      <c r="U711" s="260"/>
      <c r="V711" s="261"/>
      <c r="W711" s="233"/>
      <c r="X711" s="233"/>
      <c r="Y711" s="233"/>
      <c r="Z711" s="233"/>
    </row>
    <row r="712">
      <c r="A712" s="233"/>
      <c r="B712" s="233"/>
      <c r="C712" s="233"/>
      <c r="D712" s="233"/>
      <c r="E712" s="233"/>
      <c r="F712" s="233"/>
      <c r="G712" s="233"/>
      <c r="H712" s="233"/>
      <c r="I712" s="233"/>
      <c r="J712" s="233"/>
      <c r="K712" s="233"/>
      <c r="L712" s="233"/>
      <c r="M712" s="233"/>
      <c r="N712" s="233"/>
      <c r="O712" s="233"/>
      <c r="P712" s="233"/>
      <c r="Q712" s="233"/>
      <c r="R712" s="233"/>
      <c r="S712" s="233"/>
      <c r="T712" s="233"/>
      <c r="U712" s="260"/>
      <c r="V712" s="261"/>
      <c r="W712" s="233"/>
      <c r="X712" s="233"/>
      <c r="Y712" s="233"/>
      <c r="Z712" s="233"/>
    </row>
    <row r="713">
      <c r="A713" s="233"/>
      <c r="B713" s="233"/>
      <c r="C713" s="233"/>
      <c r="D713" s="233"/>
      <c r="E713" s="233"/>
      <c r="F713" s="233"/>
      <c r="G713" s="233"/>
      <c r="H713" s="233"/>
      <c r="I713" s="233"/>
      <c r="J713" s="233"/>
      <c r="K713" s="233"/>
      <c r="L713" s="233"/>
      <c r="M713" s="233"/>
      <c r="N713" s="233"/>
      <c r="O713" s="233"/>
      <c r="P713" s="233"/>
      <c r="Q713" s="233"/>
      <c r="R713" s="233"/>
      <c r="S713" s="233"/>
      <c r="T713" s="233"/>
      <c r="U713" s="260"/>
      <c r="V713" s="261"/>
      <c r="W713" s="233"/>
      <c r="X713" s="233"/>
      <c r="Y713" s="233"/>
      <c r="Z713" s="233"/>
    </row>
    <row r="714">
      <c r="A714" s="233"/>
      <c r="B714" s="233"/>
      <c r="C714" s="233"/>
      <c r="D714" s="233"/>
      <c r="E714" s="233"/>
      <c r="F714" s="233"/>
      <c r="G714" s="233"/>
      <c r="H714" s="233"/>
      <c r="I714" s="233"/>
      <c r="J714" s="233"/>
      <c r="K714" s="233"/>
      <c r="L714" s="233"/>
      <c r="M714" s="233"/>
      <c r="N714" s="233"/>
      <c r="O714" s="233"/>
      <c r="P714" s="233"/>
      <c r="Q714" s="233"/>
      <c r="R714" s="233"/>
      <c r="S714" s="233"/>
      <c r="T714" s="233"/>
      <c r="U714" s="260"/>
      <c r="V714" s="261"/>
      <c r="W714" s="233"/>
      <c r="X714" s="233"/>
      <c r="Y714" s="233"/>
      <c r="Z714" s="233"/>
    </row>
    <row r="715">
      <c r="A715" s="233"/>
      <c r="B715" s="233"/>
      <c r="C715" s="233"/>
      <c r="D715" s="233"/>
      <c r="E715" s="233"/>
      <c r="F715" s="233"/>
      <c r="G715" s="233"/>
      <c r="H715" s="233"/>
      <c r="I715" s="233"/>
      <c r="J715" s="233"/>
      <c r="K715" s="233"/>
      <c r="L715" s="233"/>
      <c r="M715" s="233"/>
      <c r="N715" s="233"/>
      <c r="O715" s="233"/>
      <c r="P715" s="233"/>
      <c r="Q715" s="233"/>
      <c r="R715" s="233"/>
      <c r="S715" s="233"/>
      <c r="T715" s="233"/>
      <c r="U715" s="260"/>
      <c r="V715" s="261"/>
      <c r="W715" s="233"/>
      <c r="X715" s="233"/>
      <c r="Y715" s="233"/>
      <c r="Z715" s="233"/>
    </row>
    <row r="716">
      <c r="A716" s="233"/>
      <c r="B716" s="233"/>
      <c r="C716" s="233"/>
      <c r="D716" s="233"/>
      <c r="E716" s="233"/>
      <c r="F716" s="233"/>
      <c r="G716" s="233"/>
      <c r="H716" s="233"/>
      <c r="I716" s="233"/>
      <c r="J716" s="233"/>
      <c r="K716" s="233"/>
      <c r="L716" s="233"/>
      <c r="M716" s="233"/>
      <c r="N716" s="233"/>
      <c r="O716" s="233"/>
      <c r="P716" s="233"/>
      <c r="Q716" s="233"/>
      <c r="R716" s="233"/>
      <c r="S716" s="233"/>
      <c r="T716" s="233"/>
      <c r="U716" s="260"/>
      <c r="V716" s="261"/>
      <c r="W716" s="233"/>
      <c r="X716" s="233"/>
      <c r="Y716" s="233"/>
      <c r="Z716" s="233"/>
    </row>
    <row r="717">
      <c r="A717" s="233"/>
      <c r="B717" s="233"/>
      <c r="C717" s="233"/>
      <c r="D717" s="233"/>
      <c r="E717" s="233"/>
      <c r="F717" s="233"/>
      <c r="G717" s="233"/>
      <c r="H717" s="233"/>
      <c r="I717" s="233"/>
      <c r="J717" s="233"/>
      <c r="K717" s="233"/>
      <c r="L717" s="233"/>
      <c r="M717" s="233"/>
      <c r="N717" s="233"/>
      <c r="O717" s="233"/>
      <c r="P717" s="233"/>
      <c r="Q717" s="233"/>
      <c r="R717" s="233"/>
      <c r="S717" s="233"/>
      <c r="T717" s="233"/>
      <c r="U717" s="260"/>
      <c r="V717" s="261"/>
      <c r="W717" s="233"/>
      <c r="X717" s="233"/>
      <c r="Y717" s="233"/>
      <c r="Z717" s="233"/>
    </row>
    <row r="718">
      <c r="A718" s="233"/>
      <c r="B718" s="233"/>
      <c r="C718" s="233"/>
      <c r="D718" s="233"/>
      <c r="E718" s="233"/>
      <c r="F718" s="233"/>
      <c r="G718" s="233"/>
      <c r="H718" s="233"/>
      <c r="I718" s="233"/>
      <c r="J718" s="233"/>
      <c r="K718" s="233"/>
      <c r="L718" s="233"/>
      <c r="M718" s="233"/>
      <c r="N718" s="233"/>
      <c r="O718" s="233"/>
      <c r="P718" s="233"/>
      <c r="Q718" s="233"/>
      <c r="R718" s="233"/>
      <c r="S718" s="233"/>
      <c r="T718" s="233"/>
      <c r="U718" s="260"/>
      <c r="V718" s="261"/>
      <c r="W718" s="233"/>
      <c r="X718" s="233"/>
      <c r="Y718" s="233"/>
      <c r="Z718" s="233"/>
    </row>
    <row r="719">
      <c r="A719" s="233"/>
      <c r="B719" s="233"/>
      <c r="C719" s="233"/>
      <c r="D719" s="233"/>
      <c r="E719" s="233"/>
      <c r="F719" s="233"/>
      <c r="G719" s="233"/>
      <c r="H719" s="233"/>
      <c r="I719" s="233"/>
      <c r="J719" s="233"/>
      <c r="K719" s="233"/>
      <c r="L719" s="233"/>
      <c r="M719" s="233"/>
      <c r="N719" s="233"/>
      <c r="O719" s="233"/>
      <c r="P719" s="233"/>
      <c r="Q719" s="233"/>
      <c r="R719" s="233"/>
      <c r="S719" s="233"/>
      <c r="T719" s="233"/>
      <c r="U719" s="260"/>
      <c r="V719" s="261"/>
      <c r="W719" s="233"/>
      <c r="X719" s="233"/>
      <c r="Y719" s="233"/>
      <c r="Z719" s="233"/>
    </row>
    <row r="720">
      <c r="A720" s="233"/>
      <c r="B720" s="233"/>
      <c r="C720" s="233"/>
      <c r="D720" s="233"/>
      <c r="E720" s="233"/>
      <c r="F720" s="233"/>
      <c r="G720" s="233"/>
      <c r="H720" s="233"/>
      <c r="I720" s="233"/>
      <c r="J720" s="233"/>
      <c r="K720" s="233"/>
      <c r="L720" s="233"/>
      <c r="M720" s="233"/>
      <c r="N720" s="233"/>
      <c r="O720" s="233"/>
      <c r="P720" s="233"/>
      <c r="Q720" s="233"/>
      <c r="R720" s="233"/>
      <c r="S720" s="233"/>
      <c r="T720" s="233"/>
      <c r="U720" s="260"/>
      <c r="V720" s="261"/>
      <c r="W720" s="233"/>
      <c r="X720" s="233"/>
      <c r="Y720" s="233"/>
      <c r="Z720" s="233"/>
    </row>
    <row r="721">
      <c r="A721" s="233"/>
      <c r="B721" s="233"/>
      <c r="C721" s="233"/>
      <c r="D721" s="233"/>
      <c r="E721" s="233"/>
      <c r="F721" s="233"/>
      <c r="G721" s="233"/>
      <c r="H721" s="233"/>
      <c r="I721" s="233"/>
      <c r="J721" s="233"/>
      <c r="K721" s="233"/>
      <c r="L721" s="233"/>
      <c r="M721" s="233"/>
      <c r="N721" s="233"/>
      <c r="O721" s="233"/>
      <c r="P721" s="233"/>
      <c r="Q721" s="233"/>
      <c r="R721" s="233"/>
      <c r="S721" s="233"/>
      <c r="T721" s="233"/>
      <c r="U721" s="260"/>
      <c r="V721" s="261"/>
      <c r="W721" s="233"/>
      <c r="X721" s="233"/>
      <c r="Y721" s="233"/>
      <c r="Z721" s="233"/>
    </row>
    <row r="722">
      <c r="A722" s="233"/>
      <c r="B722" s="233"/>
      <c r="C722" s="233"/>
      <c r="D722" s="233"/>
      <c r="E722" s="233"/>
      <c r="F722" s="233"/>
      <c r="G722" s="233"/>
      <c r="H722" s="233"/>
      <c r="I722" s="233"/>
      <c r="J722" s="233"/>
      <c r="K722" s="233"/>
      <c r="L722" s="233"/>
      <c r="M722" s="233"/>
      <c r="N722" s="233"/>
      <c r="O722" s="233"/>
      <c r="P722" s="233"/>
      <c r="Q722" s="233"/>
      <c r="R722" s="233"/>
      <c r="S722" s="233"/>
      <c r="T722" s="233"/>
      <c r="U722" s="260"/>
      <c r="V722" s="261"/>
      <c r="W722" s="233"/>
      <c r="X722" s="233"/>
      <c r="Y722" s="233"/>
      <c r="Z722" s="233"/>
    </row>
    <row r="723">
      <c r="A723" s="233"/>
      <c r="B723" s="233"/>
      <c r="C723" s="233"/>
      <c r="D723" s="233"/>
      <c r="E723" s="233"/>
      <c r="F723" s="233"/>
      <c r="G723" s="233"/>
      <c r="H723" s="233"/>
      <c r="I723" s="233"/>
      <c r="J723" s="233"/>
      <c r="K723" s="233"/>
      <c r="L723" s="233"/>
      <c r="M723" s="233"/>
      <c r="N723" s="233"/>
      <c r="O723" s="233"/>
      <c r="P723" s="233"/>
      <c r="Q723" s="233"/>
      <c r="R723" s="233"/>
      <c r="S723" s="233"/>
      <c r="T723" s="233"/>
      <c r="U723" s="260"/>
      <c r="V723" s="261"/>
      <c r="W723" s="233"/>
      <c r="X723" s="233"/>
      <c r="Y723" s="233"/>
      <c r="Z723" s="233"/>
    </row>
    <row r="724">
      <c r="A724" s="233"/>
      <c r="B724" s="233"/>
      <c r="C724" s="233"/>
      <c r="D724" s="233"/>
      <c r="E724" s="233"/>
      <c r="F724" s="233"/>
      <c r="G724" s="233"/>
      <c r="H724" s="233"/>
      <c r="I724" s="233"/>
      <c r="J724" s="233"/>
      <c r="K724" s="233"/>
      <c r="L724" s="233"/>
      <c r="M724" s="233"/>
      <c r="N724" s="233"/>
      <c r="O724" s="233"/>
      <c r="P724" s="233"/>
      <c r="Q724" s="233"/>
      <c r="R724" s="233"/>
      <c r="S724" s="233"/>
      <c r="T724" s="233"/>
      <c r="U724" s="260"/>
      <c r="V724" s="261"/>
      <c r="W724" s="233"/>
      <c r="X724" s="233"/>
      <c r="Y724" s="233"/>
      <c r="Z724" s="233"/>
    </row>
    <row r="725">
      <c r="A725" s="233"/>
      <c r="B725" s="233"/>
      <c r="C725" s="233"/>
      <c r="D725" s="233"/>
      <c r="E725" s="233"/>
      <c r="F725" s="233"/>
      <c r="G725" s="233"/>
      <c r="H725" s="233"/>
      <c r="I725" s="233"/>
      <c r="J725" s="233"/>
      <c r="K725" s="233"/>
      <c r="L725" s="233"/>
      <c r="M725" s="233"/>
      <c r="N725" s="233"/>
      <c r="O725" s="233"/>
      <c r="P725" s="233"/>
      <c r="Q725" s="233"/>
      <c r="R725" s="233"/>
      <c r="S725" s="233"/>
      <c r="T725" s="233"/>
      <c r="U725" s="260"/>
      <c r="V725" s="261"/>
      <c r="W725" s="233"/>
      <c r="X725" s="233"/>
      <c r="Y725" s="233"/>
      <c r="Z725" s="233"/>
    </row>
    <row r="726">
      <c r="A726" s="233"/>
      <c r="B726" s="233"/>
      <c r="C726" s="233"/>
      <c r="D726" s="233"/>
      <c r="E726" s="233"/>
      <c r="F726" s="233"/>
      <c r="G726" s="233"/>
      <c r="H726" s="233"/>
      <c r="I726" s="233"/>
      <c r="J726" s="233"/>
      <c r="K726" s="233"/>
      <c r="L726" s="233"/>
      <c r="M726" s="233"/>
      <c r="N726" s="233"/>
      <c r="O726" s="233"/>
      <c r="P726" s="233"/>
      <c r="Q726" s="233"/>
      <c r="R726" s="233"/>
      <c r="S726" s="233"/>
      <c r="T726" s="233"/>
      <c r="U726" s="260"/>
      <c r="V726" s="261"/>
      <c r="W726" s="233"/>
      <c r="X726" s="233"/>
      <c r="Y726" s="233"/>
      <c r="Z726" s="233"/>
    </row>
    <row r="727">
      <c r="A727" s="233"/>
      <c r="B727" s="233"/>
      <c r="C727" s="233"/>
      <c r="D727" s="233"/>
      <c r="E727" s="233"/>
      <c r="F727" s="233"/>
      <c r="G727" s="233"/>
      <c r="H727" s="233"/>
      <c r="I727" s="233"/>
      <c r="J727" s="233"/>
      <c r="K727" s="233"/>
      <c r="L727" s="233"/>
      <c r="M727" s="233"/>
      <c r="N727" s="233"/>
      <c r="O727" s="233"/>
      <c r="P727" s="233"/>
      <c r="Q727" s="233"/>
      <c r="R727" s="233"/>
      <c r="S727" s="233"/>
      <c r="T727" s="233"/>
      <c r="U727" s="260"/>
      <c r="V727" s="261"/>
      <c r="W727" s="233"/>
      <c r="X727" s="233"/>
      <c r="Y727" s="233"/>
      <c r="Z727" s="233"/>
    </row>
    <row r="728">
      <c r="A728" s="233"/>
      <c r="B728" s="233"/>
      <c r="C728" s="233"/>
      <c r="D728" s="233"/>
      <c r="E728" s="233"/>
      <c r="F728" s="233"/>
      <c r="G728" s="233"/>
      <c r="H728" s="233"/>
      <c r="I728" s="233"/>
      <c r="J728" s="233"/>
      <c r="K728" s="233"/>
      <c r="L728" s="233"/>
      <c r="M728" s="233"/>
      <c r="N728" s="233"/>
      <c r="O728" s="233"/>
      <c r="P728" s="233"/>
      <c r="Q728" s="233"/>
      <c r="R728" s="233"/>
      <c r="S728" s="233"/>
      <c r="T728" s="233"/>
      <c r="U728" s="260"/>
      <c r="V728" s="261"/>
      <c r="W728" s="233"/>
      <c r="X728" s="233"/>
      <c r="Y728" s="233"/>
      <c r="Z728" s="233"/>
    </row>
    <row r="729">
      <c r="A729" s="233"/>
      <c r="B729" s="233"/>
      <c r="C729" s="233"/>
      <c r="D729" s="233"/>
      <c r="E729" s="233"/>
      <c r="F729" s="233"/>
      <c r="G729" s="233"/>
      <c r="H729" s="233"/>
      <c r="I729" s="233"/>
      <c r="J729" s="233"/>
      <c r="K729" s="233"/>
      <c r="L729" s="233"/>
      <c r="M729" s="233"/>
      <c r="N729" s="233"/>
      <c r="O729" s="233"/>
      <c r="P729" s="233"/>
      <c r="Q729" s="233"/>
      <c r="R729" s="233"/>
      <c r="S729" s="233"/>
      <c r="T729" s="233"/>
      <c r="U729" s="260"/>
      <c r="V729" s="261"/>
      <c r="W729" s="233"/>
      <c r="X729" s="233"/>
      <c r="Y729" s="233"/>
      <c r="Z729" s="233"/>
    </row>
    <row r="730">
      <c r="A730" s="233"/>
      <c r="B730" s="233"/>
      <c r="C730" s="233"/>
      <c r="D730" s="233"/>
      <c r="E730" s="233"/>
      <c r="F730" s="233"/>
      <c r="G730" s="233"/>
      <c r="H730" s="233"/>
      <c r="I730" s="233"/>
      <c r="J730" s="233"/>
      <c r="K730" s="233"/>
      <c r="L730" s="233"/>
      <c r="M730" s="233"/>
      <c r="N730" s="233"/>
      <c r="O730" s="233"/>
      <c r="P730" s="233"/>
      <c r="Q730" s="233"/>
      <c r="R730" s="233"/>
      <c r="S730" s="233"/>
      <c r="T730" s="233"/>
      <c r="U730" s="260"/>
      <c r="V730" s="261"/>
      <c r="W730" s="233"/>
      <c r="X730" s="233"/>
      <c r="Y730" s="233"/>
      <c r="Z730" s="233"/>
    </row>
    <row r="731">
      <c r="A731" s="233"/>
      <c r="B731" s="233"/>
      <c r="C731" s="233"/>
      <c r="D731" s="233"/>
      <c r="E731" s="233"/>
      <c r="F731" s="233"/>
      <c r="G731" s="233"/>
      <c r="H731" s="233"/>
      <c r="I731" s="233"/>
      <c r="J731" s="233"/>
      <c r="K731" s="233"/>
      <c r="L731" s="233"/>
      <c r="M731" s="233"/>
      <c r="N731" s="233"/>
      <c r="O731" s="233"/>
      <c r="P731" s="233"/>
      <c r="Q731" s="233"/>
      <c r="R731" s="233"/>
      <c r="S731" s="233"/>
      <c r="T731" s="233"/>
      <c r="U731" s="260"/>
      <c r="V731" s="261"/>
      <c r="W731" s="233"/>
      <c r="X731" s="233"/>
      <c r="Y731" s="233"/>
      <c r="Z731" s="233"/>
    </row>
    <row r="732">
      <c r="A732" s="233"/>
      <c r="B732" s="233"/>
      <c r="C732" s="233"/>
      <c r="D732" s="233"/>
      <c r="E732" s="233"/>
      <c r="F732" s="233"/>
      <c r="G732" s="233"/>
      <c r="H732" s="233"/>
      <c r="I732" s="233"/>
      <c r="J732" s="233"/>
      <c r="K732" s="233"/>
      <c r="L732" s="233"/>
      <c r="M732" s="233"/>
      <c r="N732" s="233"/>
      <c r="O732" s="233"/>
      <c r="P732" s="233"/>
      <c r="Q732" s="233"/>
      <c r="R732" s="233"/>
      <c r="S732" s="233"/>
      <c r="T732" s="233"/>
      <c r="U732" s="260"/>
      <c r="V732" s="261"/>
      <c r="W732" s="233"/>
      <c r="X732" s="233"/>
      <c r="Y732" s="233"/>
      <c r="Z732" s="233"/>
    </row>
    <row r="733">
      <c r="A733" s="233"/>
      <c r="B733" s="233"/>
      <c r="C733" s="233"/>
      <c r="D733" s="233"/>
      <c r="E733" s="233"/>
      <c r="F733" s="233"/>
      <c r="G733" s="233"/>
      <c r="H733" s="233"/>
      <c r="I733" s="233"/>
      <c r="J733" s="233"/>
      <c r="K733" s="233"/>
      <c r="L733" s="233"/>
      <c r="M733" s="233"/>
      <c r="N733" s="233"/>
      <c r="O733" s="233"/>
      <c r="P733" s="233"/>
      <c r="Q733" s="233"/>
      <c r="R733" s="233"/>
      <c r="S733" s="233"/>
      <c r="T733" s="233"/>
      <c r="U733" s="260"/>
      <c r="V733" s="261"/>
      <c r="W733" s="233"/>
      <c r="X733" s="233"/>
      <c r="Y733" s="233"/>
      <c r="Z733" s="233"/>
    </row>
    <row r="734">
      <c r="A734" s="233"/>
      <c r="B734" s="233"/>
      <c r="C734" s="233"/>
      <c r="D734" s="233"/>
      <c r="E734" s="233"/>
      <c r="F734" s="233"/>
      <c r="G734" s="233"/>
      <c r="H734" s="233"/>
      <c r="I734" s="233"/>
      <c r="J734" s="233"/>
      <c r="K734" s="233"/>
      <c r="L734" s="233"/>
      <c r="M734" s="233"/>
      <c r="N734" s="233"/>
      <c r="O734" s="233"/>
      <c r="P734" s="233"/>
      <c r="Q734" s="233"/>
      <c r="R734" s="233"/>
      <c r="S734" s="233"/>
      <c r="T734" s="233"/>
      <c r="U734" s="260"/>
      <c r="V734" s="261"/>
      <c r="W734" s="233"/>
      <c r="X734" s="233"/>
      <c r="Y734" s="233"/>
      <c r="Z734" s="233"/>
    </row>
    <row r="735">
      <c r="A735" s="233"/>
      <c r="B735" s="233"/>
      <c r="C735" s="233"/>
      <c r="D735" s="233"/>
      <c r="E735" s="233"/>
      <c r="F735" s="233"/>
      <c r="G735" s="233"/>
      <c r="H735" s="233"/>
      <c r="I735" s="233"/>
      <c r="J735" s="233"/>
      <c r="K735" s="233"/>
      <c r="L735" s="233"/>
      <c r="M735" s="233"/>
      <c r="N735" s="233"/>
      <c r="O735" s="233"/>
      <c r="P735" s="233"/>
      <c r="Q735" s="233"/>
      <c r="R735" s="233"/>
      <c r="S735" s="233"/>
      <c r="T735" s="233"/>
      <c r="U735" s="260"/>
      <c r="V735" s="261"/>
      <c r="W735" s="233"/>
      <c r="X735" s="233"/>
      <c r="Y735" s="233"/>
      <c r="Z735" s="233"/>
    </row>
    <row r="736">
      <c r="A736" s="233"/>
      <c r="B736" s="233"/>
      <c r="C736" s="233"/>
      <c r="D736" s="233"/>
      <c r="E736" s="233"/>
      <c r="F736" s="233"/>
      <c r="G736" s="233"/>
      <c r="H736" s="233"/>
      <c r="I736" s="233"/>
      <c r="J736" s="233"/>
      <c r="K736" s="233"/>
      <c r="L736" s="233"/>
      <c r="M736" s="233"/>
      <c r="N736" s="233"/>
      <c r="O736" s="233"/>
      <c r="P736" s="233"/>
      <c r="Q736" s="233"/>
      <c r="R736" s="233"/>
      <c r="S736" s="233"/>
      <c r="T736" s="233"/>
      <c r="U736" s="260"/>
      <c r="V736" s="261"/>
      <c r="W736" s="233"/>
      <c r="X736" s="233"/>
      <c r="Y736" s="233"/>
      <c r="Z736" s="233"/>
    </row>
    <row r="737">
      <c r="A737" s="233"/>
      <c r="B737" s="233"/>
      <c r="C737" s="233"/>
      <c r="D737" s="233"/>
      <c r="E737" s="233"/>
      <c r="F737" s="233"/>
      <c r="G737" s="233"/>
      <c r="H737" s="233"/>
      <c r="I737" s="233"/>
      <c r="J737" s="233"/>
      <c r="K737" s="233"/>
      <c r="L737" s="233"/>
      <c r="M737" s="233"/>
      <c r="N737" s="233"/>
      <c r="O737" s="233"/>
      <c r="P737" s="233"/>
      <c r="Q737" s="233"/>
      <c r="R737" s="233"/>
      <c r="S737" s="233"/>
      <c r="T737" s="233"/>
      <c r="U737" s="260"/>
      <c r="V737" s="261"/>
      <c r="W737" s="233"/>
      <c r="X737" s="233"/>
      <c r="Y737" s="233"/>
      <c r="Z737" s="233"/>
    </row>
    <row r="738">
      <c r="A738" s="233"/>
      <c r="B738" s="233"/>
      <c r="C738" s="233"/>
      <c r="D738" s="233"/>
      <c r="E738" s="233"/>
      <c r="F738" s="233"/>
      <c r="G738" s="233"/>
      <c r="H738" s="233"/>
      <c r="I738" s="233"/>
      <c r="J738" s="233"/>
      <c r="K738" s="233"/>
      <c r="L738" s="233"/>
      <c r="M738" s="233"/>
      <c r="N738" s="233"/>
      <c r="O738" s="233"/>
      <c r="P738" s="233"/>
      <c r="Q738" s="233"/>
      <c r="R738" s="233"/>
      <c r="S738" s="233"/>
      <c r="T738" s="233"/>
      <c r="U738" s="260"/>
      <c r="V738" s="261"/>
      <c r="W738" s="233"/>
      <c r="X738" s="233"/>
      <c r="Y738" s="233"/>
      <c r="Z738" s="233"/>
    </row>
    <row r="739">
      <c r="A739" s="233"/>
      <c r="B739" s="233"/>
      <c r="C739" s="233"/>
      <c r="D739" s="233"/>
      <c r="E739" s="233"/>
      <c r="F739" s="233"/>
      <c r="G739" s="233"/>
      <c r="H739" s="233"/>
      <c r="I739" s="233"/>
      <c r="J739" s="233"/>
      <c r="K739" s="233"/>
      <c r="L739" s="233"/>
      <c r="M739" s="233"/>
      <c r="N739" s="233"/>
      <c r="O739" s="233"/>
      <c r="P739" s="233"/>
      <c r="Q739" s="233"/>
      <c r="R739" s="233"/>
      <c r="S739" s="233"/>
      <c r="T739" s="233"/>
      <c r="U739" s="260"/>
      <c r="V739" s="261"/>
      <c r="W739" s="233"/>
      <c r="X739" s="233"/>
      <c r="Y739" s="233"/>
      <c r="Z739" s="233"/>
    </row>
    <row r="740">
      <c r="A740" s="233"/>
      <c r="B740" s="233"/>
      <c r="C740" s="233"/>
      <c r="D740" s="233"/>
      <c r="E740" s="233"/>
      <c r="F740" s="233"/>
      <c r="G740" s="233"/>
      <c r="H740" s="233"/>
      <c r="I740" s="233"/>
      <c r="J740" s="233"/>
      <c r="K740" s="233"/>
      <c r="L740" s="233"/>
      <c r="M740" s="233"/>
      <c r="N740" s="233"/>
      <c r="O740" s="233"/>
      <c r="P740" s="233"/>
      <c r="Q740" s="233"/>
      <c r="R740" s="233"/>
      <c r="S740" s="233"/>
      <c r="T740" s="233"/>
      <c r="U740" s="260"/>
      <c r="V740" s="261"/>
      <c r="W740" s="233"/>
      <c r="X740" s="233"/>
      <c r="Y740" s="233"/>
      <c r="Z740" s="233"/>
    </row>
    <row r="741">
      <c r="A741" s="233"/>
      <c r="B741" s="233"/>
      <c r="C741" s="233"/>
      <c r="D741" s="233"/>
      <c r="E741" s="233"/>
      <c r="F741" s="233"/>
      <c r="G741" s="233"/>
      <c r="H741" s="233"/>
      <c r="I741" s="233"/>
      <c r="J741" s="233"/>
      <c r="K741" s="233"/>
      <c r="L741" s="233"/>
      <c r="M741" s="233"/>
      <c r="N741" s="233"/>
      <c r="O741" s="233"/>
      <c r="P741" s="233"/>
      <c r="Q741" s="233"/>
      <c r="R741" s="233"/>
      <c r="S741" s="233"/>
      <c r="T741" s="233"/>
      <c r="U741" s="260"/>
      <c r="V741" s="261"/>
      <c r="W741" s="233"/>
      <c r="X741" s="233"/>
      <c r="Y741" s="233"/>
      <c r="Z741" s="233"/>
    </row>
    <row r="742">
      <c r="A742" s="233"/>
      <c r="B742" s="233"/>
      <c r="C742" s="233"/>
      <c r="D742" s="233"/>
      <c r="E742" s="233"/>
      <c r="F742" s="233"/>
      <c r="G742" s="233"/>
      <c r="H742" s="233"/>
      <c r="I742" s="233"/>
      <c r="J742" s="233"/>
      <c r="K742" s="233"/>
      <c r="L742" s="233"/>
      <c r="M742" s="233"/>
      <c r="N742" s="233"/>
      <c r="O742" s="233"/>
      <c r="P742" s="233"/>
      <c r="Q742" s="233"/>
      <c r="R742" s="233"/>
      <c r="S742" s="233"/>
      <c r="T742" s="233"/>
      <c r="U742" s="260"/>
      <c r="V742" s="261"/>
      <c r="W742" s="233"/>
      <c r="X742" s="233"/>
      <c r="Y742" s="233"/>
      <c r="Z742" s="233"/>
    </row>
    <row r="743">
      <c r="A743" s="233"/>
      <c r="B743" s="233"/>
      <c r="C743" s="233"/>
      <c r="D743" s="233"/>
      <c r="E743" s="233"/>
      <c r="F743" s="233"/>
      <c r="G743" s="233"/>
      <c r="H743" s="233"/>
      <c r="I743" s="233"/>
      <c r="J743" s="233"/>
      <c r="K743" s="233"/>
      <c r="L743" s="233"/>
      <c r="M743" s="233"/>
      <c r="N743" s="233"/>
      <c r="O743" s="233"/>
      <c r="P743" s="233"/>
      <c r="Q743" s="233"/>
      <c r="R743" s="233"/>
      <c r="S743" s="233"/>
      <c r="T743" s="233"/>
      <c r="U743" s="260"/>
      <c r="V743" s="261"/>
      <c r="W743" s="233"/>
      <c r="X743" s="233"/>
      <c r="Y743" s="233"/>
      <c r="Z743" s="233"/>
    </row>
    <row r="744">
      <c r="A744" s="233"/>
      <c r="B744" s="233"/>
      <c r="C744" s="233"/>
      <c r="D744" s="233"/>
      <c r="E744" s="233"/>
      <c r="F744" s="233"/>
      <c r="G744" s="233"/>
      <c r="H744" s="233"/>
      <c r="I744" s="233"/>
      <c r="J744" s="233"/>
      <c r="K744" s="233"/>
      <c r="L744" s="233"/>
      <c r="M744" s="233"/>
      <c r="N744" s="233"/>
      <c r="O744" s="233"/>
      <c r="P744" s="233"/>
      <c r="Q744" s="233"/>
      <c r="R744" s="233"/>
      <c r="S744" s="233"/>
      <c r="T744" s="233"/>
      <c r="U744" s="260"/>
      <c r="V744" s="261"/>
      <c r="W744" s="233"/>
      <c r="X744" s="233"/>
      <c r="Y744" s="233"/>
      <c r="Z744" s="233"/>
    </row>
    <row r="745">
      <c r="A745" s="233"/>
      <c r="B745" s="233"/>
      <c r="C745" s="233"/>
      <c r="D745" s="233"/>
      <c r="E745" s="233"/>
      <c r="F745" s="233"/>
      <c r="G745" s="233"/>
      <c r="H745" s="233"/>
      <c r="I745" s="233"/>
      <c r="J745" s="233"/>
      <c r="K745" s="233"/>
      <c r="L745" s="233"/>
      <c r="M745" s="233"/>
      <c r="N745" s="233"/>
      <c r="O745" s="233"/>
      <c r="P745" s="233"/>
      <c r="Q745" s="233"/>
      <c r="R745" s="233"/>
      <c r="S745" s="233"/>
      <c r="T745" s="233"/>
      <c r="U745" s="260"/>
      <c r="V745" s="261"/>
      <c r="W745" s="233"/>
      <c r="X745" s="233"/>
      <c r="Y745" s="233"/>
      <c r="Z745" s="233"/>
    </row>
    <row r="746">
      <c r="A746" s="233"/>
      <c r="B746" s="233"/>
      <c r="C746" s="233"/>
      <c r="D746" s="233"/>
      <c r="E746" s="233"/>
      <c r="F746" s="233"/>
      <c r="G746" s="233"/>
      <c r="H746" s="233"/>
      <c r="I746" s="233"/>
      <c r="J746" s="233"/>
      <c r="K746" s="233"/>
      <c r="L746" s="233"/>
      <c r="M746" s="233"/>
      <c r="N746" s="233"/>
      <c r="O746" s="233"/>
      <c r="P746" s="233"/>
      <c r="Q746" s="233"/>
      <c r="R746" s="233"/>
      <c r="S746" s="233"/>
      <c r="T746" s="233"/>
      <c r="U746" s="260"/>
      <c r="V746" s="261"/>
      <c r="W746" s="233"/>
      <c r="X746" s="233"/>
      <c r="Y746" s="233"/>
      <c r="Z746" s="233"/>
    </row>
    <row r="747">
      <c r="A747" s="233"/>
      <c r="B747" s="233"/>
      <c r="C747" s="233"/>
      <c r="D747" s="233"/>
      <c r="E747" s="233"/>
      <c r="F747" s="233"/>
      <c r="G747" s="233"/>
      <c r="H747" s="233"/>
      <c r="I747" s="233"/>
      <c r="J747" s="233"/>
      <c r="K747" s="233"/>
      <c r="L747" s="233"/>
      <c r="M747" s="233"/>
      <c r="N747" s="233"/>
      <c r="O747" s="233"/>
      <c r="P747" s="233"/>
      <c r="Q747" s="233"/>
      <c r="R747" s="233"/>
      <c r="S747" s="233"/>
      <c r="T747" s="233"/>
      <c r="U747" s="260"/>
      <c r="V747" s="261"/>
      <c r="W747" s="233"/>
      <c r="X747" s="233"/>
      <c r="Y747" s="233"/>
      <c r="Z747" s="233"/>
    </row>
    <row r="748">
      <c r="A748" s="233"/>
      <c r="B748" s="233"/>
      <c r="C748" s="233"/>
      <c r="D748" s="233"/>
      <c r="E748" s="233"/>
      <c r="F748" s="233"/>
      <c r="G748" s="233"/>
      <c r="H748" s="233"/>
      <c r="I748" s="233"/>
      <c r="J748" s="233"/>
      <c r="K748" s="233"/>
      <c r="L748" s="233"/>
      <c r="M748" s="233"/>
      <c r="N748" s="233"/>
      <c r="O748" s="233"/>
      <c r="P748" s="233"/>
      <c r="Q748" s="233"/>
      <c r="R748" s="233"/>
      <c r="S748" s="233"/>
      <c r="T748" s="233"/>
      <c r="U748" s="260"/>
      <c r="V748" s="261"/>
      <c r="W748" s="233"/>
      <c r="X748" s="233"/>
      <c r="Y748" s="233"/>
      <c r="Z748" s="233"/>
    </row>
    <row r="749">
      <c r="A749" s="233"/>
      <c r="B749" s="233"/>
      <c r="C749" s="233"/>
      <c r="D749" s="233"/>
      <c r="E749" s="233"/>
      <c r="F749" s="233"/>
      <c r="G749" s="233"/>
      <c r="H749" s="233"/>
      <c r="I749" s="233"/>
      <c r="J749" s="233"/>
      <c r="K749" s="233"/>
      <c r="L749" s="233"/>
      <c r="M749" s="233"/>
      <c r="N749" s="233"/>
      <c r="O749" s="233"/>
      <c r="P749" s="233"/>
      <c r="Q749" s="233"/>
      <c r="R749" s="233"/>
      <c r="S749" s="233"/>
      <c r="T749" s="233"/>
      <c r="U749" s="260"/>
      <c r="V749" s="261"/>
      <c r="W749" s="233"/>
      <c r="X749" s="233"/>
      <c r="Y749" s="233"/>
      <c r="Z749" s="233"/>
    </row>
    <row r="750">
      <c r="A750" s="233"/>
      <c r="B750" s="233"/>
      <c r="C750" s="233"/>
      <c r="D750" s="233"/>
      <c r="E750" s="233"/>
      <c r="F750" s="233"/>
      <c r="G750" s="233"/>
      <c r="H750" s="233"/>
      <c r="I750" s="233"/>
      <c r="J750" s="233"/>
      <c r="K750" s="233"/>
      <c r="L750" s="233"/>
      <c r="M750" s="233"/>
      <c r="N750" s="233"/>
      <c r="O750" s="233"/>
      <c r="P750" s="233"/>
      <c r="Q750" s="233"/>
      <c r="R750" s="233"/>
      <c r="S750" s="233"/>
      <c r="T750" s="233"/>
      <c r="U750" s="260"/>
      <c r="V750" s="261"/>
      <c r="W750" s="233"/>
      <c r="X750" s="233"/>
      <c r="Y750" s="233"/>
      <c r="Z750" s="233"/>
    </row>
    <row r="751">
      <c r="A751" s="233"/>
      <c r="B751" s="233"/>
      <c r="C751" s="233"/>
      <c r="D751" s="233"/>
      <c r="E751" s="233"/>
      <c r="F751" s="233"/>
      <c r="G751" s="233"/>
      <c r="H751" s="233"/>
      <c r="I751" s="233"/>
      <c r="J751" s="233"/>
      <c r="K751" s="233"/>
      <c r="L751" s="233"/>
      <c r="M751" s="233"/>
      <c r="N751" s="233"/>
      <c r="O751" s="233"/>
      <c r="P751" s="233"/>
      <c r="Q751" s="233"/>
      <c r="R751" s="233"/>
      <c r="S751" s="233"/>
      <c r="T751" s="233"/>
      <c r="U751" s="260"/>
      <c r="V751" s="261"/>
      <c r="W751" s="233"/>
      <c r="X751" s="233"/>
      <c r="Y751" s="233"/>
      <c r="Z751" s="233"/>
    </row>
    <row r="752">
      <c r="A752" s="233"/>
      <c r="B752" s="233"/>
      <c r="C752" s="233"/>
      <c r="D752" s="233"/>
      <c r="E752" s="233"/>
      <c r="F752" s="233"/>
      <c r="G752" s="233"/>
      <c r="H752" s="233"/>
      <c r="I752" s="233"/>
      <c r="J752" s="233"/>
      <c r="K752" s="233"/>
      <c r="L752" s="233"/>
      <c r="M752" s="233"/>
      <c r="N752" s="233"/>
      <c r="O752" s="233"/>
      <c r="P752" s="233"/>
      <c r="Q752" s="233"/>
      <c r="R752" s="233"/>
      <c r="S752" s="233"/>
      <c r="T752" s="233"/>
      <c r="U752" s="260"/>
      <c r="V752" s="261"/>
      <c r="W752" s="233"/>
      <c r="X752" s="233"/>
      <c r="Y752" s="233"/>
      <c r="Z752" s="233"/>
    </row>
    <row r="753">
      <c r="A753" s="233"/>
      <c r="B753" s="233"/>
      <c r="C753" s="233"/>
      <c r="D753" s="233"/>
      <c r="E753" s="233"/>
      <c r="F753" s="233"/>
      <c r="G753" s="233"/>
      <c r="H753" s="233"/>
      <c r="I753" s="233"/>
      <c r="J753" s="233"/>
      <c r="K753" s="233"/>
      <c r="L753" s="233"/>
      <c r="M753" s="233"/>
      <c r="N753" s="233"/>
      <c r="O753" s="233"/>
      <c r="P753" s="233"/>
      <c r="Q753" s="233"/>
      <c r="R753" s="233"/>
      <c r="S753" s="233"/>
      <c r="T753" s="233"/>
      <c r="U753" s="260"/>
      <c r="V753" s="261"/>
      <c r="W753" s="233"/>
      <c r="X753" s="233"/>
      <c r="Y753" s="233"/>
      <c r="Z753" s="233"/>
    </row>
    <row r="754">
      <c r="A754" s="233"/>
      <c r="B754" s="233"/>
      <c r="C754" s="233"/>
      <c r="D754" s="233"/>
      <c r="E754" s="233"/>
      <c r="F754" s="233"/>
      <c r="G754" s="233"/>
      <c r="H754" s="233"/>
      <c r="I754" s="233"/>
      <c r="J754" s="233"/>
      <c r="K754" s="233"/>
      <c r="L754" s="233"/>
      <c r="M754" s="233"/>
      <c r="N754" s="233"/>
      <c r="O754" s="233"/>
      <c r="P754" s="233"/>
      <c r="Q754" s="233"/>
      <c r="R754" s="233"/>
      <c r="S754" s="233"/>
      <c r="T754" s="233"/>
      <c r="U754" s="260"/>
      <c r="V754" s="261"/>
      <c r="W754" s="233"/>
      <c r="X754" s="233"/>
      <c r="Y754" s="233"/>
      <c r="Z754" s="233"/>
    </row>
    <row r="755">
      <c r="A755" s="233"/>
      <c r="B755" s="233"/>
      <c r="C755" s="233"/>
      <c r="D755" s="233"/>
      <c r="E755" s="233"/>
      <c r="F755" s="233"/>
      <c r="G755" s="233"/>
      <c r="H755" s="233"/>
      <c r="I755" s="233"/>
      <c r="J755" s="233"/>
      <c r="K755" s="233"/>
      <c r="L755" s="233"/>
      <c r="M755" s="233"/>
      <c r="N755" s="233"/>
      <c r="O755" s="233"/>
      <c r="P755" s="233"/>
      <c r="Q755" s="233"/>
      <c r="R755" s="233"/>
      <c r="S755" s="233"/>
      <c r="T755" s="233"/>
      <c r="U755" s="260"/>
      <c r="V755" s="261"/>
      <c r="W755" s="233"/>
      <c r="X755" s="233"/>
      <c r="Y755" s="233"/>
      <c r="Z755" s="233"/>
    </row>
    <row r="756">
      <c r="A756" s="233"/>
      <c r="B756" s="233"/>
      <c r="C756" s="233"/>
      <c r="D756" s="233"/>
      <c r="E756" s="233"/>
      <c r="F756" s="233"/>
      <c r="G756" s="233"/>
      <c r="H756" s="233"/>
      <c r="I756" s="233"/>
      <c r="J756" s="233"/>
      <c r="K756" s="233"/>
      <c r="L756" s="233"/>
      <c r="M756" s="233"/>
      <c r="N756" s="233"/>
      <c r="O756" s="233"/>
      <c r="P756" s="233"/>
      <c r="Q756" s="233"/>
      <c r="R756" s="233"/>
      <c r="S756" s="233"/>
      <c r="T756" s="233"/>
      <c r="U756" s="260"/>
      <c r="V756" s="261"/>
      <c r="W756" s="233"/>
      <c r="X756" s="233"/>
      <c r="Y756" s="233"/>
      <c r="Z756" s="233"/>
    </row>
    <row r="757">
      <c r="A757" s="233"/>
      <c r="B757" s="233"/>
      <c r="C757" s="233"/>
      <c r="D757" s="233"/>
      <c r="E757" s="233"/>
      <c r="F757" s="233"/>
      <c r="G757" s="233"/>
      <c r="H757" s="233"/>
      <c r="I757" s="233"/>
      <c r="J757" s="233"/>
      <c r="K757" s="233"/>
      <c r="L757" s="233"/>
      <c r="M757" s="233"/>
      <c r="N757" s="233"/>
      <c r="O757" s="233"/>
      <c r="P757" s="233"/>
      <c r="Q757" s="233"/>
      <c r="R757" s="233"/>
      <c r="S757" s="233"/>
      <c r="T757" s="233"/>
      <c r="U757" s="260"/>
      <c r="V757" s="261"/>
      <c r="W757" s="233"/>
      <c r="X757" s="233"/>
      <c r="Y757" s="233"/>
      <c r="Z757" s="233"/>
    </row>
    <row r="758">
      <c r="A758" s="233"/>
      <c r="B758" s="233"/>
      <c r="C758" s="233"/>
      <c r="D758" s="233"/>
      <c r="E758" s="233"/>
      <c r="F758" s="233"/>
      <c r="G758" s="233"/>
      <c r="H758" s="233"/>
      <c r="I758" s="233"/>
      <c r="J758" s="233"/>
      <c r="K758" s="233"/>
      <c r="L758" s="233"/>
      <c r="M758" s="233"/>
      <c r="N758" s="233"/>
      <c r="O758" s="233"/>
      <c r="P758" s="233"/>
      <c r="Q758" s="233"/>
      <c r="R758" s="233"/>
      <c r="S758" s="233"/>
      <c r="T758" s="233"/>
      <c r="U758" s="260"/>
      <c r="V758" s="261"/>
      <c r="W758" s="233"/>
      <c r="X758" s="233"/>
      <c r="Y758" s="233"/>
      <c r="Z758" s="233"/>
    </row>
    <row r="759">
      <c r="A759" s="233"/>
      <c r="B759" s="233"/>
      <c r="C759" s="233"/>
      <c r="D759" s="233"/>
      <c r="E759" s="233"/>
      <c r="F759" s="233"/>
      <c r="G759" s="233"/>
      <c r="H759" s="233"/>
      <c r="I759" s="233"/>
      <c r="J759" s="233"/>
      <c r="K759" s="233"/>
      <c r="L759" s="233"/>
      <c r="M759" s="233"/>
      <c r="N759" s="233"/>
      <c r="O759" s="233"/>
      <c r="P759" s="233"/>
      <c r="Q759" s="233"/>
      <c r="R759" s="233"/>
      <c r="S759" s="233"/>
      <c r="T759" s="233"/>
      <c r="U759" s="260"/>
      <c r="V759" s="261"/>
      <c r="W759" s="233"/>
      <c r="X759" s="233"/>
      <c r="Y759" s="233"/>
      <c r="Z759" s="233"/>
    </row>
    <row r="760">
      <c r="A760" s="233"/>
      <c r="B760" s="233"/>
      <c r="C760" s="233"/>
      <c r="D760" s="233"/>
      <c r="E760" s="233"/>
      <c r="F760" s="233"/>
      <c r="G760" s="233"/>
      <c r="H760" s="233"/>
      <c r="I760" s="233"/>
      <c r="J760" s="233"/>
      <c r="K760" s="233"/>
      <c r="L760" s="233"/>
      <c r="M760" s="233"/>
      <c r="N760" s="233"/>
      <c r="O760" s="233"/>
      <c r="P760" s="233"/>
      <c r="Q760" s="233"/>
      <c r="R760" s="233"/>
      <c r="S760" s="233"/>
      <c r="T760" s="233"/>
      <c r="U760" s="260"/>
      <c r="V760" s="261"/>
      <c r="W760" s="233"/>
      <c r="X760" s="233"/>
      <c r="Y760" s="233"/>
      <c r="Z760" s="233"/>
    </row>
    <row r="761">
      <c r="A761" s="233"/>
      <c r="B761" s="233"/>
      <c r="C761" s="233"/>
      <c r="D761" s="233"/>
      <c r="E761" s="233"/>
      <c r="F761" s="233"/>
      <c r="G761" s="233"/>
      <c r="H761" s="233"/>
      <c r="I761" s="233"/>
      <c r="J761" s="233"/>
      <c r="K761" s="233"/>
      <c r="L761" s="233"/>
      <c r="M761" s="233"/>
      <c r="N761" s="233"/>
      <c r="O761" s="233"/>
      <c r="P761" s="233"/>
      <c r="Q761" s="233"/>
      <c r="R761" s="233"/>
      <c r="S761" s="233"/>
      <c r="T761" s="233"/>
      <c r="U761" s="260"/>
      <c r="V761" s="261"/>
      <c r="W761" s="233"/>
      <c r="X761" s="233"/>
      <c r="Y761" s="233"/>
      <c r="Z761" s="233"/>
    </row>
    <row r="762">
      <c r="A762" s="233"/>
      <c r="B762" s="233"/>
      <c r="C762" s="233"/>
      <c r="D762" s="233"/>
      <c r="E762" s="233"/>
      <c r="F762" s="233"/>
      <c r="G762" s="233"/>
      <c r="H762" s="233"/>
      <c r="I762" s="233"/>
      <c r="J762" s="233"/>
      <c r="K762" s="233"/>
      <c r="L762" s="233"/>
      <c r="M762" s="233"/>
      <c r="N762" s="233"/>
      <c r="O762" s="233"/>
      <c r="P762" s="233"/>
      <c r="Q762" s="233"/>
      <c r="R762" s="233"/>
      <c r="S762" s="233"/>
      <c r="T762" s="233"/>
      <c r="U762" s="260"/>
      <c r="V762" s="261"/>
      <c r="W762" s="233"/>
      <c r="X762" s="233"/>
      <c r="Y762" s="233"/>
      <c r="Z762" s="233"/>
    </row>
    <row r="763">
      <c r="A763" s="233"/>
      <c r="B763" s="233"/>
      <c r="C763" s="233"/>
      <c r="D763" s="233"/>
      <c r="E763" s="233"/>
      <c r="F763" s="233"/>
      <c r="G763" s="233"/>
      <c r="H763" s="233"/>
      <c r="I763" s="233"/>
      <c r="J763" s="233"/>
      <c r="K763" s="233"/>
      <c r="L763" s="233"/>
      <c r="M763" s="233"/>
      <c r="N763" s="233"/>
      <c r="O763" s="233"/>
      <c r="P763" s="233"/>
      <c r="Q763" s="233"/>
      <c r="R763" s="233"/>
      <c r="S763" s="233"/>
      <c r="T763" s="233"/>
      <c r="U763" s="260"/>
      <c r="V763" s="261"/>
      <c r="W763" s="233"/>
      <c r="X763" s="233"/>
      <c r="Y763" s="233"/>
      <c r="Z763" s="233"/>
    </row>
    <row r="764">
      <c r="A764" s="233"/>
      <c r="B764" s="233"/>
      <c r="C764" s="233"/>
      <c r="D764" s="233"/>
      <c r="E764" s="233"/>
      <c r="F764" s="233"/>
      <c r="G764" s="233"/>
      <c r="H764" s="233"/>
      <c r="I764" s="233"/>
      <c r="J764" s="233"/>
      <c r="K764" s="233"/>
      <c r="L764" s="233"/>
      <c r="M764" s="233"/>
      <c r="N764" s="233"/>
      <c r="O764" s="233"/>
      <c r="P764" s="233"/>
      <c r="Q764" s="233"/>
      <c r="R764" s="233"/>
      <c r="S764" s="233"/>
      <c r="T764" s="233"/>
      <c r="U764" s="260"/>
      <c r="V764" s="261"/>
      <c r="W764" s="233"/>
      <c r="X764" s="233"/>
      <c r="Y764" s="233"/>
      <c r="Z764" s="233"/>
    </row>
    <row r="765">
      <c r="A765" s="233"/>
      <c r="B765" s="233"/>
      <c r="C765" s="233"/>
      <c r="D765" s="233"/>
      <c r="E765" s="233"/>
      <c r="F765" s="233"/>
      <c r="G765" s="233"/>
      <c r="H765" s="233"/>
      <c r="I765" s="233"/>
      <c r="J765" s="233"/>
      <c r="K765" s="233"/>
      <c r="L765" s="233"/>
      <c r="M765" s="233"/>
      <c r="N765" s="233"/>
      <c r="O765" s="233"/>
      <c r="P765" s="233"/>
      <c r="Q765" s="233"/>
      <c r="R765" s="233"/>
      <c r="S765" s="233"/>
      <c r="T765" s="233"/>
      <c r="U765" s="260"/>
      <c r="V765" s="261"/>
      <c r="W765" s="233"/>
      <c r="X765" s="233"/>
      <c r="Y765" s="233"/>
      <c r="Z765" s="233"/>
    </row>
    <row r="766">
      <c r="A766" s="233"/>
      <c r="B766" s="233"/>
      <c r="C766" s="233"/>
      <c r="D766" s="233"/>
      <c r="E766" s="233"/>
      <c r="F766" s="233"/>
      <c r="G766" s="233"/>
      <c r="H766" s="233"/>
      <c r="I766" s="233"/>
      <c r="J766" s="233"/>
      <c r="K766" s="233"/>
      <c r="L766" s="233"/>
      <c r="M766" s="233"/>
      <c r="N766" s="233"/>
      <c r="O766" s="233"/>
      <c r="P766" s="233"/>
      <c r="Q766" s="233"/>
      <c r="R766" s="233"/>
      <c r="S766" s="233"/>
      <c r="T766" s="233"/>
      <c r="U766" s="260"/>
      <c r="V766" s="261"/>
      <c r="W766" s="233"/>
      <c r="X766" s="233"/>
      <c r="Y766" s="233"/>
      <c r="Z766" s="233"/>
    </row>
    <row r="767">
      <c r="A767" s="233"/>
      <c r="B767" s="233"/>
      <c r="C767" s="233"/>
      <c r="D767" s="233"/>
      <c r="E767" s="233"/>
      <c r="F767" s="233"/>
      <c r="G767" s="233"/>
      <c r="H767" s="233"/>
      <c r="I767" s="233"/>
      <c r="J767" s="233"/>
      <c r="K767" s="233"/>
      <c r="L767" s="233"/>
      <c r="M767" s="233"/>
      <c r="N767" s="233"/>
      <c r="O767" s="233"/>
      <c r="P767" s="233"/>
      <c r="Q767" s="233"/>
      <c r="R767" s="233"/>
      <c r="S767" s="233"/>
      <c r="T767" s="233"/>
      <c r="U767" s="260"/>
      <c r="V767" s="261"/>
      <c r="W767" s="233"/>
      <c r="X767" s="233"/>
      <c r="Y767" s="233"/>
      <c r="Z767" s="233"/>
    </row>
    <row r="768">
      <c r="A768" s="233"/>
      <c r="B768" s="233"/>
      <c r="C768" s="233"/>
      <c r="D768" s="233"/>
      <c r="E768" s="233"/>
      <c r="F768" s="233"/>
      <c r="G768" s="233"/>
      <c r="H768" s="233"/>
      <c r="I768" s="233"/>
      <c r="J768" s="233"/>
      <c r="K768" s="233"/>
      <c r="L768" s="233"/>
      <c r="M768" s="233"/>
      <c r="N768" s="233"/>
      <c r="O768" s="233"/>
      <c r="P768" s="233"/>
      <c r="Q768" s="233"/>
      <c r="R768" s="233"/>
      <c r="S768" s="233"/>
      <c r="T768" s="233"/>
      <c r="U768" s="260"/>
      <c r="V768" s="261"/>
      <c r="W768" s="233"/>
      <c r="X768" s="233"/>
      <c r="Y768" s="233"/>
      <c r="Z768" s="233"/>
    </row>
    <row r="769">
      <c r="A769" s="233"/>
      <c r="B769" s="233"/>
      <c r="C769" s="233"/>
      <c r="D769" s="233"/>
      <c r="E769" s="233"/>
      <c r="F769" s="233"/>
      <c r="G769" s="233"/>
      <c r="H769" s="233"/>
      <c r="I769" s="233"/>
      <c r="J769" s="233"/>
      <c r="K769" s="233"/>
      <c r="L769" s="233"/>
      <c r="M769" s="233"/>
      <c r="N769" s="233"/>
      <c r="O769" s="233"/>
      <c r="P769" s="233"/>
      <c r="Q769" s="233"/>
      <c r="R769" s="233"/>
      <c r="S769" s="233"/>
      <c r="T769" s="233"/>
      <c r="U769" s="260"/>
      <c r="V769" s="261"/>
      <c r="W769" s="233"/>
      <c r="X769" s="233"/>
      <c r="Y769" s="233"/>
      <c r="Z769" s="233"/>
    </row>
    <row r="770">
      <c r="A770" s="233"/>
      <c r="B770" s="233"/>
      <c r="C770" s="233"/>
      <c r="D770" s="233"/>
      <c r="E770" s="233"/>
      <c r="F770" s="233"/>
      <c r="G770" s="233"/>
      <c r="H770" s="233"/>
      <c r="I770" s="233"/>
      <c r="J770" s="233"/>
      <c r="K770" s="233"/>
      <c r="L770" s="233"/>
      <c r="M770" s="233"/>
      <c r="N770" s="233"/>
      <c r="O770" s="233"/>
      <c r="P770" s="233"/>
      <c r="Q770" s="233"/>
      <c r="R770" s="233"/>
      <c r="S770" s="233"/>
      <c r="T770" s="233"/>
      <c r="U770" s="260"/>
      <c r="V770" s="261"/>
      <c r="W770" s="233"/>
      <c r="X770" s="233"/>
      <c r="Y770" s="233"/>
      <c r="Z770" s="233"/>
    </row>
    <row r="771">
      <c r="A771" s="233"/>
      <c r="B771" s="233"/>
      <c r="C771" s="233"/>
      <c r="D771" s="233"/>
      <c r="E771" s="233"/>
      <c r="F771" s="233"/>
      <c r="G771" s="233"/>
      <c r="H771" s="233"/>
      <c r="I771" s="233"/>
      <c r="J771" s="233"/>
      <c r="K771" s="233"/>
      <c r="L771" s="233"/>
      <c r="M771" s="233"/>
      <c r="N771" s="233"/>
      <c r="O771" s="233"/>
      <c r="P771" s="233"/>
      <c r="Q771" s="233"/>
      <c r="R771" s="233"/>
      <c r="S771" s="233"/>
      <c r="T771" s="233"/>
      <c r="U771" s="260"/>
      <c r="V771" s="261"/>
      <c r="W771" s="233"/>
      <c r="X771" s="233"/>
      <c r="Y771" s="233"/>
      <c r="Z771" s="233"/>
    </row>
    <row r="772">
      <c r="A772" s="233"/>
      <c r="B772" s="233"/>
      <c r="C772" s="233"/>
      <c r="D772" s="233"/>
      <c r="E772" s="233"/>
      <c r="F772" s="233"/>
      <c r="G772" s="233"/>
      <c r="H772" s="233"/>
      <c r="I772" s="233"/>
      <c r="J772" s="233"/>
      <c r="K772" s="233"/>
      <c r="L772" s="233"/>
      <c r="M772" s="233"/>
      <c r="N772" s="233"/>
      <c r="O772" s="233"/>
      <c r="P772" s="233"/>
      <c r="Q772" s="233"/>
      <c r="R772" s="233"/>
      <c r="S772" s="233"/>
      <c r="T772" s="233"/>
      <c r="U772" s="260"/>
      <c r="V772" s="261"/>
      <c r="W772" s="233"/>
      <c r="X772" s="233"/>
      <c r="Y772" s="233"/>
      <c r="Z772" s="233"/>
    </row>
    <row r="773">
      <c r="A773" s="233"/>
      <c r="B773" s="233"/>
      <c r="C773" s="233"/>
      <c r="D773" s="233"/>
      <c r="E773" s="233"/>
      <c r="F773" s="233"/>
      <c r="G773" s="233"/>
      <c r="H773" s="233"/>
      <c r="I773" s="233"/>
      <c r="J773" s="233"/>
      <c r="K773" s="233"/>
      <c r="L773" s="233"/>
      <c r="M773" s="233"/>
      <c r="N773" s="233"/>
      <c r="O773" s="233"/>
      <c r="P773" s="233"/>
      <c r="Q773" s="233"/>
      <c r="R773" s="233"/>
      <c r="S773" s="233"/>
      <c r="T773" s="233"/>
      <c r="U773" s="260"/>
      <c r="V773" s="261"/>
      <c r="W773" s="233"/>
      <c r="X773" s="233"/>
      <c r="Y773" s="233"/>
      <c r="Z773" s="233"/>
    </row>
    <row r="774">
      <c r="A774" s="233"/>
      <c r="B774" s="233"/>
      <c r="C774" s="233"/>
      <c r="D774" s="233"/>
      <c r="E774" s="233"/>
      <c r="F774" s="233"/>
      <c r="G774" s="233"/>
      <c r="H774" s="233"/>
      <c r="I774" s="233"/>
      <c r="J774" s="233"/>
      <c r="K774" s="233"/>
      <c r="L774" s="233"/>
      <c r="M774" s="233"/>
      <c r="N774" s="233"/>
      <c r="O774" s="233"/>
      <c r="P774" s="233"/>
      <c r="Q774" s="233"/>
      <c r="R774" s="233"/>
      <c r="S774" s="233"/>
      <c r="T774" s="233"/>
      <c r="U774" s="260"/>
      <c r="V774" s="261"/>
      <c r="W774" s="233"/>
      <c r="X774" s="233"/>
      <c r="Y774" s="233"/>
      <c r="Z774" s="233"/>
    </row>
    <row r="775">
      <c r="A775" s="233"/>
      <c r="B775" s="233"/>
      <c r="C775" s="233"/>
      <c r="D775" s="233"/>
      <c r="E775" s="233"/>
      <c r="F775" s="233"/>
      <c r="G775" s="233"/>
      <c r="H775" s="233"/>
      <c r="I775" s="233"/>
      <c r="J775" s="233"/>
      <c r="K775" s="233"/>
      <c r="L775" s="233"/>
      <c r="M775" s="233"/>
      <c r="N775" s="233"/>
      <c r="O775" s="233"/>
      <c r="P775" s="233"/>
      <c r="Q775" s="233"/>
      <c r="R775" s="233"/>
      <c r="S775" s="233"/>
      <c r="T775" s="233"/>
      <c r="U775" s="260"/>
      <c r="V775" s="261"/>
      <c r="W775" s="233"/>
      <c r="X775" s="233"/>
      <c r="Y775" s="233"/>
      <c r="Z775" s="233"/>
    </row>
    <row r="776">
      <c r="A776" s="233"/>
      <c r="B776" s="233"/>
      <c r="C776" s="233"/>
      <c r="D776" s="233"/>
      <c r="E776" s="233"/>
      <c r="F776" s="233"/>
      <c r="G776" s="233"/>
      <c r="H776" s="233"/>
      <c r="I776" s="233"/>
      <c r="J776" s="233"/>
      <c r="K776" s="233"/>
      <c r="L776" s="233"/>
      <c r="M776" s="233"/>
      <c r="N776" s="233"/>
      <c r="O776" s="233"/>
      <c r="P776" s="233"/>
      <c r="Q776" s="233"/>
      <c r="R776" s="233"/>
      <c r="S776" s="233"/>
      <c r="T776" s="233"/>
      <c r="U776" s="260"/>
      <c r="V776" s="261"/>
      <c r="W776" s="233"/>
      <c r="X776" s="233"/>
      <c r="Y776" s="233"/>
      <c r="Z776" s="233"/>
    </row>
    <row r="777">
      <c r="A777" s="233"/>
      <c r="B777" s="233"/>
      <c r="C777" s="233"/>
      <c r="D777" s="233"/>
      <c r="E777" s="233"/>
      <c r="F777" s="233"/>
      <c r="G777" s="233"/>
      <c r="H777" s="233"/>
      <c r="I777" s="233"/>
      <c r="J777" s="233"/>
      <c r="K777" s="233"/>
      <c r="L777" s="233"/>
      <c r="M777" s="233"/>
      <c r="N777" s="233"/>
      <c r="O777" s="233"/>
      <c r="P777" s="233"/>
      <c r="Q777" s="233"/>
      <c r="R777" s="233"/>
      <c r="S777" s="233"/>
      <c r="T777" s="233"/>
      <c r="U777" s="260"/>
      <c r="V777" s="261"/>
      <c r="W777" s="233"/>
      <c r="X777" s="233"/>
      <c r="Y777" s="233"/>
      <c r="Z777" s="233"/>
    </row>
    <row r="778">
      <c r="A778" s="233"/>
      <c r="B778" s="233"/>
      <c r="C778" s="233"/>
      <c r="D778" s="233"/>
      <c r="E778" s="233"/>
      <c r="F778" s="233"/>
      <c r="G778" s="233"/>
      <c r="H778" s="233"/>
      <c r="I778" s="233"/>
      <c r="J778" s="233"/>
      <c r="K778" s="233"/>
      <c r="L778" s="233"/>
      <c r="M778" s="233"/>
      <c r="N778" s="233"/>
      <c r="O778" s="233"/>
      <c r="P778" s="233"/>
      <c r="Q778" s="233"/>
      <c r="R778" s="233"/>
      <c r="S778" s="233"/>
      <c r="T778" s="233"/>
      <c r="U778" s="260"/>
      <c r="V778" s="261"/>
      <c r="W778" s="233"/>
      <c r="X778" s="233"/>
      <c r="Y778" s="233"/>
      <c r="Z778" s="233"/>
    </row>
    <row r="779">
      <c r="A779" s="233"/>
      <c r="B779" s="233"/>
      <c r="C779" s="233"/>
      <c r="D779" s="233"/>
      <c r="E779" s="233"/>
      <c r="F779" s="233"/>
      <c r="G779" s="233"/>
      <c r="H779" s="233"/>
      <c r="I779" s="233"/>
      <c r="J779" s="233"/>
      <c r="K779" s="233"/>
      <c r="L779" s="233"/>
      <c r="M779" s="233"/>
      <c r="N779" s="233"/>
      <c r="O779" s="233"/>
      <c r="P779" s="233"/>
      <c r="Q779" s="233"/>
      <c r="R779" s="233"/>
      <c r="S779" s="233"/>
      <c r="T779" s="233"/>
      <c r="U779" s="260"/>
      <c r="V779" s="261"/>
      <c r="W779" s="233"/>
      <c r="X779" s="233"/>
      <c r="Y779" s="233"/>
      <c r="Z779" s="233"/>
    </row>
    <row r="780">
      <c r="A780" s="233"/>
      <c r="B780" s="233"/>
      <c r="C780" s="233"/>
      <c r="D780" s="233"/>
      <c r="E780" s="233"/>
      <c r="F780" s="233"/>
      <c r="G780" s="233"/>
      <c r="H780" s="233"/>
      <c r="I780" s="233"/>
      <c r="J780" s="233"/>
      <c r="K780" s="233"/>
      <c r="L780" s="233"/>
      <c r="M780" s="233"/>
      <c r="N780" s="233"/>
      <c r="O780" s="233"/>
      <c r="P780" s="233"/>
      <c r="Q780" s="233"/>
      <c r="R780" s="233"/>
      <c r="S780" s="233"/>
      <c r="T780" s="233"/>
      <c r="U780" s="260"/>
      <c r="V780" s="261"/>
      <c r="W780" s="233"/>
      <c r="X780" s="233"/>
      <c r="Y780" s="233"/>
      <c r="Z780" s="233"/>
    </row>
    <row r="781">
      <c r="A781" s="233"/>
      <c r="B781" s="233"/>
      <c r="C781" s="233"/>
      <c r="D781" s="233"/>
      <c r="E781" s="233"/>
      <c r="F781" s="233"/>
      <c r="G781" s="233"/>
      <c r="H781" s="233"/>
      <c r="I781" s="233"/>
      <c r="J781" s="233"/>
      <c r="K781" s="233"/>
      <c r="L781" s="233"/>
      <c r="M781" s="233"/>
      <c r="N781" s="233"/>
      <c r="O781" s="233"/>
      <c r="P781" s="233"/>
      <c r="Q781" s="233"/>
      <c r="R781" s="233"/>
      <c r="S781" s="233"/>
      <c r="T781" s="233"/>
      <c r="U781" s="260"/>
      <c r="V781" s="261"/>
      <c r="W781" s="233"/>
      <c r="X781" s="233"/>
      <c r="Y781" s="233"/>
      <c r="Z781" s="233"/>
    </row>
    <row r="782">
      <c r="A782" s="233"/>
      <c r="B782" s="233"/>
      <c r="C782" s="233"/>
      <c r="D782" s="233"/>
      <c r="E782" s="233"/>
      <c r="F782" s="233"/>
      <c r="G782" s="233"/>
      <c r="H782" s="233"/>
      <c r="I782" s="233"/>
      <c r="J782" s="233"/>
      <c r="K782" s="233"/>
      <c r="L782" s="233"/>
      <c r="M782" s="233"/>
      <c r="N782" s="233"/>
      <c r="O782" s="233"/>
      <c r="P782" s="233"/>
      <c r="Q782" s="233"/>
      <c r="R782" s="233"/>
      <c r="S782" s="233"/>
      <c r="T782" s="233"/>
      <c r="U782" s="260"/>
      <c r="V782" s="261"/>
      <c r="W782" s="233"/>
      <c r="X782" s="233"/>
      <c r="Y782" s="233"/>
      <c r="Z782" s="233"/>
    </row>
    <row r="783">
      <c r="A783" s="233"/>
      <c r="B783" s="233"/>
      <c r="C783" s="233"/>
      <c r="D783" s="233"/>
      <c r="E783" s="233"/>
      <c r="F783" s="233"/>
      <c r="G783" s="233"/>
      <c r="H783" s="233"/>
      <c r="I783" s="233"/>
      <c r="J783" s="233"/>
      <c r="K783" s="233"/>
      <c r="L783" s="233"/>
      <c r="M783" s="233"/>
      <c r="N783" s="233"/>
      <c r="O783" s="233"/>
      <c r="P783" s="233"/>
      <c r="Q783" s="233"/>
      <c r="R783" s="233"/>
      <c r="S783" s="233"/>
      <c r="T783" s="233"/>
      <c r="U783" s="260"/>
      <c r="V783" s="261"/>
      <c r="W783" s="233"/>
      <c r="X783" s="233"/>
      <c r="Y783" s="233"/>
      <c r="Z783" s="233"/>
    </row>
    <row r="784">
      <c r="A784" s="233"/>
      <c r="B784" s="233"/>
      <c r="C784" s="233"/>
      <c r="D784" s="233"/>
      <c r="E784" s="233"/>
      <c r="F784" s="233"/>
      <c r="G784" s="233"/>
      <c r="H784" s="233"/>
      <c r="I784" s="233"/>
      <c r="J784" s="233"/>
      <c r="K784" s="233"/>
      <c r="L784" s="233"/>
      <c r="M784" s="233"/>
      <c r="N784" s="233"/>
      <c r="O784" s="233"/>
      <c r="P784" s="233"/>
      <c r="Q784" s="233"/>
      <c r="R784" s="233"/>
      <c r="S784" s="233"/>
      <c r="T784" s="233"/>
      <c r="U784" s="260"/>
      <c r="V784" s="261"/>
      <c r="W784" s="233"/>
      <c r="X784" s="233"/>
      <c r="Y784" s="233"/>
      <c r="Z784" s="233"/>
    </row>
    <row r="785">
      <c r="A785" s="233"/>
      <c r="B785" s="233"/>
      <c r="C785" s="233"/>
      <c r="D785" s="233"/>
      <c r="E785" s="233"/>
      <c r="F785" s="233"/>
      <c r="G785" s="233"/>
      <c r="H785" s="233"/>
      <c r="I785" s="233"/>
      <c r="J785" s="233"/>
      <c r="K785" s="233"/>
      <c r="L785" s="233"/>
      <c r="M785" s="233"/>
      <c r="N785" s="233"/>
      <c r="O785" s="233"/>
      <c r="P785" s="233"/>
      <c r="Q785" s="233"/>
      <c r="R785" s="233"/>
      <c r="S785" s="233"/>
      <c r="T785" s="233"/>
      <c r="U785" s="260"/>
      <c r="V785" s="261"/>
      <c r="W785" s="233"/>
      <c r="X785" s="233"/>
      <c r="Y785" s="233"/>
      <c r="Z785" s="233"/>
    </row>
    <row r="786">
      <c r="A786" s="233"/>
      <c r="B786" s="233"/>
      <c r="C786" s="233"/>
      <c r="D786" s="233"/>
      <c r="E786" s="233"/>
      <c r="F786" s="233"/>
      <c r="G786" s="233"/>
      <c r="H786" s="233"/>
      <c r="I786" s="233"/>
      <c r="J786" s="233"/>
      <c r="K786" s="233"/>
      <c r="L786" s="233"/>
      <c r="M786" s="233"/>
      <c r="N786" s="233"/>
      <c r="O786" s="233"/>
      <c r="P786" s="233"/>
      <c r="Q786" s="233"/>
      <c r="R786" s="233"/>
      <c r="S786" s="233"/>
      <c r="T786" s="233"/>
      <c r="U786" s="260"/>
      <c r="V786" s="261"/>
      <c r="W786" s="233"/>
      <c r="X786" s="233"/>
      <c r="Y786" s="233"/>
      <c r="Z786" s="233"/>
    </row>
    <row r="787">
      <c r="A787" s="233"/>
      <c r="B787" s="233"/>
      <c r="C787" s="233"/>
      <c r="D787" s="233"/>
      <c r="E787" s="233"/>
      <c r="F787" s="233"/>
      <c r="G787" s="233"/>
      <c r="H787" s="233"/>
      <c r="I787" s="233"/>
      <c r="J787" s="233"/>
      <c r="K787" s="233"/>
      <c r="L787" s="233"/>
      <c r="M787" s="233"/>
      <c r="N787" s="233"/>
      <c r="O787" s="233"/>
      <c r="P787" s="233"/>
      <c r="Q787" s="233"/>
      <c r="R787" s="233"/>
      <c r="S787" s="233"/>
      <c r="T787" s="233"/>
      <c r="U787" s="260"/>
      <c r="V787" s="261"/>
      <c r="W787" s="233"/>
      <c r="X787" s="233"/>
      <c r="Y787" s="233"/>
      <c r="Z787" s="233"/>
    </row>
    <row r="788">
      <c r="A788" s="233"/>
      <c r="B788" s="233"/>
      <c r="C788" s="233"/>
      <c r="D788" s="233"/>
      <c r="E788" s="233"/>
      <c r="F788" s="233"/>
      <c r="G788" s="233"/>
      <c r="H788" s="233"/>
      <c r="I788" s="233"/>
      <c r="J788" s="233"/>
      <c r="K788" s="233"/>
      <c r="L788" s="233"/>
      <c r="M788" s="233"/>
      <c r="N788" s="233"/>
      <c r="O788" s="233"/>
      <c r="P788" s="233"/>
      <c r="Q788" s="233"/>
      <c r="R788" s="233"/>
      <c r="S788" s="233"/>
      <c r="T788" s="233"/>
      <c r="U788" s="260"/>
      <c r="V788" s="261"/>
      <c r="W788" s="233"/>
      <c r="X788" s="233"/>
      <c r="Y788" s="233"/>
      <c r="Z788" s="233"/>
    </row>
    <row r="789">
      <c r="A789" s="233"/>
      <c r="B789" s="233"/>
      <c r="C789" s="233"/>
      <c r="D789" s="233"/>
      <c r="E789" s="233"/>
      <c r="F789" s="233"/>
      <c r="G789" s="233"/>
      <c r="H789" s="233"/>
      <c r="I789" s="233"/>
      <c r="J789" s="233"/>
      <c r="K789" s="233"/>
      <c r="L789" s="233"/>
      <c r="M789" s="233"/>
      <c r="N789" s="233"/>
      <c r="O789" s="233"/>
      <c r="P789" s="233"/>
      <c r="Q789" s="233"/>
      <c r="R789" s="233"/>
      <c r="S789" s="233"/>
      <c r="T789" s="233"/>
      <c r="U789" s="260"/>
      <c r="V789" s="261"/>
      <c r="W789" s="233"/>
      <c r="X789" s="233"/>
      <c r="Y789" s="233"/>
      <c r="Z789" s="233"/>
    </row>
    <row r="790">
      <c r="A790" s="233"/>
      <c r="B790" s="233"/>
      <c r="C790" s="233"/>
      <c r="D790" s="233"/>
      <c r="E790" s="233"/>
      <c r="F790" s="233"/>
      <c r="G790" s="233"/>
      <c r="H790" s="233"/>
      <c r="I790" s="233"/>
      <c r="J790" s="233"/>
      <c r="K790" s="233"/>
      <c r="L790" s="233"/>
      <c r="M790" s="233"/>
      <c r="N790" s="233"/>
      <c r="O790" s="233"/>
      <c r="P790" s="233"/>
      <c r="Q790" s="233"/>
      <c r="R790" s="233"/>
      <c r="S790" s="233"/>
      <c r="T790" s="233"/>
      <c r="U790" s="260"/>
      <c r="V790" s="261"/>
      <c r="W790" s="233"/>
      <c r="X790" s="233"/>
      <c r="Y790" s="233"/>
      <c r="Z790" s="233"/>
    </row>
    <row r="791">
      <c r="A791" s="233"/>
      <c r="B791" s="233"/>
      <c r="C791" s="233"/>
      <c r="D791" s="233"/>
      <c r="E791" s="233"/>
      <c r="F791" s="233"/>
      <c r="G791" s="233"/>
      <c r="H791" s="233"/>
      <c r="I791" s="233"/>
      <c r="J791" s="233"/>
      <c r="K791" s="233"/>
      <c r="L791" s="233"/>
      <c r="M791" s="233"/>
      <c r="N791" s="233"/>
      <c r="O791" s="233"/>
      <c r="P791" s="233"/>
      <c r="Q791" s="233"/>
      <c r="R791" s="233"/>
      <c r="S791" s="233"/>
      <c r="T791" s="233"/>
      <c r="U791" s="260"/>
      <c r="V791" s="261"/>
      <c r="W791" s="233"/>
      <c r="X791" s="233"/>
      <c r="Y791" s="233"/>
      <c r="Z791" s="233"/>
    </row>
    <row r="792">
      <c r="A792" s="233"/>
      <c r="B792" s="233"/>
      <c r="C792" s="233"/>
      <c r="D792" s="233"/>
      <c r="E792" s="233"/>
      <c r="F792" s="233"/>
      <c r="G792" s="233"/>
      <c r="H792" s="233"/>
      <c r="I792" s="233"/>
      <c r="J792" s="233"/>
      <c r="K792" s="233"/>
      <c r="L792" s="233"/>
      <c r="M792" s="233"/>
      <c r="N792" s="233"/>
      <c r="O792" s="233"/>
      <c r="P792" s="233"/>
      <c r="Q792" s="233"/>
      <c r="R792" s="233"/>
      <c r="S792" s="233"/>
      <c r="T792" s="233"/>
      <c r="U792" s="260"/>
      <c r="V792" s="261"/>
      <c r="W792" s="233"/>
      <c r="X792" s="233"/>
      <c r="Y792" s="233"/>
      <c r="Z792" s="233"/>
    </row>
    <row r="793">
      <c r="A793" s="233"/>
      <c r="B793" s="233"/>
      <c r="C793" s="233"/>
      <c r="D793" s="233"/>
      <c r="E793" s="233"/>
      <c r="F793" s="233"/>
      <c r="G793" s="233"/>
      <c r="H793" s="233"/>
      <c r="I793" s="233"/>
      <c r="J793" s="233"/>
      <c r="K793" s="233"/>
      <c r="L793" s="233"/>
      <c r="M793" s="233"/>
      <c r="N793" s="233"/>
      <c r="O793" s="233"/>
      <c r="P793" s="233"/>
      <c r="Q793" s="233"/>
      <c r="R793" s="233"/>
      <c r="S793" s="233"/>
      <c r="T793" s="233"/>
      <c r="U793" s="260"/>
      <c r="V793" s="261"/>
      <c r="W793" s="233"/>
      <c r="X793" s="233"/>
      <c r="Y793" s="233"/>
      <c r="Z793" s="233"/>
    </row>
    <row r="794">
      <c r="A794" s="233"/>
      <c r="B794" s="233"/>
      <c r="C794" s="233"/>
      <c r="D794" s="233"/>
      <c r="E794" s="233"/>
      <c r="F794" s="233"/>
      <c r="G794" s="233"/>
      <c r="H794" s="233"/>
      <c r="I794" s="233"/>
      <c r="J794" s="233"/>
      <c r="K794" s="233"/>
      <c r="L794" s="233"/>
      <c r="M794" s="233"/>
      <c r="N794" s="233"/>
      <c r="O794" s="233"/>
      <c r="P794" s="233"/>
      <c r="Q794" s="233"/>
      <c r="R794" s="233"/>
      <c r="S794" s="233"/>
      <c r="T794" s="233"/>
      <c r="U794" s="260"/>
      <c r="V794" s="261"/>
      <c r="W794" s="233"/>
      <c r="X794" s="233"/>
      <c r="Y794" s="233"/>
      <c r="Z794" s="233"/>
    </row>
    <row r="795">
      <c r="A795" s="233"/>
      <c r="B795" s="233"/>
      <c r="C795" s="233"/>
      <c r="D795" s="233"/>
      <c r="E795" s="233"/>
      <c r="F795" s="233"/>
      <c r="G795" s="233"/>
      <c r="H795" s="233"/>
      <c r="I795" s="233"/>
      <c r="J795" s="233"/>
      <c r="K795" s="233"/>
      <c r="L795" s="233"/>
      <c r="M795" s="233"/>
      <c r="N795" s="233"/>
      <c r="O795" s="233"/>
      <c r="P795" s="233"/>
      <c r="Q795" s="233"/>
      <c r="R795" s="233"/>
      <c r="S795" s="233"/>
      <c r="T795" s="233"/>
      <c r="U795" s="260"/>
      <c r="V795" s="261"/>
      <c r="W795" s="233"/>
      <c r="X795" s="233"/>
      <c r="Y795" s="233"/>
      <c r="Z795" s="233"/>
    </row>
    <row r="796">
      <c r="A796" s="233"/>
      <c r="B796" s="233"/>
      <c r="C796" s="233"/>
      <c r="D796" s="233"/>
      <c r="E796" s="233"/>
      <c r="F796" s="233"/>
      <c r="G796" s="233"/>
      <c r="H796" s="233"/>
      <c r="I796" s="233"/>
      <c r="J796" s="233"/>
      <c r="K796" s="233"/>
      <c r="L796" s="233"/>
      <c r="M796" s="233"/>
      <c r="N796" s="233"/>
      <c r="O796" s="233"/>
      <c r="P796" s="233"/>
      <c r="Q796" s="233"/>
      <c r="R796" s="233"/>
      <c r="S796" s="233"/>
      <c r="T796" s="233"/>
      <c r="U796" s="260"/>
      <c r="V796" s="261"/>
      <c r="W796" s="233"/>
      <c r="X796" s="233"/>
      <c r="Y796" s="233"/>
      <c r="Z796" s="233"/>
    </row>
    <row r="797">
      <c r="A797" s="233"/>
      <c r="B797" s="233"/>
      <c r="C797" s="233"/>
      <c r="D797" s="233"/>
      <c r="E797" s="233"/>
      <c r="F797" s="233"/>
      <c r="G797" s="233"/>
      <c r="H797" s="233"/>
      <c r="I797" s="233"/>
      <c r="J797" s="233"/>
      <c r="K797" s="233"/>
      <c r="L797" s="233"/>
      <c r="M797" s="233"/>
      <c r="N797" s="233"/>
      <c r="O797" s="233"/>
      <c r="P797" s="233"/>
      <c r="Q797" s="233"/>
      <c r="R797" s="233"/>
      <c r="S797" s="233"/>
      <c r="T797" s="233"/>
      <c r="U797" s="260"/>
      <c r="V797" s="261"/>
      <c r="W797" s="233"/>
      <c r="X797" s="233"/>
      <c r="Y797" s="233"/>
      <c r="Z797" s="233"/>
    </row>
    <row r="798">
      <c r="A798" s="233"/>
      <c r="B798" s="233"/>
      <c r="C798" s="233"/>
      <c r="D798" s="233"/>
      <c r="E798" s="233"/>
      <c r="F798" s="233"/>
      <c r="G798" s="233"/>
      <c r="H798" s="233"/>
      <c r="I798" s="233"/>
      <c r="J798" s="233"/>
      <c r="K798" s="233"/>
      <c r="L798" s="233"/>
      <c r="M798" s="233"/>
      <c r="N798" s="233"/>
      <c r="O798" s="233"/>
      <c r="P798" s="233"/>
      <c r="Q798" s="233"/>
      <c r="R798" s="233"/>
      <c r="S798" s="233"/>
      <c r="T798" s="233"/>
      <c r="U798" s="260"/>
      <c r="V798" s="261"/>
      <c r="W798" s="233"/>
      <c r="X798" s="233"/>
      <c r="Y798" s="233"/>
      <c r="Z798" s="233"/>
    </row>
    <row r="799">
      <c r="A799" s="233"/>
      <c r="B799" s="233"/>
      <c r="C799" s="233"/>
      <c r="D799" s="233"/>
      <c r="E799" s="233"/>
      <c r="F799" s="233"/>
      <c r="G799" s="233"/>
      <c r="H799" s="233"/>
      <c r="I799" s="233"/>
      <c r="J799" s="233"/>
      <c r="K799" s="233"/>
      <c r="L799" s="233"/>
      <c r="M799" s="233"/>
      <c r="N799" s="233"/>
      <c r="O799" s="233"/>
      <c r="P799" s="233"/>
      <c r="Q799" s="233"/>
      <c r="R799" s="233"/>
      <c r="S799" s="233"/>
      <c r="T799" s="233"/>
      <c r="U799" s="260"/>
      <c r="V799" s="261"/>
      <c r="W799" s="233"/>
      <c r="X799" s="233"/>
      <c r="Y799" s="233"/>
      <c r="Z799" s="233"/>
    </row>
    <row r="800">
      <c r="A800" s="233"/>
      <c r="B800" s="233"/>
      <c r="C800" s="233"/>
      <c r="D800" s="233"/>
      <c r="E800" s="233"/>
      <c r="F800" s="233"/>
      <c r="G800" s="233"/>
      <c r="H800" s="233"/>
      <c r="I800" s="233"/>
      <c r="J800" s="233"/>
      <c r="K800" s="233"/>
      <c r="L800" s="233"/>
      <c r="M800" s="233"/>
      <c r="N800" s="233"/>
      <c r="O800" s="233"/>
      <c r="P800" s="233"/>
      <c r="Q800" s="233"/>
      <c r="R800" s="233"/>
      <c r="S800" s="233"/>
      <c r="T800" s="233"/>
      <c r="U800" s="260"/>
      <c r="V800" s="261"/>
      <c r="W800" s="233"/>
      <c r="X800" s="233"/>
      <c r="Y800" s="233"/>
      <c r="Z800" s="233"/>
    </row>
    <row r="801">
      <c r="A801" s="233"/>
      <c r="B801" s="233"/>
      <c r="C801" s="233"/>
      <c r="D801" s="233"/>
      <c r="E801" s="233"/>
      <c r="F801" s="233"/>
      <c r="G801" s="233"/>
      <c r="H801" s="233"/>
      <c r="I801" s="233"/>
      <c r="J801" s="233"/>
      <c r="K801" s="233"/>
      <c r="L801" s="233"/>
      <c r="M801" s="233"/>
      <c r="N801" s="233"/>
      <c r="O801" s="233"/>
      <c r="P801" s="233"/>
      <c r="Q801" s="233"/>
      <c r="R801" s="233"/>
      <c r="S801" s="233"/>
      <c r="T801" s="233"/>
      <c r="U801" s="260"/>
      <c r="V801" s="261"/>
      <c r="W801" s="233"/>
      <c r="X801" s="233"/>
      <c r="Y801" s="233"/>
      <c r="Z801" s="233"/>
    </row>
    <row r="802">
      <c r="A802" s="233"/>
      <c r="B802" s="233"/>
      <c r="C802" s="233"/>
      <c r="D802" s="233"/>
      <c r="E802" s="233"/>
      <c r="F802" s="233"/>
      <c r="G802" s="233"/>
      <c r="H802" s="233"/>
      <c r="I802" s="233"/>
      <c r="J802" s="233"/>
      <c r="K802" s="233"/>
      <c r="L802" s="233"/>
      <c r="M802" s="233"/>
      <c r="N802" s="233"/>
      <c r="O802" s="233"/>
      <c r="P802" s="233"/>
      <c r="Q802" s="233"/>
      <c r="R802" s="233"/>
      <c r="S802" s="233"/>
      <c r="T802" s="233"/>
      <c r="U802" s="260"/>
      <c r="V802" s="261"/>
      <c r="W802" s="233"/>
      <c r="X802" s="233"/>
      <c r="Y802" s="233"/>
      <c r="Z802" s="233"/>
    </row>
    <row r="803">
      <c r="A803" s="233"/>
      <c r="B803" s="233"/>
      <c r="C803" s="233"/>
      <c r="D803" s="233"/>
      <c r="E803" s="233"/>
      <c r="F803" s="233"/>
      <c r="G803" s="233"/>
      <c r="H803" s="233"/>
      <c r="I803" s="233"/>
      <c r="J803" s="233"/>
      <c r="K803" s="233"/>
      <c r="L803" s="233"/>
      <c r="M803" s="233"/>
      <c r="N803" s="233"/>
      <c r="O803" s="233"/>
      <c r="P803" s="233"/>
      <c r="Q803" s="233"/>
      <c r="R803" s="233"/>
      <c r="S803" s="233"/>
      <c r="T803" s="233"/>
      <c r="U803" s="260"/>
      <c r="V803" s="261"/>
      <c r="W803" s="233"/>
      <c r="X803" s="233"/>
      <c r="Y803" s="233"/>
      <c r="Z803" s="233"/>
    </row>
    <row r="804">
      <c r="A804" s="233"/>
      <c r="B804" s="233"/>
      <c r="C804" s="233"/>
      <c r="D804" s="233"/>
      <c r="E804" s="233"/>
      <c r="F804" s="233"/>
      <c r="G804" s="233"/>
      <c r="H804" s="233"/>
      <c r="I804" s="233"/>
      <c r="J804" s="233"/>
      <c r="K804" s="233"/>
      <c r="L804" s="233"/>
      <c r="M804" s="233"/>
      <c r="N804" s="233"/>
      <c r="O804" s="233"/>
      <c r="P804" s="233"/>
      <c r="Q804" s="233"/>
      <c r="R804" s="233"/>
      <c r="S804" s="233"/>
      <c r="T804" s="233"/>
      <c r="U804" s="260"/>
      <c r="V804" s="261"/>
      <c r="W804" s="233"/>
      <c r="X804" s="233"/>
      <c r="Y804" s="233"/>
      <c r="Z804" s="233"/>
    </row>
    <row r="805">
      <c r="A805" s="233"/>
      <c r="B805" s="233"/>
      <c r="C805" s="233"/>
      <c r="D805" s="233"/>
      <c r="E805" s="233"/>
      <c r="F805" s="233"/>
      <c r="G805" s="233"/>
      <c r="H805" s="233"/>
      <c r="I805" s="233"/>
      <c r="J805" s="233"/>
      <c r="K805" s="233"/>
      <c r="L805" s="233"/>
      <c r="M805" s="233"/>
      <c r="N805" s="233"/>
      <c r="O805" s="233"/>
      <c r="P805" s="233"/>
      <c r="Q805" s="233"/>
      <c r="R805" s="233"/>
      <c r="S805" s="233"/>
      <c r="T805" s="233"/>
      <c r="U805" s="260"/>
      <c r="V805" s="261"/>
      <c r="W805" s="233"/>
      <c r="X805" s="233"/>
      <c r="Y805" s="233"/>
      <c r="Z805" s="233"/>
    </row>
    <row r="806">
      <c r="A806" s="233"/>
      <c r="B806" s="233"/>
      <c r="C806" s="233"/>
      <c r="D806" s="233"/>
      <c r="E806" s="233"/>
      <c r="F806" s="233"/>
      <c r="G806" s="233"/>
      <c r="H806" s="233"/>
      <c r="I806" s="233"/>
      <c r="J806" s="233"/>
      <c r="K806" s="233"/>
      <c r="L806" s="233"/>
      <c r="M806" s="233"/>
      <c r="N806" s="233"/>
      <c r="O806" s="233"/>
      <c r="P806" s="233"/>
      <c r="Q806" s="233"/>
      <c r="R806" s="233"/>
      <c r="S806" s="233"/>
      <c r="T806" s="233"/>
      <c r="U806" s="260"/>
      <c r="V806" s="261"/>
      <c r="W806" s="233"/>
      <c r="X806" s="233"/>
      <c r="Y806" s="233"/>
      <c r="Z806" s="233"/>
    </row>
    <row r="807">
      <c r="A807" s="233"/>
      <c r="B807" s="233"/>
      <c r="C807" s="233"/>
      <c r="D807" s="233"/>
      <c r="E807" s="233"/>
      <c r="F807" s="233"/>
      <c r="G807" s="233"/>
      <c r="H807" s="233"/>
      <c r="I807" s="233"/>
      <c r="J807" s="233"/>
      <c r="K807" s="233"/>
      <c r="L807" s="233"/>
      <c r="M807" s="233"/>
      <c r="N807" s="233"/>
      <c r="O807" s="233"/>
      <c r="P807" s="233"/>
      <c r="Q807" s="233"/>
      <c r="R807" s="233"/>
      <c r="S807" s="233"/>
      <c r="T807" s="233"/>
      <c r="U807" s="260"/>
      <c r="V807" s="261"/>
      <c r="W807" s="233"/>
      <c r="X807" s="233"/>
      <c r="Y807" s="233"/>
      <c r="Z807" s="233"/>
    </row>
    <row r="808">
      <c r="A808" s="233"/>
      <c r="B808" s="233"/>
      <c r="C808" s="233"/>
      <c r="D808" s="233"/>
      <c r="E808" s="233"/>
      <c r="F808" s="233"/>
      <c r="G808" s="233"/>
      <c r="H808" s="233"/>
      <c r="I808" s="233"/>
      <c r="J808" s="233"/>
      <c r="K808" s="233"/>
      <c r="L808" s="233"/>
      <c r="M808" s="233"/>
      <c r="N808" s="233"/>
      <c r="O808" s="233"/>
      <c r="P808" s="233"/>
      <c r="Q808" s="233"/>
      <c r="R808" s="233"/>
      <c r="S808" s="233"/>
      <c r="T808" s="233"/>
      <c r="U808" s="260"/>
      <c r="V808" s="261"/>
      <c r="W808" s="233"/>
      <c r="X808" s="233"/>
      <c r="Y808" s="233"/>
      <c r="Z808" s="233"/>
    </row>
    <row r="809">
      <c r="A809" s="233"/>
      <c r="B809" s="233"/>
      <c r="C809" s="233"/>
      <c r="D809" s="233"/>
      <c r="E809" s="233"/>
      <c r="F809" s="233"/>
      <c r="G809" s="233"/>
      <c r="H809" s="233"/>
      <c r="I809" s="233"/>
      <c r="J809" s="233"/>
      <c r="K809" s="233"/>
      <c r="L809" s="233"/>
      <c r="M809" s="233"/>
      <c r="N809" s="233"/>
      <c r="O809" s="233"/>
      <c r="P809" s="233"/>
      <c r="Q809" s="233"/>
      <c r="R809" s="233"/>
      <c r="S809" s="233"/>
      <c r="T809" s="233"/>
      <c r="U809" s="260"/>
      <c r="V809" s="261"/>
      <c r="W809" s="233"/>
      <c r="X809" s="233"/>
      <c r="Y809" s="233"/>
      <c r="Z809" s="233"/>
    </row>
    <row r="810">
      <c r="A810" s="233"/>
      <c r="B810" s="233"/>
      <c r="C810" s="233"/>
      <c r="D810" s="233"/>
      <c r="E810" s="233"/>
      <c r="F810" s="233"/>
      <c r="G810" s="233"/>
      <c r="H810" s="233"/>
      <c r="I810" s="233"/>
      <c r="J810" s="233"/>
      <c r="K810" s="233"/>
      <c r="L810" s="233"/>
      <c r="M810" s="233"/>
      <c r="N810" s="233"/>
      <c r="O810" s="233"/>
      <c r="P810" s="233"/>
      <c r="Q810" s="233"/>
      <c r="R810" s="233"/>
      <c r="S810" s="233"/>
      <c r="T810" s="233"/>
      <c r="U810" s="260"/>
      <c r="V810" s="261"/>
      <c r="W810" s="233"/>
      <c r="X810" s="233"/>
      <c r="Y810" s="233"/>
      <c r="Z810" s="233"/>
    </row>
    <row r="811">
      <c r="A811" s="233"/>
      <c r="B811" s="233"/>
      <c r="C811" s="233"/>
      <c r="D811" s="233"/>
      <c r="E811" s="233"/>
      <c r="F811" s="233"/>
      <c r="G811" s="233"/>
      <c r="H811" s="233"/>
      <c r="I811" s="233"/>
      <c r="J811" s="233"/>
      <c r="K811" s="233"/>
      <c r="L811" s="233"/>
      <c r="M811" s="233"/>
      <c r="N811" s="233"/>
      <c r="O811" s="233"/>
      <c r="P811" s="233"/>
      <c r="Q811" s="233"/>
      <c r="R811" s="233"/>
      <c r="S811" s="233"/>
      <c r="T811" s="233"/>
      <c r="U811" s="260"/>
      <c r="V811" s="261"/>
      <c r="W811" s="233"/>
      <c r="X811" s="233"/>
      <c r="Y811" s="233"/>
      <c r="Z811" s="233"/>
    </row>
    <row r="812">
      <c r="A812" s="233"/>
      <c r="B812" s="233"/>
      <c r="C812" s="233"/>
      <c r="D812" s="233"/>
      <c r="E812" s="233"/>
      <c r="F812" s="233"/>
      <c r="G812" s="233"/>
      <c r="H812" s="233"/>
      <c r="I812" s="233"/>
      <c r="J812" s="233"/>
      <c r="K812" s="233"/>
      <c r="L812" s="233"/>
      <c r="M812" s="233"/>
      <c r="N812" s="233"/>
      <c r="O812" s="233"/>
      <c r="P812" s="233"/>
      <c r="Q812" s="233"/>
      <c r="R812" s="233"/>
      <c r="S812" s="233"/>
      <c r="T812" s="233"/>
      <c r="U812" s="260"/>
      <c r="V812" s="261"/>
      <c r="W812" s="233"/>
      <c r="X812" s="233"/>
      <c r="Y812" s="233"/>
      <c r="Z812" s="233"/>
    </row>
    <row r="813">
      <c r="A813" s="233"/>
      <c r="B813" s="233"/>
      <c r="C813" s="233"/>
      <c r="D813" s="233"/>
      <c r="E813" s="233"/>
      <c r="F813" s="233"/>
      <c r="G813" s="233"/>
      <c r="H813" s="233"/>
      <c r="I813" s="233"/>
      <c r="J813" s="233"/>
      <c r="K813" s="233"/>
      <c r="L813" s="233"/>
      <c r="M813" s="233"/>
      <c r="N813" s="233"/>
      <c r="O813" s="233"/>
      <c r="P813" s="233"/>
      <c r="Q813" s="233"/>
      <c r="R813" s="233"/>
      <c r="S813" s="233"/>
      <c r="T813" s="233"/>
      <c r="U813" s="260"/>
      <c r="V813" s="261"/>
      <c r="W813" s="233"/>
      <c r="X813" s="233"/>
      <c r="Y813" s="233"/>
      <c r="Z813" s="233"/>
    </row>
    <row r="814">
      <c r="A814" s="233"/>
      <c r="B814" s="233"/>
      <c r="C814" s="233"/>
      <c r="D814" s="233"/>
      <c r="E814" s="233"/>
      <c r="F814" s="233"/>
      <c r="G814" s="233"/>
      <c r="H814" s="233"/>
      <c r="I814" s="233"/>
      <c r="J814" s="233"/>
      <c r="K814" s="233"/>
      <c r="L814" s="233"/>
      <c r="M814" s="233"/>
      <c r="N814" s="233"/>
      <c r="O814" s="233"/>
      <c r="P814" s="233"/>
      <c r="Q814" s="233"/>
      <c r="R814" s="233"/>
      <c r="S814" s="233"/>
      <c r="T814" s="233"/>
      <c r="U814" s="260"/>
      <c r="V814" s="261"/>
      <c r="W814" s="233"/>
      <c r="X814" s="233"/>
      <c r="Y814" s="233"/>
      <c r="Z814" s="233"/>
    </row>
    <row r="815">
      <c r="A815" s="233"/>
      <c r="B815" s="233"/>
      <c r="C815" s="233"/>
      <c r="D815" s="233"/>
      <c r="E815" s="233"/>
      <c r="F815" s="233"/>
      <c r="G815" s="233"/>
      <c r="H815" s="233"/>
      <c r="I815" s="233"/>
      <c r="J815" s="233"/>
      <c r="K815" s="233"/>
      <c r="L815" s="233"/>
      <c r="M815" s="233"/>
      <c r="N815" s="233"/>
      <c r="O815" s="233"/>
      <c r="P815" s="233"/>
      <c r="Q815" s="233"/>
      <c r="R815" s="233"/>
      <c r="S815" s="233"/>
      <c r="T815" s="233"/>
      <c r="U815" s="260"/>
      <c r="V815" s="261"/>
      <c r="W815" s="233"/>
      <c r="X815" s="233"/>
      <c r="Y815" s="233"/>
      <c r="Z815" s="233"/>
    </row>
    <row r="816">
      <c r="A816" s="233"/>
      <c r="B816" s="233"/>
      <c r="C816" s="233"/>
      <c r="D816" s="233"/>
      <c r="E816" s="233"/>
      <c r="F816" s="233"/>
      <c r="G816" s="233"/>
      <c r="H816" s="233"/>
      <c r="I816" s="233"/>
      <c r="J816" s="233"/>
      <c r="K816" s="233"/>
      <c r="L816" s="233"/>
      <c r="M816" s="233"/>
      <c r="N816" s="233"/>
      <c r="O816" s="233"/>
      <c r="P816" s="233"/>
      <c r="Q816" s="233"/>
      <c r="R816" s="233"/>
      <c r="S816" s="233"/>
      <c r="T816" s="233"/>
      <c r="U816" s="260"/>
      <c r="V816" s="261"/>
      <c r="W816" s="233"/>
      <c r="X816" s="233"/>
      <c r="Y816" s="233"/>
      <c r="Z816" s="233"/>
    </row>
    <row r="817">
      <c r="A817" s="233"/>
      <c r="B817" s="233"/>
      <c r="C817" s="233"/>
      <c r="D817" s="233"/>
      <c r="E817" s="233"/>
      <c r="F817" s="233"/>
      <c r="G817" s="233"/>
      <c r="H817" s="233"/>
      <c r="I817" s="233"/>
      <c r="J817" s="233"/>
      <c r="K817" s="233"/>
      <c r="L817" s="233"/>
      <c r="M817" s="233"/>
      <c r="N817" s="233"/>
      <c r="O817" s="233"/>
      <c r="P817" s="233"/>
      <c r="Q817" s="233"/>
      <c r="R817" s="233"/>
      <c r="S817" s="233"/>
      <c r="T817" s="233"/>
      <c r="U817" s="260"/>
      <c r="V817" s="261"/>
      <c r="W817" s="233"/>
      <c r="X817" s="233"/>
      <c r="Y817" s="233"/>
      <c r="Z817" s="233"/>
    </row>
    <row r="818">
      <c r="A818" s="233"/>
      <c r="B818" s="233"/>
      <c r="C818" s="233"/>
      <c r="D818" s="233"/>
      <c r="E818" s="233"/>
      <c r="F818" s="233"/>
      <c r="G818" s="233"/>
      <c r="H818" s="233"/>
      <c r="I818" s="233"/>
      <c r="J818" s="233"/>
      <c r="K818" s="233"/>
      <c r="L818" s="233"/>
      <c r="M818" s="233"/>
      <c r="N818" s="233"/>
      <c r="O818" s="233"/>
      <c r="P818" s="233"/>
      <c r="Q818" s="233"/>
      <c r="R818" s="233"/>
      <c r="S818" s="233"/>
      <c r="T818" s="233"/>
      <c r="U818" s="260"/>
      <c r="V818" s="261"/>
      <c r="W818" s="233"/>
      <c r="X818" s="233"/>
      <c r="Y818" s="233"/>
      <c r="Z818" s="233"/>
    </row>
    <row r="819">
      <c r="A819" s="233"/>
      <c r="B819" s="233"/>
      <c r="C819" s="233"/>
      <c r="D819" s="233"/>
      <c r="E819" s="233"/>
      <c r="F819" s="233"/>
      <c r="G819" s="233"/>
      <c r="H819" s="233"/>
      <c r="I819" s="233"/>
      <c r="J819" s="233"/>
      <c r="K819" s="233"/>
      <c r="L819" s="233"/>
      <c r="M819" s="233"/>
      <c r="N819" s="233"/>
      <c r="O819" s="233"/>
      <c r="P819" s="233"/>
      <c r="Q819" s="233"/>
      <c r="R819" s="233"/>
      <c r="S819" s="233"/>
      <c r="T819" s="233"/>
      <c r="U819" s="260"/>
      <c r="V819" s="261"/>
      <c r="W819" s="233"/>
      <c r="X819" s="233"/>
      <c r="Y819" s="233"/>
      <c r="Z819" s="233"/>
    </row>
    <row r="820">
      <c r="A820" s="233"/>
      <c r="B820" s="233"/>
      <c r="C820" s="233"/>
      <c r="D820" s="233"/>
      <c r="E820" s="233"/>
      <c r="F820" s="233"/>
      <c r="G820" s="233"/>
      <c r="H820" s="233"/>
      <c r="I820" s="233"/>
      <c r="J820" s="233"/>
      <c r="K820" s="233"/>
      <c r="L820" s="233"/>
      <c r="M820" s="233"/>
      <c r="N820" s="233"/>
      <c r="O820" s="233"/>
      <c r="P820" s="233"/>
      <c r="Q820" s="233"/>
      <c r="R820" s="233"/>
      <c r="S820" s="233"/>
      <c r="T820" s="233"/>
      <c r="U820" s="260"/>
      <c r="V820" s="261"/>
      <c r="W820" s="233"/>
      <c r="X820" s="233"/>
      <c r="Y820" s="233"/>
      <c r="Z820" s="233"/>
    </row>
    <row r="821">
      <c r="A821" s="233"/>
      <c r="B821" s="233"/>
      <c r="C821" s="233"/>
      <c r="D821" s="233"/>
      <c r="E821" s="233"/>
      <c r="F821" s="233"/>
      <c r="G821" s="233"/>
      <c r="H821" s="233"/>
      <c r="I821" s="233"/>
      <c r="J821" s="233"/>
      <c r="K821" s="233"/>
      <c r="L821" s="233"/>
      <c r="M821" s="233"/>
      <c r="N821" s="233"/>
      <c r="O821" s="233"/>
      <c r="P821" s="233"/>
      <c r="Q821" s="233"/>
      <c r="R821" s="233"/>
      <c r="S821" s="233"/>
      <c r="T821" s="233"/>
      <c r="U821" s="260"/>
      <c r="V821" s="261"/>
      <c r="W821" s="233"/>
      <c r="X821" s="233"/>
      <c r="Y821" s="233"/>
      <c r="Z821" s="233"/>
    </row>
    <row r="822">
      <c r="A822" s="233"/>
      <c r="B822" s="233"/>
      <c r="C822" s="233"/>
      <c r="D822" s="233"/>
      <c r="E822" s="233"/>
      <c r="F822" s="233"/>
      <c r="G822" s="233"/>
      <c r="H822" s="233"/>
      <c r="I822" s="233"/>
      <c r="J822" s="233"/>
      <c r="K822" s="233"/>
      <c r="L822" s="233"/>
      <c r="M822" s="233"/>
      <c r="N822" s="233"/>
      <c r="O822" s="233"/>
      <c r="P822" s="233"/>
      <c r="Q822" s="233"/>
      <c r="R822" s="233"/>
      <c r="S822" s="233"/>
      <c r="T822" s="233"/>
      <c r="U822" s="260"/>
      <c r="V822" s="261"/>
      <c r="W822" s="233"/>
      <c r="X822" s="233"/>
      <c r="Y822" s="233"/>
      <c r="Z822" s="233"/>
    </row>
    <row r="823">
      <c r="A823" s="233"/>
      <c r="B823" s="233"/>
      <c r="C823" s="233"/>
      <c r="D823" s="233"/>
      <c r="E823" s="233"/>
      <c r="F823" s="233"/>
      <c r="G823" s="233"/>
      <c r="H823" s="233"/>
      <c r="I823" s="233"/>
      <c r="J823" s="233"/>
      <c r="K823" s="233"/>
      <c r="L823" s="233"/>
      <c r="M823" s="233"/>
      <c r="N823" s="233"/>
      <c r="O823" s="233"/>
      <c r="P823" s="233"/>
      <c r="Q823" s="233"/>
      <c r="R823" s="233"/>
      <c r="S823" s="233"/>
      <c r="T823" s="233"/>
      <c r="U823" s="260"/>
      <c r="V823" s="261"/>
      <c r="W823" s="233"/>
      <c r="X823" s="233"/>
      <c r="Y823" s="233"/>
      <c r="Z823" s="233"/>
    </row>
    <row r="824">
      <c r="A824" s="233"/>
      <c r="B824" s="233"/>
      <c r="C824" s="233"/>
      <c r="D824" s="233"/>
      <c r="E824" s="233"/>
      <c r="F824" s="233"/>
      <c r="G824" s="233"/>
      <c r="H824" s="233"/>
      <c r="I824" s="233"/>
      <c r="J824" s="233"/>
      <c r="K824" s="233"/>
      <c r="L824" s="233"/>
      <c r="M824" s="233"/>
      <c r="N824" s="233"/>
      <c r="O824" s="233"/>
      <c r="P824" s="233"/>
      <c r="Q824" s="233"/>
      <c r="R824" s="233"/>
      <c r="S824" s="233"/>
      <c r="T824" s="233"/>
      <c r="U824" s="260"/>
      <c r="V824" s="261"/>
      <c r="W824" s="233"/>
      <c r="X824" s="233"/>
      <c r="Y824" s="233"/>
      <c r="Z824" s="233"/>
    </row>
    <row r="825">
      <c r="A825" s="233"/>
      <c r="B825" s="233"/>
      <c r="C825" s="233"/>
      <c r="D825" s="233"/>
      <c r="E825" s="233"/>
      <c r="F825" s="233"/>
      <c r="G825" s="233"/>
      <c r="H825" s="233"/>
      <c r="I825" s="233"/>
      <c r="J825" s="233"/>
      <c r="K825" s="233"/>
      <c r="L825" s="233"/>
      <c r="M825" s="233"/>
      <c r="N825" s="233"/>
      <c r="O825" s="233"/>
      <c r="P825" s="233"/>
      <c r="Q825" s="233"/>
      <c r="R825" s="233"/>
      <c r="S825" s="233"/>
      <c r="T825" s="233"/>
      <c r="U825" s="260"/>
      <c r="V825" s="261"/>
      <c r="W825" s="233"/>
      <c r="X825" s="233"/>
      <c r="Y825" s="233"/>
      <c r="Z825" s="233"/>
    </row>
    <row r="826">
      <c r="A826" s="233"/>
      <c r="B826" s="233"/>
      <c r="C826" s="233"/>
      <c r="D826" s="233"/>
      <c r="E826" s="233"/>
      <c r="F826" s="233"/>
      <c r="G826" s="233"/>
      <c r="H826" s="233"/>
      <c r="I826" s="233"/>
      <c r="J826" s="233"/>
      <c r="K826" s="233"/>
      <c r="L826" s="233"/>
      <c r="M826" s="233"/>
      <c r="N826" s="233"/>
      <c r="O826" s="233"/>
      <c r="P826" s="233"/>
      <c r="Q826" s="233"/>
      <c r="R826" s="233"/>
      <c r="S826" s="233"/>
      <c r="T826" s="233"/>
      <c r="U826" s="260"/>
      <c r="V826" s="261"/>
      <c r="W826" s="233"/>
      <c r="X826" s="233"/>
      <c r="Y826" s="233"/>
      <c r="Z826" s="233"/>
    </row>
    <row r="827">
      <c r="A827" s="233"/>
      <c r="B827" s="233"/>
      <c r="C827" s="233"/>
      <c r="D827" s="233"/>
      <c r="E827" s="233"/>
      <c r="F827" s="233"/>
      <c r="G827" s="233"/>
      <c r="H827" s="233"/>
      <c r="I827" s="233"/>
      <c r="J827" s="233"/>
      <c r="K827" s="233"/>
      <c r="L827" s="233"/>
      <c r="M827" s="233"/>
      <c r="N827" s="233"/>
      <c r="O827" s="233"/>
      <c r="P827" s="233"/>
      <c r="Q827" s="233"/>
      <c r="R827" s="233"/>
      <c r="S827" s="233"/>
      <c r="T827" s="233"/>
      <c r="U827" s="260"/>
      <c r="V827" s="261"/>
      <c r="W827" s="233"/>
      <c r="X827" s="233"/>
      <c r="Y827" s="233"/>
      <c r="Z827" s="233"/>
    </row>
    <row r="828">
      <c r="A828" s="233"/>
      <c r="B828" s="233"/>
      <c r="C828" s="233"/>
      <c r="D828" s="233"/>
      <c r="E828" s="233"/>
      <c r="F828" s="233"/>
      <c r="G828" s="233"/>
      <c r="H828" s="233"/>
      <c r="I828" s="233"/>
      <c r="J828" s="233"/>
      <c r="K828" s="233"/>
      <c r="L828" s="233"/>
      <c r="M828" s="233"/>
      <c r="N828" s="233"/>
      <c r="O828" s="233"/>
      <c r="P828" s="233"/>
      <c r="Q828" s="233"/>
      <c r="R828" s="233"/>
      <c r="S828" s="233"/>
      <c r="T828" s="233"/>
      <c r="U828" s="260"/>
      <c r="V828" s="261"/>
      <c r="W828" s="233"/>
      <c r="X828" s="233"/>
      <c r="Y828" s="233"/>
      <c r="Z828" s="233"/>
    </row>
    <row r="829">
      <c r="A829" s="233"/>
      <c r="B829" s="233"/>
      <c r="C829" s="233"/>
      <c r="D829" s="233"/>
      <c r="E829" s="233"/>
      <c r="F829" s="233"/>
      <c r="G829" s="233"/>
      <c r="H829" s="233"/>
      <c r="I829" s="233"/>
      <c r="J829" s="233"/>
      <c r="K829" s="233"/>
      <c r="L829" s="233"/>
      <c r="M829" s="233"/>
      <c r="N829" s="233"/>
      <c r="O829" s="233"/>
      <c r="P829" s="233"/>
      <c r="Q829" s="233"/>
      <c r="R829" s="233"/>
      <c r="S829" s="233"/>
      <c r="T829" s="233"/>
      <c r="U829" s="260"/>
      <c r="V829" s="261"/>
      <c r="W829" s="233"/>
      <c r="X829" s="233"/>
      <c r="Y829" s="233"/>
      <c r="Z829" s="233"/>
    </row>
    <row r="830">
      <c r="A830" s="233"/>
      <c r="B830" s="233"/>
      <c r="C830" s="233"/>
      <c r="D830" s="233"/>
      <c r="E830" s="233"/>
      <c r="F830" s="233"/>
      <c r="G830" s="233"/>
      <c r="H830" s="233"/>
      <c r="I830" s="233"/>
      <c r="J830" s="233"/>
      <c r="K830" s="233"/>
      <c r="L830" s="233"/>
      <c r="M830" s="233"/>
      <c r="N830" s="233"/>
      <c r="O830" s="233"/>
      <c r="P830" s="233"/>
      <c r="Q830" s="233"/>
      <c r="R830" s="233"/>
      <c r="S830" s="233"/>
      <c r="T830" s="233"/>
      <c r="U830" s="260"/>
      <c r="V830" s="261"/>
      <c r="W830" s="233"/>
      <c r="X830" s="233"/>
      <c r="Y830" s="233"/>
      <c r="Z830" s="233"/>
    </row>
    <row r="831">
      <c r="A831" s="233"/>
      <c r="B831" s="233"/>
      <c r="C831" s="233"/>
      <c r="D831" s="233"/>
      <c r="E831" s="233"/>
      <c r="F831" s="233"/>
      <c r="G831" s="233"/>
      <c r="H831" s="233"/>
      <c r="I831" s="233"/>
      <c r="J831" s="233"/>
      <c r="K831" s="233"/>
      <c r="L831" s="233"/>
      <c r="M831" s="233"/>
      <c r="N831" s="233"/>
      <c r="O831" s="233"/>
      <c r="P831" s="233"/>
      <c r="Q831" s="233"/>
      <c r="R831" s="233"/>
      <c r="S831" s="233"/>
      <c r="T831" s="233"/>
      <c r="U831" s="260"/>
      <c r="V831" s="261"/>
      <c r="W831" s="233"/>
      <c r="X831" s="233"/>
      <c r="Y831" s="233"/>
      <c r="Z831" s="233"/>
    </row>
    <row r="832">
      <c r="A832" s="233"/>
      <c r="B832" s="233"/>
      <c r="C832" s="233"/>
      <c r="D832" s="233"/>
      <c r="E832" s="233"/>
      <c r="F832" s="233"/>
      <c r="G832" s="233"/>
      <c r="H832" s="233"/>
      <c r="I832" s="233"/>
      <c r="J832" s="233"/>
      <c r="K832" s="233"/>
      <c r="L832" s="233"/>
      <c r="M832" s="233"/>
      <c r="N832" s="233"/>
      <c r="O832" s="233"/>
      <c r="P832" s="233"/>
      <c r="Q832" s="233"/>
      <c r="R832" s="233"/>
      <c r="S832" s="233"/>
      <c r="T832" s="233"/>
      <c r="U832" s="260"/>
      <c r="V832" s="261"/>
      <c r="W832" s="233"/>
      <c r="X832" s="233"/>
      <c r="Y832" s="233"/>
      <c r="Z832" s="233"/>
    </row>
    <row r="833">
      <c r="A833" s="233"/>
      <c r="B833" s="233"/>
      <c r="C833" s="233"/>
      <c r="D833" s="233"/>
      <c r="E833" s="233"/>
      <c r="F833" s="233"/>
      <c r="G833" s="233"/>
      <c r="H833" s="233"/>
      <c r="I833" s="233"/>
      <c r="J833" s="233"/>
      <c r="K833" s="233"/>
      <c r="L833" s="233"/>
      <c r="M833" s="233"/>
      <c r="N833" s="233"/>
      <c r="O833" s="233"/>
      <c r="P833" s="233"/>
      <c r="Q833" s="233"/>
      <c r="R833" s="233"/>
      <c r="S833" s="233"/>
      <c r="T833" s="233"/>
      <c r="U833" s="260"/>
      <c r="V833" s="261"/>
      <c r="W833" s="233"/>
      <c r="X833" s="233"/>
      <c r="Y833" s="233"/>
      <c r="Z833" s="233"/>
    </row>
    <row r="834">
      <c r="A834" s="233"/>
      <c r="B834" s="233"/>
      <c r="C834" s="233"/>
      <c r="D834" s="233"/>
      <c r="E834" s="233"/>
      <c r="F834" s="233"/>
      <c r="G834" s="233"/>
      <c r="H834" s="233"/>
      <c r="I834" s="233"/>
      <c r="J834" s="233"/>
      <c r="K834" s="233"/>
      <c r="L834" s="233"/>
      <c r="M834" s="233"/>
      <c r="N834" s="233"/>
      <c r="O834" s="233"/>
      <c r="P834" s="233"/>
      <c r="Q834" s="233"/>
      <c r="R834" s="233"/>
      <c r="S834" s="233"/>
      <c r="T834" s="233"/>
      <c r="U834" s="260"/>
      <c r="V834" s="261"/>
      <c r="W834" s="233"/>
      <c r="X834" s="233"/>
      <c r="Y834" s="233"/>
      <c r="Z834" s="233"/>
    </row>
    <row r="835">
      <c r="A835" s="233"/>
      <c r="B835" s="233"/>
      <c r="C835" s="233"/>
      <c r="D835" s="233"/>
      <c r="E835" s="233"/>
      <c r="F835" s="233"/>
      <c r="G835" s="233"/>
      <c r="H835" s="233"/>
      <c r="I835" s="233"/>
      <c r="J835" s="233"/>
      <c r="K835" s="233"/>
      <c r="L835" s="233"/>
      <c r="M835" s="233"/>
      <c r="N835" s="233"/>
      <c r="O835" s="233"/>
      <c r="P835" s="233"/>
      <c r="Q835" s="233"/>
      <c r="R835" s="233"/>
      <c r="S835" s="233"/>
      <c r="T835" s="233"/>
      <c r="U835" s="260"/>
      <c r="V835" s="261"/>
      <c r="W835" s="233"/>
      <c r="X835" s="233"/>
      <c r="Y835" s="233"/>
      <c r="Z835" s="233"/>
    </row>
    <row r="836">
      <c r="A836" s="233"/>
      <c r="B836" s="233"/>
      <c r="C836" s="233"/>
      <c r="D836" s="233"/>
      <c r="E836" s="233"/>
      <c r="F836" s="233"/>
      <c r="G836" s="233"/>
      <c r="H836" s="233"/>
      <c r="I836" s="233"/>
      <c r="J836" s="233"/>
      <c r="K836" s="233"/>
      <c r="L836" s="233"/>
      <c r="M836" s="233"/>
      <c r="N836" s="233"/>
      <c r="O836" s="233"/>
      <c r="P836" s="233"/>
      <c r="Q836" s="233"/>
      <c r="R836" s="233"/>
      <c r="S836" s="233"/>
      <c r="T836" s="233"/>
      <c r="U836" s="260"/>
      <c r="V836" s="261"/>
      <c r="W836" s="233"/>
      <c r="X836" s="233"/>
      <c r="Y836" s="233"/>
      <c r="Z836" s="233"/>
    </row>
    <row r="837">
      <c r="A837" s="233"/>
      <c r="B837" s="233"/>
      <c r="C837" s="233"/>
      <c r="D837" s="233"/>
      <c r="E837" s="233"/>
      <c r="F837" s="233"/>
      <c r="G837" s="233"/>
      <c r="H837" s="233"/>
      <c r="I837" s="233"/>
      <c r="J837" s="233"/>
      <c r="K837" s="233"/>
      <c r="L837" s="233"/>
      <c r="M837" s="233"/>
      <c r="N837" s="233"/>
      <c r="O837" s="233"/>
      <c r="P837" s="233"/>
      <c r="Q837" s="233"/>
      <c r="R837" s="233"/>
      <c r="S837" s="233"/>
      <c r="T837" s="233"/>
      <c r="U837" s="260"/>
      <c r="V837" s="261"/>
      <c r="W837" s="233"/>
      <c r="X837" s="233"/>
      <c r="Y837" s="233"/>
      <c r="Z837" s="233"/>
    </row>
    <row r="838">
      <c r="A838" s="233"/>
      <c r="B838" s="233"/>
      <c r="C838" s="233"/>
      <c r="D838" s="233"/>
      <c r="E838" s="233"/>
      <c r="F838" s="233"/>
      <c r="G838" s="233"/>
      <c r="H838" s="233"/>
      <c r="I838" s="233"/>
      <c r="J838" s="233"/>
      <c r="K838" s="233"/>
      <c r="L838" s="233"/>
      <c r="M838" s="233"/>
      <c r="N838" s="233"/>
      <c r="O838" s="233"/>
      <c r="P838" s="233"/>
      <c r="Q838" s="233"/>
      <c r="R838" s="233"/>
      <c r="S838" s="233"/>
      <c r="T838" s="233"/>
      <c r="U838" s="260"/>
      <c r="V838" s="261"/>
      <c r="W838" s="233"/>
      <c r="X838" s="233"/>
      <c r="Y838" s="233"/>
      <c r="Z838" s="233"/>
    </row>
    <row r="839">
      <c r="A839" s="233"/>
      <c r="B839" s="233"/>
      <c r="C839" s="233"/>
      <c r="D839" s="233"/>
      <c r="E839" s="233"/>
      <c r="F839" s="233"/>
      <c r="G839" s="233"/>
      <c r="H839" s="233"/>
      <c r="I839" s="233"/>
      <c r="J839" s="233"/>
      <c r="K839" s="233"/>
      <c r="L839" s="233"/>
      <c r="M839" s="233"/>
      <c r="N839" s="233"/>
      <c r="O839" s="233"/>
      <c r="P839" s="233"/>
      <c r="Q839" s="233"/>
      <c r="R839" s="233"/>
      <c r="S839" s="233"/>
      <c r="T839" s="233"/>
      <c r="U839" s="260"/>
      <c r="V839" s="261"/>
      <c r="W839" s="233"/>
      <c r="X839" s="233"/>
      <c r="Y839" s="233"/>
      <c r="Z839" s="233"/>
    </row>
    <row r="840">
      <c r="A840" s="233"/>
      <c r="B840" s="233"/>
      <c r="C840" s="233"/>
      <c r="D840" s="233"/>
      <c r="E840" s="233"/>
      <c r="F840" s="233"/>
      <c r="G840" s="233"/>
      <c r="H840" s="233"/>
      <c r="I840" s="233"/>
      <c r="J840" s="233"/>
      <c r="K840" s="233"/>
      <c r="L840" s="233"/>
      <c r="M840" s="233"/>
      <c r="N840" s="233"/>
      <c r="O840" s="233"/>
      <c r="P840" s="233"/>
      <c r="Q840" s="233"/>
      <c r="R840" s="233"/>
      <c r="S840" s="233"/>
      <c r="T840" s="233"/>
      <c r="U840" s="260"/>
      <c r="V840" s="261"/>
      <c r="W840" s="233"/>
      <c r="X840" s="233"/>
      <c r="Y840" s="233"/>
      <c r="Z840" s="233"/>
    </row>
    <row r="841">
      <c r="A841" s="233"/>
      <c r="B841" s="233"/>
      <c r="C841" s="233"/>
      <c r="D841" s="233"/>
      <c r="E841" s="233"/>
      <c r="F841" s="233"/>
      <c r="G841" s="233"/>
      <c r="H841" s="233"/>
      <c r="I841" s="233"/>
      <c r="J841" s="233"/>
      <c r="K841" s="233"/>
      <c r="L841" s="233"/>
      <c r="M841" s="233"/>
      <c r="N841" s="233"/>
      <c r="O841" s="233"/>
      <c r="P841" s="233"/>
      <c r="Q841" s="233"/>
      <c r="R841" s="233"/>
      <c r="S841" s="233"/>
      <c r="T841" s="233"/>
      <c r="U841" s="260"/>
      <c r="V841" s="261"/>
      <c r="W841" s="233"/>
      <c r="X841" s="233"/>
      <c r="Y841" s="233"/>
      <c r="Z841" s="233"/>
    </row>
    <row r="842">
      <c r="A842" s="233"/>
      <c r="B842" s="233"/>
      <c r="C842" s="233"/>
      <c r="D842" s="233"/>
      <c r="E842" s="233"/>
      <c r="F842" s="233"/>
      <c r="G842" s="233"/>
      <c r="H842" s="233"/>
      <c r="I842" s="233"/>
      <c r="J842" s="233"/>
      <c r="K842" s="233"/>
      <c r="L842" s="233"/>
      <c r="M842" s="233"/>
      <c r="N842" s="233"/>
      <c r="O842" s="233"/>
      <c r="P842" s="233"/>
      <c r="Q842" s="233"/>
      <c r="R842" s="233"/>
      <c r="S842" s="233"/>
      <c r="T842" s="233"/>
      <c r="U842" s="260"/>
      <c r="V842" s="261"/>
      <c r="W842" s="233"/>
      <c r="X842" s="233"/>
      <c r="Y842" s="233"/>
      <c r="Z842" s="233"/>
    </row>
    <row r="843">
      <c r="A843" s="233"/>
      <c r="B843" s="233"/>
      <c r="C843" s="233"/>
      <c r="D843" s="233"/>
      <c r="E843" s="233"/>
      <c r="F843" s="233"/>
      <c r="G843" s="233"/>
      <c r="H843" s="233"/>
      <c r="I843" s="233"/>
      <c r="J843" s="233"/>
      <c r="K843" s="233"/>
      <c r="L843" s="233"/>
      <c r="M843" s="233"/>
      <c r="N843" s="233"/>
      <c r="O843" s="233"/>
      <c r="P843" s="233"/>
      <c r="Q843" s="233"/>
      <c r="R843" s="233"/>
      <c r="S843" s="233"/>
      <c r="T843" s="233"/>
      <c r="U843" s="260"/>
      <c r="V843" s="261"/>
      <c r="W843" s="233"/>
      <c r="X843" s="233"/>
      <c r="Y843" s="233"/>
      <c r="Z843" s="233"/>
    </row>
    <row r="844">
      <c r="A844" s="233"/>
      <c r="B844" s="233"/>
      <c r="C844" s="233"/>
      <c r="D844" s="233"/>
      <c r="E844" s="233"/>
      <c r="F844" s="233"/>
      <c r="G844" s="233"/>
      <c r="H844" s="233"/>
      <c r="I844" s="233"/>
      <c r="J844" s="233"/>
      <c r="K844" s="233"/>
      <c r="L844" s="233"/>
      <c r="M844" s="233"/>
      <c r="N844" s="233"/>
      <c r="O844" s="233"/>
      <c r="P844" s="233"/>
      <c r="Q844" s="233"/>
      <c r="R844" s="233"/>
      <c r="S844" s="233"/>
      <c r="T844" s="233"/>
      <c r="U844" s="260"/>
      <c r="V844" s="261"/>
      <c r="W844" s="233"/>
      <c r="X844" s="233"/>
      <c r="Y844" s="233"/>
      <c r="Z844" s="233"/>
    </row>
    <row r="845">
      <c r="A845" s="233"/>
      <c r="B845" s="233"/>
      <c r="C845" s="233"/>
      <c r="D845" s="233"/>
      <c r="E845" s="233"/>
      <c r="F845" s="233"/>
      <c r="G845" s="233"/>
      <c r="H845" s="233"/>
      <c r="I845" s="233"/>
      <c r="J845" s="233"/>
      <c r="K845" s="233"/>
      <c r="L845" s="233"/>
      <c r="M845" s="233"/>
      <c r="N845" s="233"/>
      <c r="O845" s="233"/>
      <c r="P845" s="233"/>
      <c r="Q845" s="233"/>
      <c r="R845" s="233"/>
      <c r="S845" s="233"/>
      <c r="T845" s="233"/>
      <c r="U845" s="260"/>
      <c r="V845" s="261"/>
      <c r="W845" s="233"/>
      <c r="X845" s="233"/>
      <c r="Y845" s="233"/>
      <c r="Z845" s="233"/>
    </row>
    <row r="846">
      <c r="A846" s="233"/>
      <c r="B846" s="233"/>
      <c r="C846" s="233"/>
      <c r="D846" s="233"/>
      <c r="E846" s="233"/>
      <c r="F846" s="233"/>
      <c r="G846" s="233"/>
      <c r="H846" s="233"/>
      <c r="I846" s="233"/>
      <c r="J846" s="233"/>
      <c r="K846" s="233"/>
      <c r="L846" s="233"/>
      <c r="M846" s="233"/>
      <c r="N846" s="233"/>
      <c r="O846" s="233"/>
      <c r="P846" s="233"/>
      <c r="Q846" s="233"/>
      <c r="R846" s="233"/>
      <c r="S846" s="233"/>
      <c r="T846" s="233"/>
      <c r="U846" s="260"/>
      <c r="V846" s="261"/>
      <c r="W846" s="233"/>
      <c r="X846" s="233"/>
      <c r="Y846" s="233"/>
      <c r="Z846" s="233"/>
    </row>
    <row r="847">
      <c r="A847" s="233"/>
      <c r="B847" s="233"/>
      <c r="C847" s="233"/>
      <c r="D847" s="233"/>
      <c r="E847" s="233"/>
      <c r="F847" s="233"/>
      <c r="G847" s="233"/>
      <c r="H847" s="233"/>
      <c r="I847" s="233"/>
      <c r="J847" s="233"/>
      <c r="K847" s="233"/>
      <c r="L847" s="233"/>
      <c r="M847" s="233"/>
      <c r="N847" s="233"/>
      <c r="O847" s="233"/>
      <c r="P847" s="233"/>
      <c r="Q847" s="233"/>
      <c r="R847" s="233"/>
      <c r="S847" s="233"/>
      <c r="T847" s="233"/>
      <c r="U847" s="260"/>
      <c r="V847" s="261"/>
      <c r="W847" s="233"/>
      <c r="X847" s="233"/>
      <c r="Y847" s="233"/>
      <c r="Z847" s="233"/>
    </row>
    <row r="848">
      <c r="A848" s="233"/>
      <c r="B848" s="233"/>
      <c r="C848" s="233"/>
      <c r="D848" s="233"/>
      <c r="E848" s="233"/>
      <c r="F848" s="233"/>
      <c r="G848" s="233"/>
      <c r="H848" s="233"/>
      <c r="I848" s="233"/>
      <c r="J848" s="233"/>
      <c r="K848" s="233"/>
      <c r="L848" s="233"/>
      <c r="M848" s="233"/>
      <c r="N848" s="233"/>
      <c r="O848" s="233"/>
      <c r="P848" s="233"/>
      <c r="Q848" s="233"/>
      <c r="R848" s="233"/>
      <c r="S848" s="233"/>
      <c r="T848" s="233"/>
      <c r="U848" s="260"/>
      <c r="V848" s="261"/>
      <c r="W848" s="233"/>
      <c r="X848" s="233"/>
      <c r="Y848" s="233"/>
      <c r="Z848" s="233"/>
    </row>
    <row r="849">
      <c r="A849" s="233"/>
      <c r="B849" s="233"/>
      <c r="C849" s="233"/>
      <c r="D849" s="233"/>
      <c r="E849" s="233"/>
      <c r="F849" s="233"/>
      <c r="G849" s="233"/>
      <c r="H849" s="233"/>
      <c r="I849" s="233"/>
      <c r="J849" s="233"/>
      <c r="K849" s="233"/>
      <c r="L849" s="233"/>
      <c r="M849" s="233"/>
      <c r="N849" s="233"/>
      <c r="O849" s="233"/>
      <c r="P849" s="233"/>
      <c r="Q849" s="233"/>
      <c r="R849" s="233"/>
      <c r="S849" s="233"/>
      <c r="T849" s="233"/>
      <c r="U849" s="260"/>
      <c r="V849" s="261"/>
      <c r="W849" s="233"/>
      <c r="X849" s="233"/>
      <c r="Y849" s="233"/>
      <c r="Z849" s="233"/>
    </row>
    <row r="850">
      <c r="A850" s="233"/>
      <c r="B850" s="233"/>
      <c r="C850" s="233"/>
      <c r="D850" s="233"/>
      <c r="E850" s="233"/>
      <c r="F850" s="233"/>
      <c r="G850" s="233"/>
      <c r="H850" s="233"/>
      <c r="I850" s="233"/>
      <c r="J850" s="233"/>
      <c r="K850" s="233"/>
      <c r="L850" s="233"/>
      <c r="M850" s="233"/>
      <c r="N850" s="233"/>
      <c r="O850" s="233"/>
      <c r="P850" s="233"/>
      <c r="Q850" s="233"/>
      <c r="R850" s="233"/>
      <c r="S850" s="233"/>
      <c r="T850" s="233"/>
      <c r="U850" s="260"/>
      <c r="V850" s="261"/>
      <c r="W850" s="233"/>
      <c r="X850" s="233"/>
      <c r="Y850" s="233"/>
      <c r="Z850" s="233"/>
    </row>
    <row r="851">
      <c r="A851" s="233"/>
      <c r="B851" s="233"/>
      <c r="C851" s="233"/>
      <c r="D851" s="233"/>
      <c r="E851" s="233"/>
      <c r="F851" s="233"/>
      <c r="G851" s="233"/>
      <c r="H851" s="233"/>
      <c r="I851" s="233"/>
      <c r="J851" s="233"/>
      <c r="K851" s="233"/>
      <c r="L851" s="233"/>
      <c r="M851" s="233"/>
      <c r="N851" s="233"/>
      <c r="O851" s="233"/>
      <c r="P851" s="233"/>
      <c r="Q851" s="233"/>
      <c r="R851" s="233"/>
      <c r="S851" s="233"/>
      <c r="T851" s="233"/>
      <c r="U851" s="260"/>
      <c r="V851" s="261"/>
      <c r="W851" s="233"/>
      <c r="X851" s="233"/>
      <c r="Y851" s="233"/>
      <c r="Z851" s="233"/>
    </row>
    <row r="852">
      <c r="A852" s="233"/>
      <c r="B852" s="233"/>
      <c r="C852" s="233"/>
      <c r="D852" s="233"/>
      <c r="E852" s="233"/>
      <c r="F852" s="233"/>
      <c r="G852" s="233"/>
      <c r="H852" s="233"/>
      <c r="I852" s="233"/>
      <c r="J852" s="233"/>
      <c r="K852" s="233"/>
      <c r="L852" s="233"/>
      <c r="M852" s="233"/>
      <c r="N852" s="233"/>
      <c r="O852" s="233"/>
      <c r="P852" s="233"/>
      <c r="Q852" s="233"/>
      <c r="R852" s="233"/>
      <c r="S852" s="233"/>
      <c r="T852" s="233"/>
      <c r="U852" s="260"/>
      <c r="V852" s="261"/>
      <c r="W852" s="233"/>
      <c r="X852" s="233"/>
      <c r="Y852" s="233"/>
      <c r="Z852" s="233"/>
    </row>
    <row r="853">
      <c r="A853" s="233"/>
      <c r="B853" s="233"/>
      <c r="C853" s="233"/>
      <c r="D853" s="233"/>
      <c r="E853" s="233"/>
      <c r="F853" s="233"/>
      <c r="G853" s="233"/>
      <c r="H853" s="233"/>
      <c r="I853" s="233"/>
      <c r="J853" s="233"/>
      <c r="K853" s="233"/>
      <c r="L853" s="233"/>
      <c r="M853" s="233"/>
      <c r="N853" s="233"/>
      <c r="O853" s="233"/>
      <c r="P853" s="233"/>
      <c r="Q853" s="233"/>
      <c r="R853" s="233"/>
      <c r="S853" s="233"/>
      <c r="T853" s="233"/>
      <c r="U853" s="260"/>
      <c r="V853" s="261"/>
      <c r="W853" s="233"/>
      <c r="X853" s="233"/>
      <c r="Y853" s="233"/>
      <c r="Z853" s="233"/>
    </row>
    <row r="854">
      <c r="A854" s="233"/>
      <c r="B854" s="233"/>
      <c r="C854" s="233"/>
      <c r="D854" s="233"/>
      <c r="E854" s="233"/>
      <c r="F854" s="233"/>
      <c r="G854" s="233"/>
      <c r="H854" s="233"/>
      <c r="I854" s="233"/>
      <c r="J854" s="233"/>
      <c r="K854" s="233"/>
      <c r="L854" s="233"/>
      <c r="M854" s="233"/>
      <c r="N854" s="233"/>
      <c r="O854" s="233"/>
      <c r="P854" s="233"/>
      <c r="Q854" s="233"/>
      <c r="R854" s="233"/>
      <c r="S854" s="233"/>
      <c r="T854" s="233"/>
      <c r="U854" s="260"/>
      <c r="V854" s="261"/>
      <c r="W854" s="233"/>
      <c r="X854" s="233"/>
      <c r="Y854" s="233"/>
      <c r="Z854" s="233"/>
    </row>
    <row r="855">
      <c r="A855" s="233"/>
      <c r="B855" s="233"/>
      <c r="C855" s="233"/>
      <c r="D855" s="233"/>
      <c r="E855" s="233"/>
      <c r="F855" s="233"/>
      <c r="G855" s="233"/>
      <c r="H855" s="233"/>
      <c r="I855" s="233"/>
      <c r="J855" s="233"/>
      <c r="K855" s="233"/>
      <c r="L855" s="233"/>
      <c r="M855" s="233"/>
      <c r="N855" s="233"/>
      <c r="O855" s="233"/>
      <c r="P855" s="233"/>
      <c r="Q855" s="233"/>
      <c r="R855" s="233"/>
      <c r="S855" s="233"/>
      <c r="T855" s="233"/>
      <c r="U855" s="260"/>
      <c r="V855" s="261"/>
      <c r="W855" s="233"/>
      <c r="X855" s="233"/>
      <c r="Y855" s="233"/>
      <c r="Z855" s="233"/>
    </row>
    <row r="856">
      <c r="A856" s="233"/>
      <c r="B856" s="233"/>
      <c r="C856" s="233"/>
      <c r="D856" s="233"/>
      <c r="E856" s="233"/>
      <c r="F856" s="233"/>
      <c r="G856" s="233"/>
      <c r="H856" s="233"/>
      <c r="I856" s="233"/>
      <c r="J856" s="233"/>
      <c r="K856" s="233"/>
      <c r="L856" s="233"/>
      <c r="M856" s="233"/>
      <c r="N856" s="233"/>
      <c r="O856" s="233"/>
      <c r="P856" s="233"/>
      <c r="Q856" s="233"/>
      <c r="R856" s="233"/>
      <c r="S856" s="233"/>
      <c r="T856" s="233"/>
      <c r="U856" s="260"/>
      <c r="V856" s="261"/>
      <c r="W856" s="233"/>
      <c r="X856" s="233"/>
      <c r="Y856" s="233"/>
      <c r="Z856" s="233"/>
    </row>
    <row r="857">
      <c r="A857" s="233"/>
      <c r="B857" s="233"/>
      <c r="C857" s="233"/>
      <c r="D857" s="233"/>
      <c r="E857" s="233"/>
      <c r="F857" s="233"/>
      <c r="G857" s="233"/>
      <c r="H857" s="233"/>
      <c r="I857" s="233"/>
      <c r="J857" s="233"/>
      <c r="K857" s="233"/>
      <c r="L857" s="233"/>
      <c r="M857" s="233"/>
      <c r="N857" s="233"/>
      <c r="O857" s="233"/>
      <c r="P857" s="233"/>
      <c r="Q857" s="233"/>
      <c r="R857" s="233"/>
      <c r="S857" s="233"/>
      <c r="T857" s="233"/>
      <c r="U857" s="260"/>
      <c r="V857" s="261"/>
      <c r="W857" s="233"/>
      <c r="X857" s="233"/>
      <c r="Y857" s="233"/>
      <c r="Z857" s="233"/>
    </row>
    <row r="858">
      <c r="A858" s="233"/>
      <c r="B858" s="233"/>
      <c r="C858" s="233"/>
      <c r="D858" s="233"/>
      <c r="E858" s="233"/>
      <c r="F858" s="233"/>
      <c r="G858" s="233"/>
      <c r="H858" s="233"/>
      <c r="I858" s="233"/>
      <c r="J858" s="233"/>
      <c r="K858" s="233"/>
      <c r="L858" s="233"/>
      <c r="M858" s="233"/>
      <c r="N858" s="233"/>
      <c r="O858" s="233"/>
      <c r="P858" s="233"/>
      <c r="Q858" s="233"/>
      <c r="R858" s="233"/>
      <c r="S858" s="233"/>
      <c r="T858" s="233"/>
      <c r="U858" s="260"/>
      <c r="V858" s="261"/>
      <c r="W858" s="233"/>
      <c r="X858" s="233"/>
      <c r="Y858" s="233"/>
      <c r="Z858" s="233"/>
    </row>
    <row r="859">
      <c r="A859" s="233"/>
      <c r="B859" s="233"/>
      <c r="C859" s="233"/>
      <c r="D859" s="233"/>
      <c r="E859" s="233"/>
      <c r="F859" s="233"/>
      <c r="G859" s="233"/>
      <c r="H859" s="233"/>
      <c r="I859" s="233"/>
      <c r="J859" s="233"/>
      <c r="K859" s="233"/>
      <c r="L859" s="233"/>
      <c r="M859" s="233"/>
      <c r="N859" s="233"/>
      <c r="O859" s="233"/>
      <c r="P859" s="233"/>
      <c r="Q859" s="233"/>
      <c r="R859" s="233"/>
      <c r="S859" s="233"/>
      <c r="T859" s="233"/>
      <c r="U859" s="260"/>
      <c r="V859" s="261"/>
      <c r="W859" s="233"/>
      <c r="X859" s="233"/>
      <c r="Y859" s="233"/>
      <c r="Z859" s="233"/>
    </row>
    <row r="860">
      <c r="A860" s="233"/>
      <c r="B860" s="233"/>
      <c r="C860" s="233"/>
      <c r="D860" s="233"/>
      <c r="E860" s="233"/>
      <c r="F860" s="233"/>
      <c r="G860" s="233"/>
      <c r="H860" s="233"/>
      <c r="I860" s="233"/>
      <c r="J860" s="233"/>
      <c r="K860" s="233"/>
      <c r="L860" s="233"/>
      <c r="M860" s="233"/>
      <c r="N860" s="233"/>
      <c r="O860" s="233"/>
      <c r="P860" s="233"/>
      <c r="Q860" s="233"/>
      <c r="R860" s="233"/>
      <c r="S860" s="233"/>
      <c r="T860" s="233"/>
      <c r="U860" s="260"/>
      <c r="V860" s="261"/>
      <c r="W860" s="233"/>
      <c r="X860" s="233"/>
      <c r="Y860" s="233"/>
      <c r="Z860" s="233"/>
    </row>
    <row r="861">
      <c r="A861" s="233"/>
      <c r="B861" s="233"/>
      <c r="C861" s="233"/>
      <c r="D861" s="233"/>
      <c r="E861" s="233"/>
      <c r="F861" s="233"/>
      <c r="G861" s="233"/>
      <c r="H861" s="233"/>
      <c r="I861" s="233"/>
      <c r="J861" s="233"/>
      <c r="K861" s="233"/>
      <c r="L861" s="233"/>
      <c r="M861" s="233"/>
      <c r="N861" s="233"/>
      <c r="O861" s="233"/>
      <c r="P861" s="233"/>
      <c r="Q861" s="233"/>
      <c r="R861" s="233"/>
      <c r="S861" s="233"/>
      <c r="T861" s="233"/>
      <c r="U861" s="260"/>
      <c r="V861" s="261"/>
      <c r="W861" s="233"/>
      <c r="X861" s="233"/>
      <c r="Y861" s="233"/>
      <c r="Z861" s="233"/>
    </row>
    <row r="862">
      <c r="A862" s="233"/>
      <c r="B862" s="233"/>
      <c r="C862" s="233"/>
      <c r="D862" s="233"/>
      <c r="E862" s="233"/>
      <c r="F862" s="233"/>
      <c r="G862" s="233"/>
      <c r="H862" s="233"/>
      <c r="I862" s="233"/>
      <c r="J862" s="233"/>
      <c r="K862" s="233"/>
      <c r="L862" s="233"/>
      <c r="M862" s="233"/>
      <c r="N862" s="233"/>
      <c r="O862" s="233"/>
      <c r="P862" s="233"/>
      <c r="Q862" s="233"/>
      <c r="R862" s="233"/>
      <c r="S862" s="233"/>
      <c r="T862" s="233"/>
      <c r="U862" s="260"/>
      <c r="V862" s="261"/>
      <c r="W862" s="233"/>
      <c r="X862" s="233"/>
      <c r="Y862" s="233"/>
      <c r="Z862" s="233"/>
    </row>
    <row r="863">
      <c r="A863" s="233"/>
      <c r="B863" s="233"/>
      <c r="C863" s="233"/>
      <c r="D863" s="233"/>
      <c r="E863" s="233"/>
      <c r="F863" s="233"/>
      <c r="G863" s="233"/>
      <c r="H863" s="233"/>
      <c r="I863" s="233"/>
      <c r="J863" s="233"/>
      <c r="K863" s="233"/>
      <c r="L863" s="233"/>
      <c r="M863" s="233"/>
      <c r="N863" s="233"/>
      <c r="O863" s="233"/>
      <c r="P863" s="233"/>
      <c r="Q863" s="233"/>
      <c r="R863" s="233"/>
      <c r="S863" s="233"/>
      <c r="T863" s="233"/>
      <c r="U863" s="260"/>
      <c r="V863" s="261"/>
      <c r="W863" s="233"/>
      <c r="X863" s="233"/>
      <c r="Y863" s="233"/>
      <c r="Z863" s="233"/>
    </row>
    <row r="864">
      <c r="A864" s="233"/>
      <c r="B864" s="233"/>
      <c r="C864" s="233"/>
      <c r="D864" s="233"/>
      <c r="E864" s="233"/>
      <c r="F864" s="233"/>
      <c r="G864" s="233"/>
      <c r="H864" s="233"/>
      <c r="I864" s="233"/>
      <c r="J864" s="233"/>
      <c r="K864" s="233"/>
      <c r="L864" s="233"/>
      <c r="M864" s="233"/>
      <c r="N864" s="233"/>
      <c r="O864" s="233"/>
      <c r="P864" s="233"/>
      <c r="Q864" s="233"/>
      <c r="R864" s="233"/>
      <c r="S864" s="233"/>
      <c r="T864" s="233"/>
      <c r="U864" s="260"/>
      <c r="V864" s="261"/>
      <c r="W864" s="233"/>
      <c r="X864" s="233"/>
      <c r="Y864" s="233"/>
      <c r="Z864" s="233"/>
    </row>
    <row r="865">
      <c r="A865" s="233"/>
      <c r="B865" s="233"/>
      <c r="C865" s="233"/>
      <c r="D865" s="233"/>
      <c r="E865" s="233"/>
      <c r="F865" s="233"/>
      <c r="G865" s="233"/>
      <c r="H865" s="233"/>
      <c r="I865" s="233"/>
      <c r="J865" s="233"/>
      <c r="K865" s="233"/>
      <c r="L865" s="233"/>
      <c r="M865" s="233"/>
      <c r="N865" s="233"/>
      <c r="O865" s="233"/>
      <c r="P865" s="233"/>
      <c r="Q865" s="233"/>
      <c r="R865" s="233"/>
      <c r="S865" s="233"/>
      <c r="T865" s="233"/>
      <c r="U865" s="260"/>
      <c r="V865" s="261"/>
      <c r="W865" s="233"/>
      <c r="X865" s="233"/>
      <c r="Y865" s="233"/>
      <c r="Z865" s="233"/>
    </row>
    <row r="866">
      <c r="A866" s="233"/>
      <c r="B866" s="233"/>
      <c r="C866" s="233"/>
      <c r="D866" s="233"/>
      <c r="E866" s="233"/>
      <c r="F866" s="233"/>
      <c r="G866" s="233"/>
      <c r="H866" s="233"/>
      <c r="I866" s="233"/>
      <c r="J866" s="233"/>
      <c r="K866" s="233"/>
      <c r="L866" s="233"/>
      <c r="M866" s="233"/>
      <c r="N866" s="233"/>
      <c r="O866" s="233"/>
      <c r="P866" s="233"/>
      <c r="Q866" s="233"/>
      <c r="R866" s="233"/>
      <c r="S866" s="233"/>
      <c r="T866" s="233"/>
      <c r="U866" s="260"/>
      <c r="V866" s="261"/>
      <c r="W866" s="233"/>
      <c r="X866" s="233"/>
      <c r="Y866" s="233"/>
      <c r="Z866" s="233"/>
    </row>
    <row r="867">
      <c r="A867" s="233"/>
      <c r="B867" s="233"/>
      <c r="C867" s="233"/>
      <c r="D867" s="233"/>
      <c r="E867" s="233"/>
      <c r="F867" s="233"/>
      <c r="G867" s="233"/>
      <c r="H867" s="233"/>
      <c r="I867" s="233"/>
      <c r="J867" s="233"/>
      <c r="K867" s="233"/>
      <c r="L867" s="233"/>
      <c r="M867" s="233"/>
      <c r="N867" s="233"/>
      <c r="O867" s="233"/>
      <c r="P867" s="233"/>
      <c r="Q867" s="233"/>
      <c r="R867" s="233"/>
      <c r="S867" s="233"/>
      <c r="T867" s="233"/>
      <c r="U867" s="260"/>
      <c r="V867" s="261"/>
      <c r="W867" s="233"/>
      <c r="X867" s="233"/>
      <c r="Y867" s="233"/>
      <c r="Z867" s="233"/>
    </row>
    <row r="868">
      <c r="A868" s="233"/>
      <c r="B868" s="233"/>
      <c r="C868" s="233"/>
      <c r="D868" s="233"/>
      <c r="E868" s="233"/>
      <c r="F868" s="233"/>
      <c r="G868" s="233"/>
      <c r="H868" s="233"/>
      <c r="I868" s="233"/>
      <c r="J868" s="233"/>
      <c r="K868" s="233"/>
      <c r="L868" s="233"/>
      <c r="M868" s="233"/>
      <c r="N868" s="233"/>
      <c r="O868" s="233"/>
      <c r="P868" s="233"/>
      <c r="Q868" s="233"/>
      <c r="R868" s="233"/>
      <c r="S868" s="233"/>
      <c r="T868" s="233"/>
      <c r="U868" s="260"/>
      <c r="V868" s="261"/>
      <c r="W868" s="233"/>
      <c r="X868" s="233"/>
      <c r="Y868" s="233"/>
      <c r="Z868" s="233"/>
    </row>
    <row r="869">
      <c r="A869" s="233"/>
      <c r="B869" s="233"/>
      <c r="C869" s="233"/>
      <c r="D869" s="233"/>
      <c r="E869" s="233"/>
      <c r="F869" s="233"/>
      <c r="G869" s="233"/>
      <c r="H869" s="233"/>
      <c r="I869" s="233"/>
      <c r="J869" s="233"/>
      <c r="K869" s="233"/>
      <c r="L869" s="233"/>
      <c r="M869" s="233"/>
      <c r="N869" s="233"/>
      <c r="O869" s="233"/>
      <c r="P869" s="233"/>
      <c r="Q869" s="233"/>
      <c r="R869" s="233"/>
      <c r="S869" s="233"/>
      <c r="T869" s="233"/>
      <c r="U869" s="260"/>
      <c r="V869" s="261"/>
      <c r="W869" s="233"/>
      <c r="X869" s="233"/>
      <c r="Y869" s="233"/>
      <c r="Z869" s="233"/>
    </row>
    <row r="870">
      <c r="A870" s="233"/>
      <c r="B870" s="233"/>
      <c r="C870" s="233"/>
      <c r="D870" s="233"/>
      <c r="E870" s="233"/>
      <c r="F870" s="233"/>
      <c r="G870" s="233"/>
      <c r="H870" s="233"/>
      <c r="I870" s="233"/>
      <c r="J870" s="233"/>
      <c r="K870" s="233"/>
      <c r="L870" s="233"/>
      <c r="M870" s="233"/>
      <c r="N870" s="233"/>
      <c r="O870" s="233"/>
      <c r="P870" s="233"/>
      <c r="Q870" s="233"/>
      <c r="R870" s="233"/>
      <c r="S870" s="233"/>
      <c r="T870" s="233"/>
      <c r="U870" s="260"/>
      <c r="V870" s="261"/>
      <c r="W870" s="233"/>
      <c r="X870" s="233"/>
      <c r="Y870" s="233"/>
      <c r="Z870" s="233"/>
    </row>
    <row r="871">
      <c r="A871" s="233"/>
      <c r="B871" s="233"/>
      <c r="C871" s="233"/>
      <c r="D871" s="233"/>
      <c r="E871" s="233"/>
      <c r="F871" s="233"/>
      <c r="G871" s="233"/>
      <c r="H871" s="233"/>
      <c r="I871" s="233"/>
      <c r="J871" s="233"/>
      <c r="K871" s="233"/>
      <c r="L871" s="233"/>
      <c r="M871" s="233"/>
      <c r="N871" s="233"/>
      <c r="O871" s="233"/>
      <c r="P871" s="233"/>
      <c r="Q871" s="233"/>
      <c r="R871" s="233"/>
      <c r="S871" s="233"/>
      <c r="T871" s="233"/>
      <c r="U871" s="260"/>
      <c r="V871" s="261"/>
      <c r="W871" s="233"/>
      <c r="X871" s="233"/>
      <c r="Y871" s="233"/>
      <c r="Z871" s="233"/>
    </row>
    <row r="872">
      <c r="A872" s="233"/>
      <c r="B872" s="233"/>
      <c r="C872" s="233"/>
      <c r="D872" s="233"/>
      <c r="E872" s="233"/>
      <c r="F872" s="233"/>
      <c r="G872" s="233"/>
      <c r="H872" s="233"/>
      <c r="I872" s="233"/>
      <c r="J872" s="233"/>
      <c r="K872" s="233"/>
      <c r="L872" s="233"/>
      <c r="M872" s="233"/>
      <c r="N872" s="233"/>
      <c r="O872" s="233"/>
      <c r="P872" s="233"/>
      <c r="Q872" s="233"/>
      <c r="R872" s="233"/>
      <c r="S872" s="233"/>
      <c r="T872" s="233"/>
      <c r="U872" s="260"/>
      <c r="V872" s="261"/>
      <c r="W872" s="233"/>
      <c r="X872" s="233"/>
      <c r="Y872" s="233"/>
      <c r="Z872" s="233"/>
    </row>
    <row r="873">
      <c r="A873" s="233"/>
      <c r="B873" s="233"/>
      <c r="C873" s="233"/>
      <c r="D873" s="233"/>
      <c r="E873" s="233"/>
      <c r="F873" s="233"/>
      <c r="G873" s="233"/>
      <c r="H873" s="233"/>
      <c r="I873" s="233"/>
      <c r="J873" s="233"/>
      <c r="K873" s="233"/>
      <c r="L873" s="233"/>
      <c r="M873" s="233"/>
      <c r="N873" s="233"/>
      <c r="O873" s="233"/>
      <c r="P873" s="233"/>
      <c r="Q873" s="233"/>
      <c r="R873" s="233"/>
      <c r="S873" s="233"/>
      <c r="T873" s="233"/>
      <c r="U873" s="260"/>
      <c r="V873" s="261"/>
      <c r="W873" s="233"/>
      <c r="X873" s="233"/>
      <c r="Y873" s="233"/>
      <c r="Z873" s="233"/>
    </row>
    <row r="874">
      <c r="A874" s="233"/>
      <c r="B874" s="233"/>
      <c r="C874" s="233"/>
      <c r="D874" s="233"/>
      <c r="E874" s="233"/>
      <c r="F874" s="233"/>
      <c r="G874" s="233"/>
      <c r="H874" s="233"/>
      <c r="I874" s="233"/>
      <c r="J874" s="233"/>
      <c r="K874" s="233"/>
      <c r="L874" s="233"/>
      <c r="M874" s="233"/>
      <c r="N874" s="233"/>
      <c r="O874" s="233"/>
      <c r="P874" s="233"/>
      <c r="Q874" s="233"/>
      <c r="R874" s="233"/>
      <c r="S874" s="233"/>
      <c r="T874" s="233"/>
      <c r="U874" s="260"/>
      <c r="V874" s="261"/>
      <c r="W874" s="233"/>
      <c r="X874" s="233"/>
      <c r="Y874" s="233"/>
      <c r="Z874" s="233"/>
    </row>
    <row r="875">
      <c r="A875" s="233"/>
      <c r="B875" s="233"/>
      <c r="C875" s="233"/>
      <c r="D875" s="233"/>
      <c r="E875" s="233"/>
      <c r="F875" s="233"/>
      <c r="G875" s="233"/>
      <c r="H875" s="233"/>
      <c r="I875" s="233"/>
      <c r="J875" s="233"/>
      <c r="K875" s="233"/>
      <c r="L875" s="233"/>
      <c r="M875" s="233"/>
      <c r="N875" s="233"/>
      <c r="O875" s="233"/>
      <c r="P875" s="233"/>
      <c r="Q875" s="233"/>
      <c r="R875" s="233"/>
      <c r="S875" s="233"/>
      <c r="T875" s="233"/>
      <c r="U875" s="260"/>
      <c r="V875" s="261"/>
      <c r="W875" s="233"/>
      <c r="X875" s="233"/>
      <c r="Y875" s="233"/>
      <c r="Z875" s="233"/>
    </row>
    <row r="876">
      <c r="A876" s="233"/>
      <c r="B876" s="233"/>
      <c r="C876" s="233"/>
      <c r="D876" s="233"/>
      <c r="E876" s="233"/>
      <c r="F876" s="233"/>
      <c r="G876" s="233"/>
      <c r="H876" s="233"/>
      <c r="I876" s="233"/>
      <c r="J876" s="233"/>
      <c r="K876" s="233"/>
      <c r="L876" s="233"/>
      <c r="M876" s="233"/>
      <c r="N876" s="233"/>
      <c r="O876" s="233"/>
      <c r="P876" s="233"/>
      <c r="Q876" s="233"/>
      <c r="R876" s="233"/>
      <c r="S876" s="233"/>
      <c r="T876" s="233"/>
      <c r="U876" s="260"/>
      <c r="V876" s="261"/>
      <c r="W876" s="233"/>
      <c r="X876" s="233"/>
      <c r="Y876" s="233"/>
      <c r="Z876" s="233"/>
    </row>
    <row r="877">
      <c r="A877" s="233"/>
      <c r="B877" s="233"/>
      <c r="C877" s="233"/>
      <c r="D877" s="233"/>
      <c r="E877" s="233"/>
      <c r="F877" s="233"/>
      <c r="G877" s="233"/>
      <c r="H877" s="233"/>
      <c r="I877" s="233"/>
      <c r="J877" s="233"/>
      <c r="K877" s="233"/>
      <c r="L877" s="233"/>
      <c r="M877" s="233"/>
      <c r="N877" s="233"/>
      <c r="O877" s="233"/>
      <c r="P877" s="233"/>
      <c r="Q877" s="233"/>
      <c r="R877" s="233"/>
      <c r="S877" s="233"/>
      <c r="T877" s="233"/>
      <c r="U877" s="260"/>
      <c r="V877" s="261"/>
      <c r="W877" s="233"/>
      <c r="X877" s="233"/>
      <c r="Y877" s="233"/>
      <c r="Z877" s="233"/>
    </row>
    <row r="878">
      <c r="A878" s="233"/>
      <c r="B878" s="233"/>
      <c r="C878" s="233"/>
      <c r="D878" s="233"/>
      <c r="E878" s="233"/>
      <c r="F878" s="233"/>
      <c r="G878" s="233"/>
      <c r="H878" s="233"/>
      <c r="I878" s="233"/>
      <c r="J878" s="233"/>
      <c r="K878" s="233"/>
      <c r="L878" s="233"/>
      <c r="M878" s="233"/>
      <c r="N878" s="233"/>
      <c r="O878" s="233"/>
      <c r="P878" s="233"/>
      <c r="Q878" s="233"/>
      <c r="R878" s="233"/>
      <c r="S878" s="233"/>
      <c r="T878" s="233"/>
      <c r="U878" s="260"/>
      <c r="V878" s="261"/>
      <c r="W878" s="233"/>
      <c r="X878" s="233"/>
      <c r="Y878" s="233"/>
      <c r="Z878" s="233"/>
    </row>
    <row r="879">
      <c r="A879" s="233"/>
      <c r="B879" s="233"/>
      <c r="C879" s="233"/>
      <c r="D879" s="233"/>
      <c r="E879" s="233"/>
      <c r="F879" s="233"/>
      <c r="G879" s="233"/>
      <c r="H879" s="233"/>
      <c r="I879" s="233"/>
      <c r="J879" s="233"/>
      <c r="K879" s="233"/>
      <c r="L879" s="233"/>
      <c r="M879" s="233"/>
      <c r="N879" s="233"/>
      <c r="O879" s="233"/>
      <c r="P879" s="233"/>
      <c r="Q879" s="233"/>
      <c r="R879" s="233"/>
      <c r="S879" s="233"/>
      <c r="T879" s="233"/>
      <c r="U879" s="260"/>
      <c r="V879" s="261"/>
      <c r="W879" s="233"/>
      <c r="X879" s="233"/>
      <c r="Y879" s="233"/>
      <c r="Z879" s="233"/>
    </row>
    <row r="880">
      <c r="A880" s="233"/>
      <c r="B880" s="233"/>
      <c r="C880" s="233"/>
      <c r="D880" s="233"/>
      <c r="E880" s="233"/>
      <c r="F880" s="233"/>
      <c r="G880" s="233"/>
      <c r="H880" s="233"/>
      <c r="I880" s="233"/>
      <c r="J880" s="233"/>
      <c r="K880" s="233"/>
      <c r="L880" s="233"/>
      <c r="M880" s="233"/>
      <c r="N880" s="233"/>
      <c r="O880" s="233"/>
      <c r="P880" s="233"/>
      <c r="Q880" s="233"/>
      <c r="R880" s="233"/>
      <c r="S880" s="233"/>
      <c r="T880" s="233"/>
      <c r="U880" s="260"/>
      <c r="V880" s="261"/>
      <c r="W880" s="233"/>
      <c r="X880" s="233"/>
      <c r="Y880" s="233"/>
      <c r="Z880" s="233"/>
    </row>
    <row r="881">
      <c r="A881" s="233"/>
      <c r="B881" s="233"/>
      <c r="C881" s="233"/>
      <c r="D881" s="233"/>
      <c r="E881" s="233"/>
      <c r="F881" s="233"/>
      <c r="G881" s="233"/>
      <c r="H881" s="233"/>
      <c r="I881" s="233"/>
      <c r="J881" s="233"/>
      <c r="K881" s="233"/>
      <c r="L881" s="233"/>
      <c r="M881" s="233"/>
      <c r="N881" s="233"/>
      <c r="O881" s="233"/>
      <c r="P881" s="233"/>
      <c r="Q881" s="233"/>
      <c r="R881" s="233"/>
      <c r="S881" s="233"/>
      <c r="T881" s="233"/>
      <c r="U881" s="260"/>
      <c r="V881" s="261"/>
      <c r="W881" s="233"/>
      <c r="X881" s="233"/>
      <c r="Y881" s="233"/>
      <c r="Z881" s="233"/>
    </row>
    <row r="882">
      <c r="A882" s="233"/>
      <c r="B882" s="233"/>
      <c r="C882" s="233"/>
      <c r="D882" s="233"/>
      <c r="E882" s="233"/>
      <c r="F882" s="233"/>
      <c r="G882" s="233"/>
      <c r="H882" s="233"/>
      <c r="I882" s="233"/>
      <c r="J882" s="233"/>
      <c r="K882" s="233"/>
      <c r="L882" s="233"/>
      <c r="M882" s="233"/>
      <c r="N882" s="233"/>
      <c r="O882" s="233"/>
      <c r="P882" s="233"/>
      <c r="Q882" s="233"/>
      <c r="R882" s="233"/>
      <c r="S882" s="233"/>
      <c r="T882" s="233"/>
      <c r="U882" s="260"/>
      <c r="V882" s="261"/>
      <c r="W882" s="233"/>
      <c r="X882" s="233"/>
      <c r="Y882" s="233"/>
      <c r="Z882" s="233"/>
    </row>
    <row r="883">
      <c r="A883" s="233"/>
      <c r="B883" s="233"/>
      <c r="C883" s="233"/>
      <c r="D883" s="233"/>
      <c r="E883" s="233"/>
      <c r="F883" s="233"/>
      <c r="G883" s="233"/>
      <c r="H883" s="233"/>
      <c r="I883" s="233"/>
      <c r="J883" s="233"/>
      <c r="K883" s="233"/>
      <c r="L883" s="233"/>
      <c r="M883" s="233"/>
      <c r="N883" s="233"/>
      <c r="O883" s="233"/>
      <c r="P883" s="233"/>
      <c r="Q883" s="233"/>
      <c r="R883" s="233"/>
      <c r="S883" s="233"/>
      <c r="T883" s="233"/>
      <c r="U883" s="260"/>
      <c r="V883" s="261"/>
      <c r="W883" s="233"/>
      <c r="X883" s="233"/>
      <c r="Y883" s="233"/>
      <c r="Z883" s="233"/>
    </row>
    <row r="884">
      <c r="A884" s="233"/>
      <c r="B884" s="233"/>
      <c r="C884" s="233"/>
      <c r="D884" s="233"/>
      <c r="E884" s="233"/>
      <c r="F884" s="233"/>
      <c r="G884" s="233"/>
      <c r="H884" s="233"/>
      <c r="I884" s="233"/>
      <c r="J884" s="233"/>
      <c r="K884" s="233"/>
      <c r="L884" s="233"/>
      <c r="M884" s="233"/>
      <c r="N884" s="233"/>
      <c r="O884" s="233"/>
      <c r="P884" s="233"/>
      <c r="Q884" s="233"/>
      <c r="R884" s="233"/>
      <c r="S884" s="233"/>
      <c r="T884" s="233"/>
      <c r="U884" s="260"/>
      <c r="V884" s="261"/>
      <c r="W884" s="233"/>
      <c r="X884" s="233"/>
      <c r="Y884" s="233"/>
      <c r="Z884" s="233"/>
    </row>
    <row r="885">
      <c r="A885" s="233"/>
      <c r="B885" s="233"/>
      <c r="C885" s="233"/>
      <c r="D885" s="233"/>
      <c r="E885" s="233"/>
      <c r="F885" s="233"/>
      <c r="G885" s="233"/>
      <c r="H885" s="233"/>
      <c r="I885" s="233"/>
      <c r="J885" s="233"/>
      <c r="K885" s="233"/>
      <c r="L885" s="233"/>
      <c r="M885" s="233"/>
      <c r="N885" s="233"/>
      <c r="O885" s="233"/>
      <c r="P885" s="233"/>
      <c r="Q885" s="233"/>
      <c r="R885" s="233"/>
      <c r="S885" s="233"/>
      <c r="T885" s="233"/>
      <c r="U885" s="260"/>
      <c r="V885" s="261"/>
      <c r="W885" s="233"/>
      <c r="X885" s="233"/>
      <c r="Y885" s="233"/>
      <c r="Z885" s="233"/>
    </row>
    <row r="886">
      <c r="A886" s="233"/>
      <c r="B886" s="233"/>
      <c r="C886" s="233"/>
      <c r="D886" s="233"/>
      <c r="E886" s="233"/>
      <c r="F886" s="233"/>
      <c r="G886" s="233"/>
      <c r="H886" s="233"/>
      <c r="I886" s="233"/>
      <c r="J886" s="233"/>
      <c r="K886" s="233"/>
      <c r="L886" s="233"/>
      <c r="M886" s="233"/>
      <c r="N886" s="233"/>
      <c r="O886" s="233"/>
      <c r="P886" s="233"/>
      <c r="Q886" s="233"/>
      <c r="R886" s="233"/>
      <c r="S886" s="233"/>
      <c r="T886" s="233"/>
      <c r="U886" s="260"/>
      <c r="V886" s="261"/>
      <c r="W886" s="233"/>
      <c r="X886" s="233"/>
      <c r="Y886" s="233"/>
      <c r="Z886" s="233"/>
    </row>
    <row r="887">
      <c r="A887" s="233"/>
      <c r="B887" s="233"/>
      <c r="C887" s="233"/>
      <c r="D887" s="233"/>
      <c r="E887" s="233"/>
      <c r="F887" s="233"/>
      <c r="G887" s="233"/>
      <c r="H887" s="233"/>
      <c r="I887" s="233"/>
      <c r="J887" s="233"/>
      <c r="K887" s="233"/>
      <c r="L887" s="233"/>
      <c r="M887" s="233"/>
      <c r="N887" s="233"/>
      <c r="O887" s="233"/>
      <c r="P887" s="233"/>
      <c r="Q887" s="233"/>
      <c r="R887" s="233"/>
      <c r="S887" s="233"/>
      <c r="T887" s="233"/>
      <c r="U887" s="260"/>
      <c r="V887" s="261"/>
      <c r="W887" s="233"/>
      <c r="X887" s="233"/>
      <c r="Y887" s="233"/>
      <c r="Z887" s="233"/>
    </row>
    <row r="888">
      <c r="A888" s="233"/>
      <c r="B888" s="233"/>
      <c r="C888" s="233"/>
      <c r="D888" s="233"/>
      <c r="E888" s="233"/>
      <c r="F888" s="233"/>
      <c r="G888" s="233"/>
      <c r="H888" s="233"/>
      <c r="I888" s="233"/>
      <c r="J888" s="233"/>
      <c r="K888" s="233"/>
      <c r="L888" s="233"/>
      <c r="M888" s="233"/>
      <c r="N888" s="233"/>
      <c r="O888" s="233"/>
      <c r="P888" s="233"/>
      <c r="Q888" s="233"/>
      <c r="R888" s="233"/>
      <c r="S888" s="233"/>
      <c r="T888" s="233"/>
      <c r="U888" s="260"/>
      <c r="V888" s="261"/>
      <c r="W888" s="233"/>
      <c r="X888" s="233"/>
      <c r="Y888" s="233"/>
      <c r="Z888" s="233"/>
    </row>
    <row r="889">
      <c r="A889" s="233"/>
      <c r="B889" s="233"/>
      <c r="C889" s="233"/>
      <c r="D889" s="233"/>
      <c r="E889" s="233"/>
      <c r="F889" s="233"/>
      <c r="G889" s="233"/>
      <c r="H889" s="233"/>
      <c r="I889" s="233"/>
      <c r="J889" s="233"/>
      <c r="K889" s="233"/>
      <c r="L889" s="233"/>
      <c r="M889" s="233"/>
      <c r="N889" s="233"/>
      <c r="O889" s="233"/>
      <c r="P889" s="233"/>
      <c r="Q889" s="233"/>
      <c r="R889" s="233"/>
      <c r="S889" s="233"/>
      <c r="T889" s="233"/>
      <c r="U889" s="260"/>
      <c r="V889" s="261"/>
      <c r="W889" s="233"/>
      <c r="X889" s="233"/>
      <c r="Y889" s="233"/>
      <c r="Z889" s="233"/>
    </row>
    <row r="890">
      <c r="A890" s="233"/>
      <c r="B890" s="233"/>
      <c r="C890" s="233"/>
      <c r="D890" s="233"/>
      <c r="E890" s="233"/>
      <c r="F890" s="233"/>
      <c r="G890" s="233"/>
      <c r="H890" s="233"/>
      <c r="I890" s="233"/>
      <c r="J890" s="233"/>
      <c r="K890" s="233"/>
      <c r="L890" s="233"/>
      <c r="M890" s="233"/>
      <c r="N890" s="233"/>
      <c r="O890" s="233"/>
      <c r="P890" s="233"/>
      <c r="Q890" s="233"/>
      <c r="R890" s="233"/>
      <c r="S890" s="233"/>
      <c r="T890" s="233"/>
      <c r="U890" s="260"/>
      <c r="V890" s="261"/>
      <c r="W890" s="233"/>
      <c r="X890" s="233"/>
      <c r="Y890" s="233"/>
      <c r="Z890" s="233"/>
    </row>
    <row r="891">
      <c r="A891" s="233"/>
      <c r="B891" s="233"/>
      <c r="C891" s="233"/>
      <c r="D891" s="233"/>
      <c r="E891" s="233"/>
      <c r="F891" s="233"/>
      <c r="G891" s="233"/>
      <c r="H891" s="233"/>
      <c r="I891" s="233"/>
      <c r="J891" s="233"/>
      <c r="K891" s="233"/>
      <c r="L891" s="233"/>
      <c r="M891" s="233"/>
      <c r="N891" s="233"/>
      <c r="O891" s="233"/>
      <c r="P891" s="233"/>
      <c r="Q891" s="233"/>
      <c r="R891" s="233"/>
      <c r="S891" s="233"/>
      <c r="T891" s="233"/>
      <c r="U891" s="260"/>
      <c r="V891" s="261"/>
      <c r="W891" s="233"/>
      <c r="X891" s="233"/>
      <c r="Y891" s="233"/>
      <c r="Z891" s="233"/>
    </row>
    <row r="892">
      <c r="A892" s="233"/>
      <c r="B892" s="233"/>
      <c r="C892" s="233"/>
      <c r="D892" s="233"/>
      <c r="E892" s="233"/>
      <c r="F892" s="233"/>
      <c r="G892" s="233"/>
      <c r="H892" s="233"/>
      <c r="I892" s="233"/>
      <c r="J892" s="233"/>
      <c r="K892" s="233"/>
      <c r="L892" s="233"/>
      <c r="M892" s="233"/>
      <c r="N892" s="233"/>
      <c r="O892" s="233"/>
      <c r="P892" s="233"/>
      <c r="Q892" s="233"/>
      <c r="R892" s="233"/>
      <c r="S892" s="233"/>
      <c r="T892" s="233"/>
      <c r="U892" s="260"/>
      <c r="V892" s="261"/>
      <c r="W892" s="233"/>
      <c r="X892" s="233"/>
      <c r="Y892" s="233"/>
      <c r="Z892" s="233"/>
    </row>
    <row r="893">
      <c r="A893" s="233"/>
      <c r="B893" s="233"/>
      <c r="C893" s="233"/>
      <c r="D893" s="233"/>
      <c r="E893" s="233"/>
      <c r="F893" s="233"/>
      <c r="G893" s="233"/>
      <c r="H893" s="233"/>
      <c r="I893" s="233"/>
      <c r="J893" s="233"/>
      <c r="K893" s="233"/>
      <c r="L893" s="233"/>
      <c r="M893" s="233"/>
      <c r="N893" s="233"/>
      <c r="O893" s="233"/>
      <c r="P893" s="233"/>
      <c r="Q893" s="233"/>
      <c r="R893" s="233"/>
      <c r="S893" s="233"/>
      <c r="T893" s="233"/>
      <c r="U893" s="260"/>
      <c r="V893" s="261"/>
      <c r="W893" s="233"/>
      <c r="X893" s="233"/>
      <c r="Y893" s="233"/>
      <c r="Z893" s="233"/>
    </row>
    <row r="894">
      <c r="A894" s="233"/>
      <c r="B894" s="233"/>
      <c r="C894" s="233"/>
      <c r="D894" s="233"/>
      <c r="E894" s="233"/>
      <c r="F894" s="233"/>
      <c r="G894" s="233"/>
      <c r="H894" s="233"/>
      <c r="I894" s="233"/>
      <c r="J894" s="233"/>
      <c r="K894" s="233"/>
      <c r="L894" s="233"/>
      <c r="M894" s="233"/>
      <c r="N894" s="233"/>
      <c r="O894" s="233"/>
      <c r="P894" s="233"/>
      <c r="Q894" s="233"/>
      <c r="R894" s="233"/>
      <c r="S894" s="233"/>
      <c r="T894" s="233"/>
      <c r="U894" s="260"/>
      <c r="V894" s="261"/>
      <c r="W894" s="233"/>
      <c r="X894" s="233"/>
      <c r="Y894" s="233"/>
      <c r="Z894" s="233"/>
    </row>
    <row r="895">
      <c r="A895" s="233"/>
      <c r="B895" s="233"/>
      <c r="C895" s="233"/>
      <c r="D895" s="233"/>
      <c r="E895" s="233"/>
      <c r="F895" s="233"/>
      <c r="G895" s="233"/>
      <c r="H895" s="233"/>
      <c r="I895" s="233"/>
      <c r="J895" s="233"/>
      <c r="K895" s="233"/>
      <c r="L895" s="233"/>
      <c r="M895" s="233"/>
      <c r="N895" s="233"/>
      <c r="O895" s="233"/>
      <c r="P895" s="233"/>
      <c r="Q895" s="233"/>
      <c r="R895" s="233"/>
      <c r="S895" s="233"/>
      <c r="T895" s="233"/>
      <c r="U895" s="260"/>
      <c r="V895" s="261"/>
      <c r="W895" s="233"/>
      <c r="X895" s="233"/>
      <c r="Y895" s="233"/>
      <c r="Z895" s="233"/>
    </row>
    <row r="896">
      <c r="A896" s="233"/>
      <c r="B896" s="233"/>
      <c r="C896" s="233"/>
      <c r="D896" s="233"/>
      <c r="E896" s="233"/>
      <c r="F896" s="233"/>
      <c r="G896" s="233"/>
      <c r="H896" s="233"/>
      <c r="I896" s="233"/>
      <c r="J896" s="233"/>
      <c r="K896" s="233"/>
      <c r="L896" s="233"/>
      <c r="M896" s="233"/>
      <c r="N896" s="233"/>
      <c r="O896" s="233"/>
      <c r="P896" s="233"/>
      <c r="Q896" s="233"/>
      <c r="R896" s="233"/>
      <c r="S896" s="233"/>
      <c r="T896" s="233"/>
      <c r="U896" s="260"/>
      <c r="V896" s="261"/>
      <c r="W896" s="233"/>
      <c r="X896" s="233"/>
      <c r="Y896" s="233"/>
      <c r="Z896" s="233"/>
    </row>
    <row r="897">
      <c r="A897" s="233"/>
      <c r="B897" s="233"/>
      <c r="C897" s="233"/>
      <c r="D897" s="233"/>
      <c r="E897" s="233"/>
      <c r="F897" s="233"/>
      <c r="G897" s="233"/>
      <c r="H897" s="233"/>
      <c r="I897" s="233"/>
      <c r="J897" s="233"/>
      <c r="K897" s="233"/>
      <c r="L897" s="233"/>
      <c r="M897" s="233"/>
      <c r="N897" s="233"/>
      <c r="O897" s="233"/>
      <c r="P897" s="233"/>
      <c r="Q897" s="233"/>
      <c r="R897" s="233"/>
      <c r="S897" s="233"/>
      <c r="T897" s="233"/>
      <c r="U897" s="260"/>
      <c r="V897" s="261"/>
      <c r="W897" s="233"/>
      <c r="X897" s="233"/>
      <c r="Y897" s="233"/>
      <c r="Z897" s="233"/>
    </row>
    <row r="898">
      <c r="A898" s="233"/>
      <c r="B898" s="233"/>
      <c r="C898" s="233"/>
      <c r="D898" s="233"/>
      <c r="E898" s="233"/>
      <c r="F898" s="233"/>
      <c r="G898" s="233"/>
      <c r="H898" s="233"/>
      <c r="I898" s="233"/>
      <c r="J898" s="233"/>
      <c r="K898" s="233"/>
      <c r="L898" s="233"/>
      <c r="M898" s="233"/>
      <c r="N898" s="233"/>
      <c r="O898" s="233"/>
      <c r="P898" s="233"/>
      <c r="Q898" s="233"/>
      <c r="R898" s="233"/>
      <c r="S898" s="233"/>
      <c r="T898" s="233"/>
      <c r="U898" s="260"/>
      <c r="V898" s="261"/>
      <c r="W898" s="233"/>
      <c r="X898" s="233"/>
      <c r="Y898" s="233"/>
      <c r="Z898" s="233"/>
    </row>
    <row r="899">
      <c r="A899" s="233"/>
      <c r="B899" s="233"/>
      <c r="C899" s="233"/>
      <c r="D899" s="233"/>
      <c r="E899" s="233"/>
      <c r="F899" s="233"/>
      <c r="G899" s="233"/>
      <c r="H899" s="233"/>
      <c r="I899" s="233"/>
      <c r="J899" s="233"/>
      <c r="K899" s="233"/>
      <c r="L899" s="233"/>
      <c r="M899" s="233"/>
      <c r="N899" s="233"/>
      <c r="O899" s="233"/>
      <c r="P899" s="233"/>
      <c r="Q899" s="233"/>
      <c r="R899" s="233"/>
      <c r="S899" s="233"/>
      <c r="T899" s="233"/>
      <c r="U899" s="260"/>
      <c r="V899" s="261"/>
      <c r="W899" s="233"/>
      <c r="X899" s="233"/>
      <c r="Y899" s="233"/>
      <c r="Z899" s="233"/>
    </row>
    <row r="900">
      <c r="A900" s="233"/>
      <c r="B900" s="233"/>
      <c r="C900" s="233"/>
      <c r="D900" s="233"/>
      <c r="E900" s="233"/>
      <c r="F900" s="233"/>
      <c r="G900" s="233"/>
      <c r="H900" s="233"/>
      <c r="I900" s="233"/>
      <c r="J900" s="233"/>
      <c r="K900" s="233"/>
      <c r="L900" s="233"/>
      <c r="M900" s="233"/>
      <c r="N900" s="233"/>
      <c r="O900" s="233"/>
      <c r="P900" s="233"/>
      <c r="Q900" s="233"/>
      <c r="R900" s="233"/>
      <c r="S900" s="233"/>
      <c r="T900" s="233"/>
      <c r="U900" s="260"/>
      <c r="V900" s="261"/>
      <c r="W900" s="233"/>
      <c r="X900" s="233"/>
      <c r="Y900" s="233"/>
      <c r="Z900" s="233"/>
    </row>
    <row r="901">
      <c r="A901" s="233"/>
      <c r="B901" s="233"/>
      <c r="C901" s="233"/>
      <c r="D901" s="233"/>
      <c r="E901" s="233"/>
      <c r="F901" s="233"/>
      <c r="G901" s="233"/>
      <c r="H901" s="233"/>
      <c r="I901" s="233"/>
      <c r="J901" s="233"/>
      <c r="K901" s="233"/>
      <c r="L901" s="233"/>
      <c r="M901" s="233"/>
      <c r="N901" s="233"/>
      <c r="O901" s="233"/>
      <c r="P901" s="233"/>
      <c r="Q901" s="233"/>
      <c r="R901" s="233"/>
      <c r="S901" s="233"/>
      <c r="T901" s="233"/>
      <c r="U901" s="260"/>
      <c r="V901" s="261"/>
      <c r="W901" s="233"/>
      <c r="X901" s="233"/>
      <c r="Y901" s="233"/>
      <c r="Z901" s="233"/>
    </row>
    <row r="902">
      <c r="A902" s="233"/>
      <c r="B902" s="233"/>
      <c r="C902" s="233"/>
      <c r="D902" s="233"/>
      <c r="E902" s="233"/>
      <c r="F902" s="233"/>
      <c r="G902" s="233"/>
      <c r="H902" s="233"/>
      <c r="I902" s="233"/>
      <c r="J902" s="233"/>
      <c r="K902" s="233"/>
      <c r="L902" s="233"/>
      <c r="M902" s="233"/>
      <c r="N902" s="233"/>
      <c r="O902" s="233"/>
      <c r="P902" s="233"/>
      <c r="Q902" s="233"/>
      <c r="R902" s="233"/>
      <c r="S902" s="233"/>
      <c r="T902" s="233"/>
      <c r="U902" s="260"/>
      <c r="V902" s="261"/>
      <c r="W902" s="233"/>
      <c r="X902" s="233"/>
      <c r="Y902" s="233"/>
      <c r="Z902" s="233"/>
    </row>
    <row r="903">
      <c r="A903" s="233"/>
      <c r="B903" s="233"/>
      <c r="C903" s="233"/>
      <c r="D903" s="233"/>
      <c r="E903" s="233"/>
      <c r="F903" s="233"/>
      <c r="G903" s="233"/>
      <c r="H903" s="233"/>
      <c r="I903" s="233"/>
      <c r="J903" s="233"/>
      <c r="K903" s="233"/>
      <c r="L903" s="233"/>
      <c r="M903" s="233"/>
      <c r="N903" s="233"/>
      <c r="O903" s="233"/>
      <c r="P903" s="233"/>
      <c r="Q903" s="233"/>
      <c r="R903" s="233"/>
      <c r="S903" s="233"/>
      <c r="T903" s="233"/>
      <c r="U903" s="260"/>
      <c r="V903" s="261"/>
      <c r="W903" s="233"/>
      <c r="X903" s="233"/>
      <c r="Y903" s="233"/>
      <c r="Z903" s="233"/>
    </row>
    <row r="904">
      <c r="A904" s="233"/>
      <c r="B904" s="233"/>
      <c r="C904" s="233"/>
      <c r="D904" s="233"/>
      <c r="E904" s="233"/>
      <c r="F904" s="233"/>
      <c r="G904" s="233"/>
      <c r="H904" s="233"/>
      <c r="I904" s="233"/>
      <c r="J904" s="233"/>
      <c r="K904" s="233"/>
      <c r="L904" s="233"/>
      <c r="M904" s="233"/>
      <c r="N904" s="233"/>
      <c r="O904" s="233"/>
      <c r="P904" s="233"/>
      <c r="Q904" s="233"/>
      <c r="R904" s="233"/>
      <c r="S904" s="233"/>
      <c r="T904" s="233"/>
      <c r="U904" s="260"/>
      <c r="V904" s="261"/>
      <c r="W904" s="233"/>
      <c r="X904" s="233"/>
      <c r="Y904" s="233"/>
      <c r="Z904" s="233"/>
    </row>
    <row r="905">
      <c r="A905" s="233"/>
      <c r="B905" s="233"/>
      <c r="C905" s="233"/>
      <c r="D905" s="233"/>
      <c r="E905" s="233"/>
      <c r="F905" s="233"/>
      <c r="G905" s="233"/>
      <c r="H905" s="233"/>
      <c r="I905" s="233"/>
      <c r="J905" s="233"/>
      <c r="K905" s="233"/>
      <c r="L905" s="233"/>
      <c r="M905" s="233"/>
      <c r="N905" s="233"/>
      <c r="O905" s="233"/>
      <c r="P905" s="233"/>
      <c r="Q905" s="233"/>
      <c r="R905" s="233"/>
      <c r="S905" s="233"/>
      <c r="T905" s="233"/>
      <c r="U905" s="260"/>
      <c r="V905" s="261"/>
      <c r="W905" s="233"/>
      <c r="X905" s="233"/>
      <c r="Y905" s="233"/>
      <c r="Z905" s="233"/>
    </row>
    <row r="906">
      <c r="A906" s="233"/>
      <c r="B906" s="233"/>
      <c r="C906" s="233"/>
      <c r="D906" s="233"/>
      <c r="E906" s="233"/>
      <c r="F906" s="233"/>
      <c r="G906" s="233"/>
      <c r="H906" s="233"/>
      <c r="I906" s="233"/>
      <c r="J906" s="233"/>
      <c r="K906" s="233"/>
      <c r="L906" s="233"/>
      <c r="M906" s="233"/>
      <c r="N906" s="233"/>
      <c r="O906" s="233"/>
      <c r="P906" s="233"/>
      <c r="Q906" s="233"/>
      <c r="R906" s="233"/>
      <c r="S906" s="233"/>
      <c r="T906" s="233"/>
      <c r="U906" s="260"/>
      <c r="V906" s="261"/>
      <c r="W906" s="233"/>
      <c r="X906" s="233"/>
      <c r="Y906" s="233"/>
      <c r="Z906" s="233"/>
    </row>
    <row r="907">
      <c r="A907" s="233"/>
      <c r="B907" s="233"/>
      <c r="C907" s="233"/>
      <c r="D907" s="233"/>
      <c r="E907" s="233"/>
      <c r="F907" s="233"/>
      <c r="G907" s="233"/>
      <c r="H907" s="233"/>
      <c r="I907" s="233"/>
      <c r="J907" s="233"/>
      <c r="K907" s="233"/>
      <c r="L907" s="233"/>
      <c r="M907" s="233"/>
      <c r="N907" s="233"/>
      <c r="O907" s="233"/>
      <c r="P907" s="233"/>
      <c r="Q907" s="233"/>
      <c r="R907" s="233"/>
      <c r="S907" s="233"/>
      <c r="T907" s="233"/>
      <c r="U907" s="260"/>
      <c r="V907" s="261"/>
      <c r="W907" s="233"/>
      <c r="X907" s="233"/>
      <c r="Y907" s="233"/>
      <c r="Z907" s="233"/>
    </row>
    <row r="908">
      <c r="A908" s="233"/>
      <c r="B908" s="233"/>
      <c r="C908" s="233"/>
      <c r="D908" s="233"/>
      <c r="E908" s="233"/>
      <c r="F908" s="233"/>
      <c r="G908" s="233"/>
      <c r="H908" s="233"/>
      <c r="I908" s="233"/>
      <c r="J908" s="233"/>
      <c r="K908" s="233"/>
      <c r="L908" s="233"/>
      <c r="M908" s="233"/>
      <c r="N908" s="233"/>
      <c r="O908" s="233"/>
      <c r="P908" s="233"/>
      <c r="Q908" s="233"/>
      <c r="R908" s="233"/>
      <c r="S908" s="233"/>
      <c r="T908" s="233"/>
      <c r="U908" s="260"/>
      <c r="V908" s="261"/>
      <c r="W908" s="233"/>
      <c r="X908" s="233"/>
      <c r="Y908" s="233"/>
      <c r="Z908" s="233"/>
    </row>
    <row r="909">
      <c r="A909" s="233"/>
      <c r="B909" s="233"/>
      <c r="C909" s="233"/>
      <c r="D909" s="233"/>
      <c r="E909" s="233"/>
      <c r="F909" s="233"/>
      <c r="G909" s="233"/>
      <c r="H909" s="233"/>
      <c r="I909" s="233"/>
      <c r="J909" s="233"/>
      <c r="K909" s="233"/>
      <c r="L909" s="233"/>
      <c r="M909" s="233"/>
      <c r="N909" s="233"/>
      <c r="O909" s="233"/>
      <c r="P909" s="233"/>
      <c r="Q909" s="233"/>
      <c r="R909" s="233"/>
      <c r="S909" s="233"/>
      <c r="T909" s="233"/>
      <c r="U909" s="260"/>
      <c r="V909" s="261"/>
      <c r="W909" s="233"/>
      <c r="X909" s="233"/>
      <c r="Y909" s="233"/>
      <c r="Z909" s="233"/>
    </row>
    <row r="910">
      <c r="A910" s="233"/>
      <c r="B910" s="233"/>
      <c r="C910" s="233"/>
      <c r="D910" s="233"/>
      <c r="E910" s="233"/>
      <c r="F910" s="233"/>
      <c r="G910" s="233"/>
      <c r="H910" s="233"/>
      <c r="I910" s="233"/>
      <c r="J910" s="233"/>
      <c r="K910" s="233"/>
      <c r="L910" s="233"/>
      <c r="M910" s="233"/>
      <c r="N910" s="233"/>
      <c r="O910" s="233"/>
      <c r="P910" s="233"/>
      <c r="Q910" s="233"/>
      <c r="R910" s="233"/>
      <c r="S910" s="233"/>
      <c r="T910" s="233"/>
      <c r="U910" s="260"/>
      <c r="V910" s="261"/>
      <c r="W910" s="233"/>
      <c r="X910" s="233"/>
      <c r="Y910" s="233"/>
      <c r="Z910" s="233"/>
    </row>
    <row r="911">
      <c r="A911" s="233"/>
      <c r="B911" s="233"/>
      <c r="C911" s="233"/>
      <c r="D911" s="233"/>
      <c r="E911" s="233"/>
      <c r="F911" s="233"/>
      <c r="G911" s="233"/>
      <c r="H911" s="233"/>
      <c r="I911" s="233"/>
      <c r="J911" s="233"/>
      <c r="K911" s="233"/>
      <c r="L911" s="233"/>
      <c r="M911" s="233"/>
      <c r="N911" s="233"/>
      <c r="O911" s="233"/>
      <c r="P911" s="233"/>
      <c r="Q911" s="233"/>
      <c r="R911" s="233"/>
      <c r="S911" s="233"/>
      <c r="T911" s="233"/>
      <c r="U911" s="260"/>
      <c r="V911" s="261"/>
      <c r="W911" s="233"/>
      <c r="X911" s="233"/>
      <c r="Y911" s="233"/>
      <c r="Z911" s="233"/>
    </row>
    <row r="912">
      <c r="A912" s="233"/>
      <c r="B912" s="233"/>
      <c r="C912" s="233"/>
      <c r="D912" s="233"/>
      <c r="E912" s="233"/>
      <c r="F912" s="233"/>
      <c r="G912" s="233"/>
      <c r="H912" s="233"/>
      <c r="I912" s="233"/>
      <c r="J912" s="233"/>
      <c r="K912" s="233"/>
      <c r="L912" s="233"/>
      <c r="M912" s="233"/>
      <c r="N912" s="233"/>
      <c r="O912" s="233"/>
      <c r="P912" s="233"/>
      <c r="Q912" s="233"/>
      <c r="R912" s="233"/>
      <c r="S912" s="233"/>
      <c r="T912" s="233"/>
      <c r="U912" s="260"/>
      <c r="V912" s="261"/>
      <c r="W912" s="233"/>
      <c r="X912" s="233"/>
      <c r="Y912" s="233"/>
      <c r="Z912" s="233"/>
    </row>
    <row r="913">
      <c r="A913" s="233"/>
      <c r="B913" s="233"/>
      <c r="C913" s="233"/>
      <c r="D913" s="233"/>
      <c r="E913" s="233"/>
      <c r="F913" s="233"/>
      <c r="G913" s="233"/>
      <c r="H913" s="233"/>
      <c r="I913" s="233"/>
      <c r="J913" s="233"/>
      <c r="K913" s="233"/>
      <c r="L913" s="233"/>
      <c r="M913" s="233"/>
      <c r="N913" s="233"/>
      <c r="O913" s="233"/>
      <c r="P913" s="233"/>
      <c r="Q913" s="233"/>
      <c r="R913" s="233"/>
      <c r="S913" s="233"/>
      <c r="T913" s="233"/>
      <c r="U913" s="260"/>
      <c r="V913" s="261"/>
      <c r="W913" s="233"/>
      <c r="X913" s="233"/>
      <c r="Y913" s="233"/>
      <c r="Z913" s="233"/>
    </row>
    <row r="914">
      <c r="A914" s="233"/>
      <c r="B914" s="233"/>
      <c r="C914" s="233"/>
      <c r="D914" s="233"/>
      <c r="E914" s="233"/>
      <c r="F914" s="233"/>
      <c r="G914" s="233"/>
      <c r="H914" s="233"/>
      <c r="I914" s="233"/>
      <c r="J914" s="233"/>
      <c r="K914" s="233"/>
      <c r="L914" s="233"/>
      <c r="M914" s="233"/>
      <c r="N914" s="233"/>
      <c r="O914" s="233"/>
      <c r="P914" s="233"/>
      <c r="Q914" s="233"/>
      <c r="R914" s="233"/>
      <c r="S914" s="233"/>
      <c r="T914" s="233"/>
      <c r="U914" s="260"/>
      <c r="V914" s="261"/>
      <c r="W914" s="233"/>
      <c r="X914" s="233"/>
      <c r="Y914" s="233"/>
      <c r="Z914" s="233"/>
    </row>
    <row r="915">
      <c r="A915" s="233"/>
      <c r="B915" s="233"/>
      <c r="C915" s="233"/>
      <c r="D915" s="233"/>
      <c r="E915" s="233"/>
      <c r="F915" s="233"/>
      <c r="G915" s="233"/>
      <c r="H915" s="233"/>
      <c r="I915" s="233"/>
      <c r="J915" s="233"/>
      <c r="K915" s="233"/>
      <c r="L915" s="233"/>
      <c r="M915" s="233"/>
      <c r="N915" s="233"/>
      <c r="O915" s="233"/>
      <c r="P915" s="233"/>
      <c r="Q915" s="233"/>
      <c r="R915" s="233"/>
      <c r="S915" s="233"/>
      <c r="T915" s="233"/>
      <c r="U915" s="260"/>
      <c r="V915" s="261"/>
      <c r="W915" s="233"/>
      <c r="X915" s="233"/>
      <c r="Y915" s="233"/>
      <c r="Z915" s="233"/>
    </row>
    <row r="916">
      <c r="A916" s="233"/>
      <c r="B916" s="233"/>
      <c r="C916" s="233"/>
      <c r="D916" s="233"/>
      <c r="E916" s="233"/>
      <c r="F916" s="233"/>
      <c r="G916" s="233"/>
      <c r="H916" s="233"/>
      <c r="I916" s="233"/>
      <c r="J916" s="233"/>
      <c r="K916" s="233"/>
      <c r="L916" s="233"/>
      <c r="M916" s="233"/>
      <c r="N916" s="233"/>
      <c r="O916" s="233"/>
      <c r="P916" s="233"/>
      <c r="Q916" s="233"/>
      <c r="R916" s="233"/>
      <c r="S916" s="233"/>
      <c r="T916" s="233"/>
      <c r="U916" s="260"/>
      <c r="V916" s="261"/>
      <c r="W916" s="233"/>
      <c r="X916" s="233"/>
      <c r="Y916" s="233"/>
      <c r="Z916" s="233"/>
    </row>
    <row r="917">
      <c r="A917" s="233"/>
      <c r="B917" s="233"/>
      <c r="C917" s="233"/>
      <c r="D917" s="233"/>
      <c r="E917" s="233"/>
      <c r="F917" s="233"/>
      <c r="G917" s="233"/>
      <c r="H917" s="233"/>
      <c r="I917" s="233"/>
      <c r="J917" s="233"/>
      <c r="K917" s="233"/>
      <c r="L917" s="233"/>
      <c r="M917" s="233"/>
      <c r="N917" s="233"/>
      <c r="O917" s="233"/>
      <c r="P917" s="233"/>
      <c r="Q917" s="233"/>
      <c r="R917" s="233"/>
      <c r="S917" s="233"/>
      <c r="T917" s="233"/>
      <c r="U917" s="260"/>
      <c r="V917" s="261"/>
      <c r="W917" s="233"/>
      <c r="X917" s="233"/>
      <c r="Y917" s="233"/>
      <c r="Z917" s="233"/>
    </row>
    <row r="918">
      <c r="A918" s="233"/>
      <c r="B918" s="233"/>
      <c r="C918" s="233"/>
      <c r="D918" s="233"/>
      <c r="E918" s="233"/>
      <c r="F918" s="233"/>
      <c r="G918" s="233"/>
      <c r="H918" s="233"/>
      <c r="I918" s="233"/>
      <c r="J918" s="233"/>
      <c r="K918" s="233"/>
      <c r="L918" s="233"/>
      <c r="M918" s="233"/>
      <c r="N918" s="233"/>
      <c r="O918" s="233"/>
      <c r="P918" s="233"/>
      <c r="Q918" s="233"/>
      <c r="R918" s="233"/>
      <c r="S918" s="233"/>
      <c r="T918" s="233"/>
      <c r="U918" s="260"/>
      <c r="V918" s="261"/>
      <c r="W918" s="233"/>
      <c r="X918" s="233"/>
      <c r="Y918" s="233"/>
      <c r="Z918" s="233"/>
    </row>
    <row r="919">
      <c r="A919" s="233"/>
      <c r="B919" s="233"/>
      <c r="C919" s="233"/>
      <c r="D919" s="233"/>
      <c r="E919" s="233"/>
      <c r="F919" s="233"/>
      <c r="G919" s="233"/>
      <c r="H919" s="233"/>
      <c r="I919" s="233"/>
      <c r="J919" s="233"/>
      <c r="K919" s="233"/>
      <c r="L919" s="233"/>
      <c r="M919" s="233"/>
      <c r="N919" s="233"/>
      <c r="O919" s="233"/>
      <c r="P919" s="233"/>
      <c r="Q919" s="233"/>
      <c r="R919" s="233"/>
      <c r="S919" s="233"/>
      <c r="T919" s="233"/>
      <c r="U919" s="260"/>
      <c r="V919" s="261"/>
      <c r="W919" s="233"/>
      <c r="X919" s="233"/>
      <c r="Y919" s="233"/>
      <c r="Z919" s="233"/>
    </row>
    <row r="920">
      <c r="A920" s="233"/>
      <c r="B920" s="233"/>
      <c r="C920" s="233"/>
      <c r="D920" s="233"/>
      <c r="E920" s="233"/>
      <c r="F920" s="233"/>
      <c r="G920" s="233"/>
      <c r="H920" s="233"/>
      <c r="I920" s="233"/>
      <c r="J920" s="233"/>
      <c r="K920" s="233"/>
      <c r="L920" s="233"/>
      <c r="M920" s="233"/>
      <c r="N920" s="233"/>
      <c r="O920" s="233"/>
      <c r="P920" s="233"/>
      <c r="Q920" s="233"/>
      <c r="R920" s="233"/>
      <c r="S920" s="233"/>
      <c r="T920" s="233"/>
      <c r="U920" s="260"/>
      <c r="V920" s="261"/>
      <c r="W920" s="233"/>
      <c r="X920" s="233"/>
      <c r="Y920" s="233"/>
      <c r="Z920" s="233"/>
    </row>
    <row r="921">
      <c r="A921" s="233"/>
      <c r="B921" s="233"/>
      <c r="C921" s="233"/>
      <c r="D921" s="233"/>
      <c r="E921" s="233"/>
      <c r="F921" s="233"/>
      <c r="G921" s="233"/>
      <c r="H921" s="233"/>
      <c r="I921" s="233"/>
      <c r="J921" s="233"/>
      <c r="K921" s="233"/>
      <c r="L921" s="233"/>
      <c r="M921" s="233"/>
      <c r="N921" s="233"/>
      <c r="O921" s="233"/>
      <c r="P921" s="233"/>
      <c r="Q921" s="233"/>
      <c r="R921" s="233"/>
      <c r="S921" s="233"/>
      <c r="T921" s="233"/>
      <c r="U921" s="260"/>
      <c r="V921" s="261"/>
      <c r="W921" s="233"/>
      <c r="X921" s="233"/>
      <c r="Y921" s="233"/>
      <c r="Z921" s="233"/>
    </row>
    <row r="922">
      <c r="A922" s="233"/>
      <c r="B922" s="233"/>
      <c r="C922" s="233"/>
      <c r="D922" s="233"/>
      <c r="E922" s="233"/>
      <c r="F922" s="233"/>
      <c r="G922" s="233"/>
      <c r="H922" s="233"/>
      <c r="I922" s="233"/>
      <c r="J922" s="233"/>
      <c r="K922" s="233"/>
      <c r="L922" s="233"/>
      <c r="M922" s="233"/>
      <c r="N922" s="233"/>
      <c r="O922" s="233"/>
      <c r="P922" s="233"/>
      <c r="Q922" s="233"/>
      <c r="R922" s="233"/>
      <c r="S922" s="233"/>
      <c r="T922" s="233"/>
      <c r="U922" s="260"/>
      <c r="V922" s="261"/>
      <c r="W922" s="233"/>
      <c r="X922" s="233"/>
      <c r="Y922" s="233"/>
      <c r="Z922" s="233"/>
    </row>
    <row r="923">
      <c r="A923" s="233"/>
      <c r="B923" s="233"/>
      <c r="C923" s="233"/>
      <c r="D923" s="233"/>
      <c r="E923" s="233"/>
      <c r="F923" s="233"/>
      <c r="G923" s="233"/>
      <c r="H923" s="233"/>
      <c r="I923" s="233"/>
      <c r="J923" s="233"/>
      <c r="K923" s="233"/>
      <c r="L923" s="233"/>
      <c r="M923" s="233"/>
      <c r="N923" s="233"/>
      <c r="O923" s="233"/>
      <c r="P923" s="233"/>
      <c r="Q923" s="233"/>
      <c r="R923" s="233"/>
      <c r="S923" s="233"/>
      <c r="T923" s="233"/>
      <c r="U923" s="260"/>
      <c r="V923" s="261"/>
      <c r="W923" s="233"/>
      <c r="X923" s="233"/>
      <c r="Y923" s="233"/>
      <c r="Z923" s="233"/>
    </row>
    <row r="924">
      <c r="A924" s="233"/>
      <c r="B924" s="233"/>
      <c r="C924" s="233"/>
      <c r="D924" s="233"/>
      <c r="E924" s="233"/>
      <c r="F924" s="233"/>
      <c r="G924" s="233"/>
      <c r="H924" s="233"/>
      <c r="I924" s="233"/>
      <c r="J924" s="233"/>
      <c r="K924" s="233"/>
      <c r="L924" s="233"/>
      <c r="M924" s="233"/>
      <c r="N924" s="233"/>
      <c r="O924" s="233"/>
      <c r="P924" s="233"/>
      <c r="Q924" s="233"/>
      <c r="R924" s="233"/>
      <c r="S924" s="233"/>
      <c r="T924" s="233"/>
      <c r="U924" s="260"/>
      <c r="V924" s="261"/>
      <c r="W924" s="233"/>
      <c r="X924" s="233"/>
      <c r="Y924" s="233"/>
      <c r="Z924" s="233"/>
    </row>
    <row r="925">
      <c r="A925" s="233"/>
      <c r="B925" s="233"/>
      <c r="C925" s="233"/>
      <c r="D925" s="233"/>
      <c r="E925" s="233"/>
      <c r="F925" s="233"/>
      <c r="G925" s="233"/>
      <c r="H925" s="233"/>
      <c r="I925" s="233"/>
      <c r="J925" s="233"/>
      <c r="K925" s="233"/>
      <c r="L925" s="233"/>
      <c r="M925" s="233"/>
      <c r="N925" s="233"/>
      <c r="O925" s="233"/>
      <c r="P925" s="233"/>
      <c r="Q925" s="233"/>
      <c r="R925" s="233"/>
      <c r="S925" s="233"/>
      <c r="T925" s="233"/>
      <c r="U925" s="260"/>
      <c r="V925" s="261"/>
      <c r="W925" s="233"/>
      <c r="X925" s="233"/>
      <c r="Y925" s="233"/>
      <c r="Z925" s="233"/>
    </row>
    <row r="926">
      <c r="A926" s="233"/>
      <c r="B926" s="233"/>
      <c r="C926" s="233"/>
      <c r="D926" s="233"/>
      <c r="E926" s="233"/>
      <c r="F926" s="233"/>
      <c r="G926" s="233"/>
      <c r="H926" s="233"/>
      <c r="I926" s="233"/>
      <c r="J926" s="233"/>
      <c r="K926" s="233"/>
      <c r="L926" s="233"/>
      <c r="M926" s="233"/>
      <c r="N926" s="233"/>
      <c r="O926" s="233"/>
      <c r="P926" s="233"/>
      <c r="Q926" s="233"/>
      <c r="R926" s="233"/>
      <c r="S926" s="233"/>
      <c r="T926" s="233"/>
      <c r="U926" s="260"/>
      <c r="V926" s="261"/>
      <c r="W926" s="233"/>
      <c r="X926" s="233"/>
      <c r="Y926" s="233"/>
      <c r="Z926" s="233"/>
    </row>
    <row r="927">
      <c r="A927" s="233"/>
      <c r="B927" s="233"/>
      <c r="C927" s="233"/>
      <c r="D927" s="233"/>
      <c r="E927" s="233"/>
      <c r="F927" s="233"/>
      <c r="G927" s="233"/>
      <c r="H927" s="233"/>
      <c r="I927" s="233"/>
      <c r="J927" s="233"/>
      <c r="K927" s="233"/>
      <c r="L927" s="233"/>
      <c r="M927" s="233"/>
      <c r="N927" s="233"/>
      <c r="O927" s="233"/>
      <c r="P927" s="233"/>
      <c r="Q927" s="233"/>
      <c r="R927" s="233"/>
      <c r="S927" s="233"/>
      <c r="T927" s="233"/>
      <c r="U927" s="260"/>
      <c r="V927" s="261"/>
      <c r="W927" s="233"/>
      <c r="X927" s="233"/>
      <c r="Y927" s="233"/>
      <c r="Z927" s="233"/>
    </row>
    <row r="928">
      <c r="A928" s="233"/>
      <c r="B928" s="233"/>
      <c r="C928" s="233"/>
      <c r="D928" s="233"/>
      <c r="E928" s="233"/>
      <c r="F928" s="233"/>
      <c r="G928" s="233"/>
      <c r="H928" s="233"/>
      <c r="I928" s="233"/>
      <c r="J928" s="233"/>
      <c r="K928" s="233"/>
      <c r="L928" s="233"/>
      <c r="M928" s="233"/>
      <c r="N928" s="233"/>
      <c r="O928" s="233"/>
      <c r="P928" s="233"/>
      <c r="Q928" s="233"/>
      <c r="R928" s="233"/>
      <c r="S928" s="233"/>
      <c r="T928" s="233"/>
      <c r="U928" s="260"/>
      <c r="V928" s="261"/>
      <c r="W928" s="233"/>
      <c r="X928" s="233"/>
      <c r="Y928" s="233"/>
      <c r="Z928" s="233"/>
    </row>
    <row r="929">
      <c r="A929" s="233"/>
      <c r="B929" s="233"/>
      <c r="C929" s="233"/>
      <c r="D929" s="233"/>
      <c r="E929" s="233"/>
      <c r="F929" s="233"/>
      <c r="G929" s="233"/>
      <c r="H929" s="233"/>
      <c r="I929" s="233"/>
      <c r="J929" s="233"/>
      <c r="K929" s="233"/>
      <c r="L929" s="233"/>
      <c r="M929" s="233"/>
      <c r="N929" s="233"/>
      <c r="O929" s="233"/>
      <c r="P929" s="233"/>
      <c r="Q929" s="233"/>
      <c r="R929" s="233"/>
      <c r="S929" s="233"/>
      <c r="T929" s="233"/>
      <c r="U929" s="260"/>
      <c r="V929" s="261"/>
      <c r="W929" s="233"/>
      <c r="X929" s="233"/>
      <c r="Y929" s="233"/>
      <c r="Z929" s="233"/>
    </row>
    <row r="930">
      <c r="A930" s="233"/>
      <c r="B930" s="233"/>
      <c r="C930" s="233"/>
      <c r="D930" s="233"/>
      <c r="E930" s="233"/>
      <c r="F930" s="233"/>
      <c r="G930" s="233"/>
      <c r="H930" s="233"/>
      <c r="I930" s="233"/>
      <c r="J930" s="233"/>
      <c r="K930" s="233"/>
      <c r="L930" s="233"/>
      <c r="M930" s="233"/>
      <c r="N930" s="233"/>
      <c r="O930" s="233"/>
      <c r="P930" s="233"/>
      <c r="Q930" s="233"/>
      <c r="R930" s="233"/>
      <c r="S930" s="233"/>
      <c r="T930" s="233"/>
      <c r="U930" s="260"/>
      <c r="V930" s="261"/>
      <c r="W930" s="233"/>
      <c r="X930" s="233"/>
      <c r="Y930" s="233"/>
      <c r="Z930" s="233"/>
    </row>
    <row r="931">
      <c r="A931" s="233"/>
      <c r="B931" s="233"/>
      <c r="C931" s="233"/>
      <c r="D931" s="233"/>
      <c r="E931" s="233"/>
      <c r="F931" s="233"/>
      <c r="G931" s="233"/>
      <c r="H931" s="233"/>
      <c r="I931" s="233"/>
      <c r="J931" s="233"/>
      <c r="K931" s="233"/>
      <c r="L931" s="233"/>
      <c r="M931" s="233"/>
      <c r="N931" s="233"/>
      <c r="O931" s="233"/>
      <c r="P931" s="233"/>
      <c r="Q931" s="233"/>
      <c r="R931" s="233"/>
      <c r="S931" s="233"/>
      <c r="T931" s="233"/>
      <c r="U931" s="260"/>
      <c r="V931" s="261"/>
      <c r="W931" s="233"/>
      <c r="X931" s="233"/>
      <c r="Y931" s="233"/>
      <c r="Z931" s="233"/>
    </row>
    <row r="932">
      <c r="A932" s="233"/>
      <c r="B932" s="233"/>
      <c r="C932" s="233"/>
      <c r="D932" s="233"/>
      <c r="E932" s="233"/>
      <c r="F932" s="233"/>
      <c r="G932" s="233"/>
      <c r="H932" s="233"/>
      <c r="I932" s="233"/>
      <c r="J932" s="233"/>
      <c r="K932" s="233"/>
      <c r="L932" s="233"/>
      <c r="M932" s="233"/>
      <c r="N932" s="233"/>
      <c r="O932" s="233"/>
      <c r="P932" s="233"/>
      <c r="Q932" s="233"/>
      <c r="R932" s="233"/>
      <c r="S932" s="233"/>
      <c r="T932" s="233"/>
      <c r="U932" s="260"/>
      <c r="V932" s="261"/>
      <c r="W932" s="233"/>
      <c r="X932" s="233"/>
      <c r="Y932" s="233"/>
      <c r="Z932" s="233"/>
    </row>
    <row r="933">
      <c r="A933" s="233"/>
      <c r="B933" s="233"/>
      <c r="C933" s="233"/>
      <c r="D933" s="233"/>
      <c r="E933" s="233"/>
      <c r="F933" s="233"/>
      <c r="G933" s="233"/>
      <c r="H933" s="233"/>
      <c r="I933" s="233"/>
      <c r="J933" s="233"/>
      <c r="K933" s="233"/>
      <c r="L933" s="233"/>
      <c r="M933" s="233"/>
      <c r="N933" s="233"/>
      <c r="O933" s="233"/>
      <c r="P933" s="233"/>
      <c r="Q933" s="233"/>
      <c r="R933" s="233"/>
      <c r="S933" s="233"/>
      <c r="T933" s="233"/>
      <c r="U933" s="260"/>
      <c r="V933" s="261"/>
      <c r="W933" s="233"/>
      <c r="X933" s="233"/>
      <c r="Y933" s="233"/>
      <c r="Z933" s="233"/>
    </row>
    <row r="934">
      <c r="A934" s="233"/>
      <c r="B934" s="233"/>
      <c r="C934" s="233"/>
      <c r="D934" s="233"/>
      <c r="E934" s="233"/>
      <c r="F934" s="233"/>
      <c r="G934" s="233"/>
      <c r="H934" s="233"/>
      <c r="I934" s="233"/>
      <c r="J934" s="233"/>
      <c r="K934" s="233"/>
      <c r="L934" s="233"/>
      <c r="M934" s="233"/>
      <c r="N934" s="233"/>
      <c r="O934" s="233"/>
      <c r="P934" s="233"/>
      <c r="Q934" s="233"/>
      <c r="R934" s="233"/>
      <c r="S934" s="233"/>
      <c r="T934" s="233"/>
      <c r="U934" s="260"/>
      <c r="V934" s="261"/>
      <c r="W934" s="233"/>
      <c r="X934" s="233"/>
      <c r="Y934" s="233"/>
      <c r="Z934" s="233"/>
    </row>
    <row r="935">
      <c r="A935" s="233"/>
      <c r="B935" s="233"/>
      <c r="C935" s="233"/>
      <c r="D935" s="233"/>
      <c r="E935" s="233"/>
      <c r="F935" s="233"/>
      <c r="G935" s="233"/>
      <c r="H935" s="233"/>
      <c r="I935" s="233"/>
      <c r="J935" s="233"/>
      <c r="K935" s="233"/>
      <c r="L935" s="233"/>
      <c r="M935" s="233"/>
      <c r="N935" s="233"/>
      <c r="O935" s="233"/>
      <c r="P935" s="233"/>
      <c r="Q935" s="233"/>
      <c r="R935" s="233"/>
      <c r="S935" s="233"/>
      <c r="T935" s="233"/>
      <c r="U935" s="260"/>
      <c r="V935" s="261"/>
      <c r="W935" s="233"/>
      <c r="X935" s="233"/>
      <c r="Y935" s="233"/>
      <c r="Z935" s="233"/>
    </row>
    <row r="936">
      <c r="A936" s="233"/>
      <c r="B936" s="233"/>
      <c r="C936" s="233"/>
      <c r="D936" s="233"/>
      <c r="E936" s="233"/>
      <c r="F936" s="233"/>
      <c r="G936" s="233"/>
      <c r="H936" s="233"/>
      <c r="I936" s="233"/>
      <c r="J936" s="233"/>
      <c r="K936" s="233"/>
      <c r="L936" s="233"/>
      <c r="M936" s="233"/>
      <c r="N936" s="233"/>
      <c r="O936" s="233"/>
      <c r="P936" s="233"/>
      <c r="Q936" s="233"/>
      <c r="R936" s="233"/>
      <c r="S936" s="233"/>
      <c r="T936" s="233"/>
      <c r="U936" s="260"/>
      <c r="V936" s="261"/>
      <c r="W936" s="233"/>
      <c r="X936" s="233"/>
      <c r="Y936" s="233"/>
      <c r="Z936" s="233"/>
    </row>
    <row r="937">
      <c r="A937" s="233"/>
      <c r="B937" s="233"/>
      <c r="C937" s="233"/>
      <c r="D937" s="233"/>
      <c r="E937" s="233"/>
      <c r="F937" s="233"/>
      <c r="G937" s="233"/>
      <c r="H937" s="233"/>
      <c r="I937" s="233"/>
      <c r="J937" s="233"/>
      <c r="K937" s="233"/>
      <c r="L937" s="233"/>
      <c r="M937" s="233"/>
      <c r="N937" s="233"/>
      <c r="O937" s="233"/>
      <c r="P937" s="233"/>
      <c r="Q937" s="233"/>
      <c r="R937" s="233"/>
      <c r="S937" s="233"/>
      <c r="T937" s="233"/>
      <c r="U937" s="260"/>
      <c r="V937" s="261"/>
      <c r="W937" s="233"/>
      <c r="X937" s="233"/>
      <c r="Y937" s="233"/>
      <c r="Z937" s="233"/>
    </row>
    <row r="938">
      <c r="A938" s="233"/>
      <c r="B938" s="233"/>
      <c r="C938" s="233"/>
      <c r="D938" s="233"/>
      <c r="E938" s="233"/>
      <c r="F938" s="233"/>
      <c r="G938" s="233"/>
      <c r="H938" s="233"/>
      <c r="I938" s="233"/>
      <c r="J938" s="233"/>
      <c r="K938" s="233"/>
      <c r="L938" s="233"/>
      <c r="M938" s="233"/>
      <c r="N938" s="233"/>
      <c r="O938" s="233"/>
      <c r="P938" s="233"/>
      <c r="Q938" s="233"/>
      <c r="R938" s="233"/>
      <c r="S938" s="233"/>
      <c r="T938" s="233"/>
      <c r="U938" s="260"/>
      <c r="V938" s="261"/>
      <c r="W938" s="233"/>
      <c r="X938" s="233"/>
      <c r="Y938" s="233"/>
      <c r="Z938" s="233"/>
    </row>
    <row r="939">
      <c r="A939" s="233"/>
      <c r="B939" s="233"/>
      <c r="C939" s="233"/>
      <c r="D939" s="233"/>
      <c r="E939" s="233"/>
      <c r="F939" s="233"/>
      <c r="G939" s="233"/>
      <c r="H939" s="233"/>
      <c r="I939" s="233"/>
      <c r="J939" s="233"/>
      <c r="K939" s="233"/>
      <c r="L939" s="233"/>
      <c r="M939" s="233"/>
      <c r="N939" s="233"/>
      <c r="O939" s="233"/>
      <c r="P939" s="233"/>
      <c r="Q939" s="233"/>
      <c r="R939" s="233"/>
      <c r="S939" s="233"/>
      <c r="T939" s="233"/>
      <c r="U939" s="260"/>
      <c r="V939" s="261"/>
      <c r="W939" s="233"/>
      <c r="X939" s="233"/>
      <c r="Y939" s="233"/>
      <c r="Z939" s="233"/>
    </row>
    <row r="940">
      <c r="A940" s="233"/>
      <c r="B940" s="233"/>
      <c r="C940" s="233"/>
      <c r="D940" s="233"/>
      <c r="E940" s="233"/>
      <c r="F940" s="233"/>
      <c r="G940" s="233"/>
      <c r="H940" s="233"/>
      <c r="I940" s="233"/>
      <c r="J940" s="233"/>
      <c r="K940" s="233"/>
      <c r="L940" s="233"/>
      <c r="M940" s="233"/>
      <c r="N940" s="233"/>
      <c r="O940" s="233"/>
      <c r="P940" s="233"/>
      <c r="Q940" s="233"/>
      <c r="R940" s="233"/>
      <c r="S940" s="233"/>
      <c r="T940" s="233"/>
      <c r="U940" s="260"/>
      <c r="V940" s="261"/>
      <c r="W940" s="233"/>
      <c r="X940" s="233"/>
      <c r="Y940" s="233"/>
      <c r="Z940" s="233"/>
    </row>
    <row r="941">
      <c r="A941" s="233"/>
      <c r="B941" s="233"/>
      <c r="C941" s="233"/>
      <c r="D941" s="233"/>
      <c r="E941" s="233"/>
      <c r="F941" s="233"/>
      <c r="G941" s="233"/>
      <c r="H941" s="233"/>
      <c r="I941" s="233"/>
      <c r="J941" s="233"/>
      <c r="K941" s="233"/>
      <c r="L941" s="233"/>
      <c r="M941" s="233"/>
      <c r="N941" s="233"/>
      <c r="O941" s="233"/>
      <c r="P941" s="233"/>
      <c r="Q941" s="233"/>
      <c r="R941" s="233"/>
      <c r="S941" s="233"/>
      <c r="T941" s="233"/>
      <c r="U941" s="260"/>
      <c r="V941" s="261"/>
      <c r="W941" s="233"/>
      <c r="X941" s="233"/>
      <c r="Y941" s="233"/>
      <c r="Z941" s="233"/>
    </row>
    <row r="942">
      <c r="A942" s="233"/>
      <c r="B942" s="233"/>
      <c r="C942" s="233"/>
      <c r="D942" s="233"/>
      <c r="E942" s="233"/>
      <c r="F942" s="233"/>
      <c r="G942" s="233"/>
      <c r="H942" s="233"/>
      <c r="I942" s="233"/>
      <c r="J942" s="233"/>
      <c r="K942" s="233"/>
      <c r="L942" s="233"/>
      <c r="M942" s="233"/>
      <c r="N942" s="233"/>
      <c r="O942" s="233"/>
      <c r="P942" s="233"/>
      <c r="Q942" s="233"/>
      <c r="R942" s="233"/>
      <c r="S942" s="233"/>
      <c r="T942" s="233"/>
      <c r="U942" s="260"/>
      <c r="V942" s="261"/>
      <c r="W942" s="233"/>
      <c r="X942" s="233"/>
      <c r="Y942" s="233"/>
      <c r="Z942" s="233"/>
    </row>
    <row r="943">
      <c r="A943" s="233"/>
      <c r="B943" s="233"/>
      <c r="C943" s="233"/>
      <c r="D943" s="233"/>
      <c r="E943" s="233"/>
      <c r="F943" s="233"/>
      <c r="G943" s="233"/>
      <c r="H943" s="233"/>
      <c r="I943" s="233"/>
      <c r="J943" s="233"/>
      <c r="K943" s="233"/>
      <c r="L943" s="233"/>
      <c r="M943" s="233"/>
      <c r="N943" s="233"/>
      <c r="O943" s="233"/>
      <c r="P943" s="233"/>
      <c r="Q943" s="233"/>
      <c r="R943" s="233"/>
      <c r="S943" s="233"/>
      <c r="T943" s="233"/>
      <c r="U943" s="260"/>
      <c r="V943" s="261"/>
      <c r="W943" s="233"/>
      <c r="X943" s="233"/>
      <c r="Y943" s="233"/>
      <c r="Z943" s="233"/>
    </row>
    <row r="944">
      <c r="A944" s="233"/>
      <c r="B944" s="233"/>
      <c r="C944" s="233"/>
      <c r="D944" s="233"/>
      <c r="E944" s="233"/>
      <c r="F944" s="233"/>
      <c r="G944" s="233"/>
      <c r="H944" s="233"/>
      <c r="I944" s="233"/>
      <c r="J944" s="233"/>
      <c r="K944" s="233"/>
      <c r="L944" s="233"/>
      <c r="M944" s="233"/>
      <c r="N944" s="233"/>
      <c r="O944" s="233"/>
      <c r="P944" s="233"/>
      <c r="Q944" s="233"/>
      <c r="R944" s="233"/>
      <c r="S944" s="233"/>
      <c r="T944" s="233"/>
      <c r="U944" s="260"/>
      <c r="V944" s="261"/>
      <c r="W944" s="233"/>
      <c r="X944" s="233"/>
      <c r="Y944" s="233"/>
      <c r="Z944" s="233"/>
    </row>
    <row r="945">
      <c r="A945" s="233"/>
      <c r="B945" s="233"/>
      <c r="C945" s="233"/>
      <c r="D945" s="233"/>
      <c r="E945" s="233"/>
      <c r="F945" s="233"/>
      <c r="G945" s="233"/>
      <c r="H945" s="233"/>
      <c r="I945" s="233"/>
      <c r="J945" s="233"/>
      <c r="K945" s="233"/>
      <c r="L945" s="233"/>
      <c r="M945" s="233"/>
      <c r="N945" s="233"/>
      <c r="O945" s="233"/>
      <c r="P945" s="233"/>
      <c r="Q945" s="233"/>
      <c r="R945" s="233"/>
      <c r="S945" s="233"/>
      <c r="T945" s="233"/>
      <c r="U945" s="260"/>
      <c r="V945" s="261"/>
      <c r="W945" s="233"/>
      <c r="X945" s="233"/>
      <c r="Y945" s="233"/>
      <c r="Z945" s="233"/>
    </row>
    <row r="946">
      <c r="A946" s="233"/>
      <c r="B946" s="233"/>
      <c r="C946" s="233"/>
      <c r="D946" s="233"/>
      <c r="E946" s="233"/>
      <c r="F946" s="233"/>
      <c r="G946" s="233"/>
      <c r="H946" s="233"/>
      <c r="I946" s="233"/>
      <c r="J946" s="233"/>
      <c r="K946" s="233"/>
      <c r="L946" s="233"/>
      <c r="M946" s="233"/>
      <c r="N946" s="233"/>
      <c r="O946" s="233"/>
      <c r="P946" s="233"/>
      <c r="Q946" s="233"/>
      <c r="R946" s="233"/>
      <c r="S946" s="233"/>
      <c r="T946" s="233"/>
      <c r="U946" s="260"/>
      <c r="V946" s="261"/>
      <c r="W946" s="233"/>
      <c r="X946" s="233"/>
      <c r="Y946" s="233"/>
      <c r="Z946" s="233"/>
    </row>
    <row r="947">
      <c r="A947" s="233"/>
      <c r="B947" s="233"/>
      <c r="C947" s="233"/>
      <c r="D947" s="233"/>
      <c r="E947" s="233"/>
      <c r="F947" s="233"/>
      <c r="G947" s="233"/>
      <c r="H947" s="233"/>
      <c r="I947" s="233"/>
      <c r="J947" s="233"/>
      <c r="K947" s="233"/>
      <c r="L947" s="233"/>
      <c r="M947" s="233"/>
      <c r="N947" s="233"/>
      <c r="O947" s="233"/>
      <c r="P947" s="233"/>
      <c r="Q947" s="233"/>
      <c r="R947" s="233"/>
      <c r="S947" s="233"/>
      <c r="T947" s="233"/>
      <c r="U947" s="260"/>
      <c r="V947" s="261"/>
      <c r="W947" s="233"/>
      <c r="X947" s="233"/>
      <c r="Y947" s="233"/>
      <c r="Z947" s="233"/>
    </row>
    <row r="948">
      <c r="A948" s="233"/>
      <c r="B948" s="233"/>
      <c r="C948" s="233"/>
      <c r="D948" s="233"/>
      <c r="E948" s="233"/>
      <c r="F948" s="233"/>
      <c r="G948" s="233"/>
      <c r="H948" s="233"/>
      <c r="I948" s="233"/>
      <c r="J948" s="233"/>
      <c r="K948" s="233"/>
      <c r="L948" s="233"/>
      <c r="M948" s="233"/>
      <c r="N948" s="233"/>
      <c r="O948" s="233"/>
      <c r="P948" s="233"/>
      <c r="Q948" s="233"/>
      <c r="R948" s="233"/>
      <c r="S948" s="233"/>
      <c r="T948" s="233"/>
      <c r="U948" s="260"/>
      <c r="V948" s="261"/>
      <c r="W948" s="233"/>
      <c r="X948" s="233"/>
      <c r="Y948" s="233"/>
      <c r="Z948" s="233"/>
    </row>
    <row r="949">
      <c r="A949" s="233"/>
      <c r="B949" s="233"/>
      <c r="C949" s="233"/>
      <c r="D949" s="233"/>
      <c r="E949" s="233"/>
      <c r="F949" s="233"/>
      <c r="G949" s="233"/>
      <c r="H949" s="233"/>
      <c r="I949" s="233"/>
      <c r="J949" s="233"/>
      <c r="K949" s="233"/>
      <c r="L949" s="233"/>
      <c r="M949" s="233"/>
      <c r="N949" s="233"/>
      <c r="O949" s="233"/>
      <c r="P949" s="233"/>
      <c r="Q949" s="233"/>
      <c r="R949" s="233"/>
      <c r="S949" s="233"/>
      <c r="T949" s="233"/>
      <c r="U949" s="260"/>
      <c r="V949" s="261"/>
      <c r="W949" s="233"/>
      <c r="X949" s="233"/>
      <c r="Y949" s="233"/>
      <c r="Z949" s="233"/>
    </row>
    <row r="950">
      <c r="A950" s="233"/>
      <c r="B950" s="233"/>
      <c r="C950" s="233"/>
      <c r="D950" s="233"/>
      <c r="E950" s="233"/>
      <c r="F950" s="233"/>
      <c r="G950" s="233"/>
      <c r="H950" s="233"/>
      <c r="I950" s="233"/>
      <c r="J950" s="233"/>
      <c r="K950" s="233"/>
      <c r="L950" s="233"/>
      <c r="M950" s="233"/>
      <c r="N950" s="233"/>
      <c r="O950" s="233"/>
      <c r="P950" s="233"/>
      <c r="Q950" s="233"/>
      <c r="R950" s="233"/>
      <c r="S950" s="233"/>
      <c r="T950" s="233"/>
      <c r="U950" s="260"/>
      <c r="V950" s="261"/>
      <c r="W950" s="233"/>
      <c r="X950" s="233"/>
      <c r="Y950" s="233"/>
      <c r="Z950" s="233"/>
    </row>
    <row r="951">
      <c r="A951" s="233"/>
      <c r="B951" s="233"/>
      <c r="C951" s="233"/>
      <c r="D951" s="233"/>
      <c r="E951" s="233"/>
      <c r="F951" s="233"/>
      <c r="G951" s="233"/>
      <c r="H951" s="233"/>
      <c r="I951" s="233"/>
      <c r="J951" s="233"/>
      <c r="K951" s="233"/>
      <c r="L951" s="233"/>
      <c r="M951" s="233"/>
      <c r="N951" s="233"/>
      <c r="O951" s="233"/>
      <c r="P951" s="233"/>
      <c r="Q951" s="233"/>
      <c r="R951" s="233"/>
      <c r="S951" s="233"/>
      <c r="T951" s="233"/>
      <c r="U951" s="260"/>
      <c r="V951" s="261"/>
      <c r="W951" s="233"/>
      <c r="X951" s="233"/>
      <c r="Y951" s="233"/>
      <c r="Z951" s="233"/>
    </row>
    <row r="952">
      <c r="A952" s="233"/>
      <c r="B952" s="233"/>
      <c r="C952" s="233"/>
      <c r="D952" s="233"/>
      <c r="E952" s="233"/>
      <c r="F952" s="233"/>
      <c r="G952" s="233"/>
      <c r="H952" s="233"/>
      <c r="I952" s="233"/>
      <c r="J952" s="233"/>
      <c r="K952" s="233"/>
      <c r="L952" s="233"/>
      <c r="M952" s="233"/>
      <c r="N952" s="233"/>
      <c r="O952" s="233"/>
      <c r="P952" s="233"/>
      <c r="Q952" s="233"/>
      <c r="R952" s="233"/>
      <c r="S952" s="233"/>
      <c r="T952" s="233"/>
      <c r="U952" s="260"/>
      <c r="V952" s="261"/>
      <c r="W952" s="233"/>
      <c r="X952" s="233"/>
      <c r="Y952" s="233"/>
      <c r="Z952" s="233"/>
    </row>
    <row r="953">
      <c r="A953" s="233"/>
      <c r="B953" s="233"/>
      <c r="C953" s="233"/>
      <c r="D953" s="233"/>
      <c r="E953" s="233"/>
      <c r="F953" s="233"/>
      <c r="G953" s="233"/>
      <c r="H953" s="233"/>
      <c r="I953" s="233"/>
      <c r="J953" s="233"/>
      <c r="K953" s="233"/>
      <c r="L953" s="233"/>
      <c r="M953" s="233"/>
      <c r="N953" s="233"/>
      <c r="O953" s="233"/>
      <c r="P953" s="233"/>
      <c r="Q953" s="233"/>
      <c r="R953" s="233"/>
      <c r="S953" s="233"/>
      <c r="T953" s="233"/>
      <c r="U953" s="260"/>
      <c r="V953" s="261"/>
      <c r="W953" s="233"/>
      <c r="X953" s="233"/>
      <c r="Y953" s="233"/>
      <c r="Z953" s="233"/>
    </row>
    <row r="954">
      <c r="A954" s="233"/>
      <c r="B954" s="233"/>
      <c r="C954" s="233"/>
      <c r="D954" s="233"/>
      <c r="E954" s="233"/>
      <c r="F954" s="233"/>
      <c r="G954" s="233"/>
      <c r="H954" s="233"/>
      <c r="I954" s="233"/>
      <c r="J954" s="233"/>
      <c r="K954" s="233"/>
      <c r="L954" s="233"/>
      <c r="M954" s="233"/>
      <c r="N954" s="233"/>
      <c r="O954" s="233"/>
      <c r="P954" s="233"/>
      <c r="Q954" s="233"/>
      <c r="R954" s="233"/>
      <c r="S954" s="233"/>
      <c r="T954" s="233"/>
      <c r="U954" s="260"/>
      <c r="V954" s="261"/>
      <c r="W954" s="233"/>
      <c r="X954" s="233"/>
      <c r="Y954" s="233"/>
      <c r="Z954" s="233"/>
    </row>
    <row r="955">
      <c r="A955" s="233"/>
      <c r="B955" s="233"/>
      <c r="C955" s="233"/>
      <c r="D955" s="233"/>
      <c r="E955" s="233"/>
      <c r="F955" s="233"/>
      <c r="G955" s="233"/>
      <c r="H955" s="233"/>
      <c r="I955" s="233"/>
      <c r="J955" s="233"/>
      <c r="K955" s="233"/>
      <c r="L955" s="233"/>
      <c r="M955" s="233"/>
      <c r="N955" s="233"/>
      <c r="O955" s="233"/>
      <c r="P955" s="233"/>
      <c r="Q955" s="233"/>
      <c r="R955" s="233"/>
      <c r="S955" s="233"/>
      <c r="T955" s="233"/>
      <c r="U955" s="260"/>
      <c r="V955" s="261"/>
      <c r="W955" s="233"/>
      <c r="X955" s="233"/>
      <c r="Y955" s="233"/>
      <c r="Z955" s="233"/>
    </row>
    <row r="956">
      <c r="A956" s="233"/>
      <c r="B956" s="233"/>
      <c r="C956" s="233"/>
      <c r="D956" s="233"/>
      <c r="E956" s="233"/>
      <c r="F956" s="233"/>
      <c r="G956" s="233"/>
      <c r="H956" s="233"/>
      <c r="I956" s="233"/>
      <c r="J956" s="233"/>
      <c r="K956" s="233"/>
      <c r="L956" s="233"/>
      <c r="M956" s="233"/>
      <c r="N956" s="233"/>
      <c r="O956" s="233"/>
      <c r="P956" s="233"/>
      <c r="Q956" s="233"/>
      <c r="R956" s="233"/>
      <c r="S956" s="233"/>
      <c r="T956" s="233"/>
      <c r="U956" s="260"/>
      <c r="V956" s="261"/>
      <c r="W956" s="233"/>
      <c r="X956" s="233"/>
      <c r="Y956" s="233"/>
      <c r="Z956" s="233"/>
    </row>
    <row r="957">
      <c r="A957" s="233"/>
      <c r="B957" s="233"/>
      <c r="C957" s="233"/>
      <c r="D957" s="233"/>
      <c r="E957" s="233"/>
      <c r="F957" s="233"/>
      <c r="G957" s="233"/>
      <c r="H957" s="233"/>
      <c r="I957" s="233"/>
      <c r="J957" s="233"/>
      <c r="K957" s="233"/>
      <c r="L957" s="233"/>
      <c r="M957" s="233"/>
      <c r="N957" s="233"/>
      <c r="O957" s="233"/>
      <c r="P957" s="233"/>
      <c r="Q957" s="233"/>
      <c r="R957" s="233"/>
      <c r="S957" s="233"/>
      <c r="T957" s="233"/>
      <c r="U957" s="260"/>
      <c r="V957" s="261"/>
      <c r="W957" s="233"/>
      <c r="X957" s="233"/>
      <c r="Y957" s="233"/>
      <c r="Z957" s="233"/>
    </row>
    <row r="958">
      <c r="A958" s="233"/>
      <c r="B958" s="233"/>
      <c r="C958" s="233"/>
      <c r="D958" s="233"/>
      <c r="E958" s="233"/>
      <c r="F958" s="233"/>
      <c r="G958" s="233"/>
      <c r="H958" s="233"/>
      <c r="I958" s="233"/>
      <c r="J958" s="233"/>
      <c r="K958" s="233"/>
      <c r="L958" s="233"/>
      <c r="M958" s="233"/>
      <c r="N958" s="233"/>
      <c r="O958" s="233"/>
      <c r="P958" s="233"/>
      <c r="Q958" s="233"/>
      <c r="R958" s="233"/>
      <c r="S958" s="233"/>
      <c r="T958" s="233"/>
      <c r="U958" s="260"/>
      <c r="V958" s="261"/>
      <c r="W958" s="233"/>
      <c r="X958" s="233"/>
      <c r="Y958" s="233"/>
      <c r="Z958" s="233"/>
    </row>
    <row r="959">
      <c r="A959" s="233"/>
      <c r="B959" s="233"/>
      <c r="C959" s="233"/>
      <c r="D959" s="233"/>
      <c r="E959" s="233"/>
      <c r="F959" s="233"/>
      <c r="G959" s="233"/>
      <c r="H959" s="233"/>
      <c r="I959" s="233"/>
      <c r="J959" s="233"/>
      <c r="K959" s="233"/>
      <c r="L959" s="233"/>
      <c r="M959" s="233"/>
      <c r="N959" s="233"/>
      <c r="O959" s="233"/>
      <c r="P959" s="233"/>
      <c r="Q959" s="233"/>
      <c r="R959" s="233"/>
      <c r="S959" s="233"/>
      <c r="T959" s="233"/>
      <c r="U959" s="260"/>
      <c r="V959" s="261"/>
      <c r="W959" s="233"/>
      <c r="X959" s="233"/>
      <c r="Y959" s="233"/>
      <c r="Z959" s="233"/>
    </row>
    <row r="960">
      <c r="A960" s="233"/>
      <c r="B960" s="233"/>
      <c r="C960" s="233"/>
      <c r="D960" s="233"/>
      <c r="E960" s="233"/>
      <c r="F960" s="233"/>
      <c r="G960" s="233"/>
      <c r="H960" s="233"/>
      <c r="I960" s="233"/>
      <c r="J960" s="233"/>
      <c r="K960" s="233"/>
      <c r="L960" s="233"/>
      <c r="M960" s="233"/>
      <c r="N960" s="233"/>
      <c r="O960" s="233"/>
      <c r="P960" s="233"/>
      <c r="Q960" s="233"/>
      <c r="R960" s="233"/>
      <c r="S960" s="233"/>
      <c r="T960" s="233"/>
      <c r="U960" s="260"/>
      <c r="V960" s="261"/>
      <c r="W960" s="233"/>
      <c r="X960" s="233"/>
      <c r="Y960" s="233"/>
      <c r="Z960" s="233"/>
    </row>
    <row r="961">
      <c r="A961" s="233"/>
      <c r="B961" s="233"/>
      <c r="C961" s="233"/>
      <c r="D961" s="233"/>
      <c r="E961" s="233"/>
      <c r="F961" s="233"/>
      <c r="G961" s="233"/>
      <c r="H961" s="233"/>
      <c r="I961" s="233"/>
      <c r="J961" s="233"/>
      <c r="K961" s="233"/>
      <c r="L961" s="233"/>
      <c r="M961" s="233"/>
      <c r="N961" s="233"/>
      <c r="O961" s="233"/>
      <c r="P961" s="233"/>
      <c r="Q961" s="233"/>
      <c r="R961" s="233"/>
      <c r="S961" s="233"/>
      <c r="T961" s="233"/>
      <c r="U961" s="260"/>
      <c r="V961" s="261"/>
      <c r="W961" s="233"/>
      <c r="X961" s="233"/>
      <c r="Y961" s="233"/>
      <c r="Z961" s="233"/>
    </row>
    <row r="962">
      <c r="A962" s="233"/>
      <c r="B962" s="233"/>
      <c r="C962" s="233"/>
      <c r="D962" s="233"/>
      <c r="E962" s="233"/>
      <c r="F962" s="233"/>
      <c r="G962" s="233"/>
      <c r="H962" s="233"/>
      <c r="I962" s="233"/>
      <c r="J962" s="233"/>
      <c r="K962" s="233"/>
      <c r="L962" s="233"/>
      <c r="M962" s="233"/>
      <c r="N962" s="233"/>
      <c r="O962" s="233"/>
      <c r="P962" s="233"/>
      <c r="Q962" s="233"/>
      <c r="R962" s="233"/>
      <c r="S962" s="233"/>
      <c r="T962" s="233"/>
      <c r="U962" s="260"/>
      <c r="V962" s="261"/>
      <c r="W962" s="233"/>
      <c r="X962" s="233"/>
      <c r="Y962" s="233"/>
      <c r="Z962" s="233"/>
    </row>
    <row r="963">
      <c r="A963" s="233"/>
      <c r="B963" s="233"/>
      <c r="C963" s="233"/>
      <c r="D963" s="233"/>
      <c r="E963" s="233"/>
      <c r="F963" s="233"/>
      <c r="G963" s="233"/>
      <c r="H963" s="233"/>
      <c r="I963" s="233"/>
      <c r="J963" s="233"/>
      <c r="K963" s="233"/>
      <c r="L963" s="233"/>
      <c r="M963" s="233"/>
      <c r="N963" s="233"/>
      <c r="O963" s="233"/>
      <c r="P963" s="233"/>
      <c r="Q963" s="233"/>
      <c r="R963" s="233"/>
      <c r="S963" s="233"/>
      <c r="T963" s="233"/>
      <c r="U963" s="260"/>
      <c r="V963" s="261"/>
      <c r="W963" s="233"/>
      <c r="X963" s="233"/>
      <c r="Y963" s="233"/>
      <c r="Z963" s="233"/>
    </row>
    <row r="964">
      <c r="A964" s="233"/>
      <c r="B964" s="233"/>
      <c r="C964" s="233"/>
      <c r="D964" s="233"/>
      <c r="E964" s="233"/>
      <c r="F964" s="233"/>
      <c r="G964" s="233"/>
      <c r="H964" s="233"/>
      <c r="I964" s="233"/>
      <c r="J964" s="233"/>
      <c r="K964" s="233"/>
      <c r="L964" s="233"/>
      <c r="M964" s="233"/>
      <c r="N964" s="233"/>
      <c r="O964" s="233"/>
      <c r="P964" s="233"/>
      <c r="Q964" s="233"/>
      <c r="R964" s="233"/>
      <c r="S964" s="233"/>
      <c r="T964" s="233"/>
      <c r="U964" s="260"/>
      <c r="V964" s="261"/>
      <c r="W964" s="233"/>
      <c r="X964" s="233"/>
      <c r="Y964" s="233"/>
      <c r="Z964" s="233"/>
    </row>
    <row r="965">
      <c r="A965" s="233"/>
      <c r="B965" s="233"/>
      <c r="C965" s="233"/>
      <c r="D965" s="233"/>
      <c r="E965" s="233"/>
      <c r="F965" s="233"/>
      <c r="G965" s="233"/>
      <c r="H965" s="233"/>
      <c r="I965" s="233"/>
      <c r="J965" s="233"/>
      <c r="K965" s="233"/>
      <c r="L965" s="233"/>
      <c r="M965" s="233"/>
      <c r="N965" s="233"/>
      <c r="O965" s="233"/>
      <c r="P965" s="233"/>
      <c r="Q965" s="233"/>
      <c r="R965" s="233"/>
      <c r="S965" s="233"/>
      <c r="T965" s="233"/>
      <c r="U965" s="260"/>
      <c r="V965" s="261"/>
      <c r="W965" s="233"/>
      <c r="X965" s="233"/>
      <c r="Y965" s="233"/>
      <c r="Z965" s="233"/>
    </row>
    <row r="966">
      <c r="A966" s="233"/>
      <c r="B966" s="233"/>
      <c r="C966" s="233"/>
      <c r="D966" s="233"/>
      <c r="E966" s="233"/>
      <c r="F966" s="233"/>
      <c r="G966" s="233"/>
      <c r="H966" s="233"/>
      <c r="I966" s="233"/>
      <c r="J966" s="233"/>
      <c r="K966" s="233"/>
      <c r="L966" s="233"/>
      <c r="M966" s="233"/>
      <c r="N966" s="233"/>
      <c r="O966" s="233"/>
      <c r="P966" s="233"/>
      <c r="Q966" s="233"/>
      <c r="R966" s="233"/>
      <c r="S966" s="233"/>
      <c r="T966" s="233"/>
      <c r="U966" s="260"/>
      <c r="V966" s="261"/>
      <c r="W966" s="233"/>
      <c r="X966" s="233"/>
      <c r="Y966" s="233"/>
      <c r="Z966" s="233"/>
    </row>
    <row r="967">
      <c r="A967" s="233"/>
      <c r="B967" s="233"/>
      <c r="C967" s="233"/>
      <c r="D967" s="233"/>
      <c r="E967" s="233"/>
      <c r="F967" s="233"/>
      <c r="G967" s="233"/>
      <c r="H967" s="233"/>
      <c r="I967" s="233"/>
      <c r="J967" s="233"/>
      <c r="K967" s="233"/>
      <c r="L967" s="233"/>
      <c r="M967" s="233"/>
      <c r="N967" s="233"/>
      <c r="O967" s="233"/>
      <c r="P967" s="233"/>
      <c r="Q967" s="233"/>
      <c r="R967" s="233"/>
      <c r="S967" s="233"/>
      <c r="T967" s="233"/>
      <c r="U967" s="260"/>
      <c r="V967" s="261"/>
      <c r="W967" s="233"/>
      <c r="X967" s="233"/>
      <c r="Y967" s="233"/>
      <c r="Z967" s="233"/>
    </row>
    <row r="968">
      <c r="A968" s="233"/>
      <c r="B968" s="233"/>
      <c r="C968" s="233"/>
      <c r="D968" s="233"/>
      <c r="E968" s="233"/>
      <c r="F968" s="233"/>
      <c r="G968" s="233"/>
      <c r="H968" s="233"/>
      <c r="I968" s="233"/>
      <c r="J968" s="233"/>
      <c r="K968" s="233"/>
      <c r="L968" s="233"/>
      <c r="M968" s="233"/>
      <c r="N968" s="233"/>
      <c r="O968" s="233"/>
      <c r="P968" s="233"/>
      <c r="Q968" s="233"/>
      <c r="R968" s="233"/>
      <c r="S968" s="233"/>
      <c r="T968" s="233"/>
      <c r="U968" s="260"/>
      <c r="V968" s="261"/>
      <c r="W968" s="233"/>
      <c r="X968" s="233"/>
      <c r="Y968" s="233"/>
      <c r="Z968" s="233"/>
    </row>
    <row r="969">
      <c r="A969" s="233"/>
      <c r="B969" s="233"/>
      <c r="C969" s="233"/>
      <c r="D969" s="233"/>
      <c r="E969" s="233"/>
      <c r="F969" s="233"/>
      <c r="G969" s="233"/>
      <c r="H969" s="233"/>
      <c r="I969" s="233"/>
      <c r="J969" s="233"/>
      <c r="K969" s="233"/>
      <c r="L969" s="233"/>
      <c r="M969" s="233"/>
      <c r="N969" s="233"/>
      <c r="O969" s="233"/>
      <c r="P969" s="233"/>
      <c r="Q969" s="233"/>
      <c r="R969" s="233"/>
      <c r="S969" s="233"/>
      <c r="T969" s="233"/>
      <c r="U969" s="260"/>
      <c r="V969" s="261"/>
      <c r="W969" s="233"/>
      <c r="X969" s="233"/>
      <c r="Y969" s="233"/>
      <c r="Z969" s="233"/>
    </row>
    <row r="970">
      <c r="A970" s="233"/>
      <c r="B970" s="233"/>
      <c r="C970" s="233"/>
      <c r="D970" s="233"/>
      <c r="E970" s="233"/>
      <c r="F970" s="233"/>
      <c r="G970" s="233"/>
      <c r="H970" s="233"/>
      <c r="I970" s="233"/>
      <c r="J970" s="233"/>
      <c r="K970" s="233"/>
      <c r="L970" s="233"/>
      <c r="M970" s="233"/>
      <c r="N970" s="233"/>
      <c r="O970" s="233"/>
      <c r="P970" s="233"/>
      <c r="Q970" s="233"/>
      <c r="R970" s="233"/>
      <c r="S970" s="233"/>
      <c r="T970" s="233"/>
      <c r="U970" s="260"/>
      <c r="V970" s="261"/>
      <c r="W970" s="233"/>
      <c r="X970" s="233"/>
      <c r="Y970" s="233"/>
      <c r="Z970" s="233"/>
    </row>
    <row r="971">
      <c r="A971" s="233"/>
      <c r="B971" s="233"/>
      <c r="C971" s="233"/>
      <c r="D971" s="233"/>
      <c r="E971" s="233"/>
      <c r="F971" s="233"/>
      <c r="G971" s="233"/>
      <c r="H971" s="233"/>
      <c r="I971" s="233"/>
      <c r="J971" s="233"/>
      <c r="K971" s="233"/>
      <c r="L971" s="233"/>
      <c r="M971" s="233"/>
      <c r="N971" s="233"/>
      <c r="O971" s="233"/>
      <c r="P971" s="233"/>
      <c r="Q971" s="233"/>
      <c r="R971" s="233"/>
      <c r="S971" s="233"/>
      <c r="T971" s="233"/>
      <c r="U971" s="260"/>
      <c r="V971" s="261"/>
      <c r="W971" s="233"/>
      <c r="X971" s="233"/>
      <c r="Y971" s="233"/>
      <c r="Z971" s="233"/>
    </row>
    <row r="972">
      <c r="A972" s="233"/>
      <c r="B972" s="233"/>
      <c r="C972" s="233"/>
      <c r="D972" s="233"/>
      <c r="E972" s="233"/>
      <c r="F972" s="233"/>
      <c r="G972" s="233"/>
      <c r="H972" s="233"/>
      <c r="I972" s="233"/>
      <c r="J972" s="233"/>
      <c r="K972" s="233"/>
      <c r="L972" s="233"/>
      <c r="M972" s="233"/>
      <c r="N972" s="233"/>
      <c r="O972" s="233"/>
      <c r="P972" s="233"/>
      <c r="Q972" s="233"/>
      <c r="R972" s="233"/>
      <c r="S972" s="233"/>
      <c r="T972" s="233"/>
      <c r="U972" s="260"/>
      <c r="V972" s="261"/>
      <c r="W972" s="233"/>
      <c r="X972" s="233"/>
      <c r="Y972" s="233"/>
      <c r="Z972" s="233"/>
    </row>
    <row r="973">
      <c r="A973" s="233"/>
      <c r="B973" s="233"/>
      <c r="C973" s="233"/>
      <c r="D973" s="233"/>
      <c r="E973" s="233"/>
      <c r="F973" s="233"/>
      <c r="G973" s="233"/>
      <c r="H973" s="233"/>
      <c r="I973" s="233"/>
      <c r="J973" s="233"/>
      <c r="K973" s="233"/>
      <c r="L973" s="233"/>
      <c r="M973" s="233"/>
      <c r="N973" s="233"/>
      <c r="O973" s="233"/>
      <c r="P973" s="233"/>
      <c r="Q973" s="233"/>
      <c r="R973" s="233"/>
      <c r="S973" s="233"/>
      <c r="T973" s="233"/>
      <c r="U973" s="260"/>
      <c r="V973" s="261"/>
      <c r="W973" s="233"/>
      <c r="X973" s="233"/>
      <c r="Y973" s="233"/>
      <c r="Z973" s="233"/>
    </row>
    <row r="974">
      <c r="A974" s="233"/>
      <c r="B974" s="233"/>
      <c r="C974" s="233"/>
      <c r="D974" s="233"/>
      <c r="E974" s="233"/>
      <c r="F974" s="233"/>
      <c r="G974" s="233"/>
      <c r="H974" s="233"/>
      <c r="I974" s="233"/>
      <c r="J974" s="233"/>
      <c r="K974" s="233"/>
      <c r="L974" s="233"/>
      <c r="M974" s="233"/>
      <c r="N974" s="233"/>
      <c r="O974" s="233"/>
      <c r="P974" s="233"/>
      <c r="Q974" s="233"/>
      <c r="R974" s="233"/>
      <c r="S974" s="233"/>
      <c r="T974" s="233"/>
      <c r="U974" s="260"/>
      <c r="V974" s="261"/>
      <c r="W974" s="233"/>
      <c r="X974" s="233"/>
      <c r="Y974" s="233"/>
      <c r="Z974" s="233"/>
    </row>
    <row r="975">
      <c r="A975" s="233"/>
      <c r="B975" s="233"/>
      <c r="C975" s="233"/>
      <c r="D975" s="233"/>
      <c r="E975" s="233"/>
      <c r="F975" s="233"/>
      <c r="G975" s="233"/>
      <c r="H975" s="233"/>
      <c r="I975" s="233"/>
      <c r="J975" s="233"/>
      <c r="K975" s="233"/>
      <c r="L975" s="233"/>
      <c r="M975" s="233"/>
      <c r="N975" s="233"/>
      <c r="O975" s="233"/>
      <c r="P975" s="233"/>
      <c r="Q975" s="233"/>
      <c r="R975" s="233"/>
      <c r="S975" s="233"/>
      <c r="T975" s="233"/>
      <c r="U975" s="260"/>
      <c r="V975" s="261"/>
      <c r="W975" s="233"/>
      <c r="X975" s="233"/>
      <c r="Y975" s="233"/>
      <c r="Z975" s="233"/>
    </row>
    <row r="976">
      <c r="A976" s="233"/>
      <c r="B976" s="233"/>
      <c r="C976" s="233"/>
      <c r="D976" s="233"/>
      <c r="E976" s="233"/>
      <c r="F976" s="233"/>
      <c r="G976" s="233"/>
      <c r="H976" s="233"/>
      <c r="I976" s="233"/>
      <c r="J976" s="233"/>
      <c r="K976" s="233"/>
      <c r="L976" s="233"/>
      <c r="M976" s="233"/>
      <c r="N976" s="233"/>
      <c r="O976" s="233"/>
      <c r="P976" s="233"/>
      <c r="Q976" s="233"/>
      <c r="R976" s="233"/>
      <c r="S976" s="233"/>
      <c r="T976" s="233"/>
      <c r="U976" s="260"/>
      <c r="V976" s="261"/>
      <c r="W976" s="233"/>
      <c r="X976" s="233"/>
      <c r="Y976" s="233"/>
      <c r="Z976" s="233"/>
    </row>
    <row r="977">
      <c r="A977" s="233"/>
      <c r="B977" s="233"/>
      <c r="C977" s="233"/>
      <c r="D977" s="233"/>
      <c r="E977" s="233"/>
      <c r="F977" s="233"/>
      <c r="G977" s="233"/>
      <c r="H977" s="233"/>
      <c r="I977" s="233"/>
      <c r="J977" s="233"/>
      <c r="K977" s="233"/>
      <c r="L977" s="233"/>
      <c r="M977" s="233"/>
      <c r="N977" s="233"/>
      <c r="O977" s="233"/>
      <c r="P977" s="233"/>
      <c r="Q977" s="233"/>
      <c r="R977" s="233"/>
      <c r="S977" s="233"/>
      <c r="T977" s="233"/>
      <c r="U977" s="260"/>
      <c r="V977" s="261"/>
      <c r="W977" s="233"/>
      <c r="X977" s="233"/>
      <c r="Y977" s="233"/>
      <c r="Z977" s="233"/>
    </row>
    <row r="978">
      <c r="A978" s="233"/>
      <c r="B978" s="233"/>
      <c r="C978" s="233"/>
      <c r="D978" s="233"/>
      <c r="E978" s="233"/>
      <c r="F978" s="233"/>
      <c r="G978" s="233"/>
      <c r="H978" s="233"/>
      <c r="I978" s="233"/>
      <c r="J978" s="233"/>
      <c r="K978" s="233"/>
      <c r="L978" s="233"/>
      <c r="M978" s="233"/>
      <c r="N978" s="233"/>
      <c r="O978" s="233"/>
      <c r="P978" s="233"/>
      <c r="Q978" s="233"/>
      <c r="R978" s="233"/>
      <c r="S978" s="233"/>
      <c r="T978" s="233"/>
      <c r="U978" s="260"/>
      <c r="V978" s="261"/>
      <c r="W978" s="233"/>
      <c r="X978" s="233"/>
      <c r="Y978" s="233"/>
      <c r="Z978" s="233"/>
    </row>
    <row r="979">
      <c r="A979" s="233"/>
      <c r="B979" s="233"/>
      <c r="C979" s="233"/>
      <c r="D979" s="233"/>
      <c r="E979" s="233"/>
      <c r="F979" s="233"/>
      <c r="G979" s="233"/>
      <c r="H979" s="233"/>
      <c r="I979" s="233"/>
      <c r="J979" s="233"/>
      <c r="K979" s="233"/>
      <c r="L979" s="233"/>
      <c r="M979" s="233"/>
      <c r="N979" s="233"/>
      <c r="O979" s="233"/>
      <c r="P979" s="233"/>
      <c r="Q979" s="233"/>
      <c r="R979" s="233"/>
      <c r="S979" s="233"/>
      <c r="T979" s="233"/>
      <c r="U979" s="260"/>
      <c r="V979" s="261"/>
      <c r="W979" s="233"/>
      <c r="X979" s="233"/>
      <c r="Y979" s="233"/>
      <c r="Z979" s="233"/>
    </row>
    <row r="980">
      <c r="A980" s="233"/>
      <c r="B980" s="233"/>
      <c r="C980" s="233"/>
      <c r="D980" s="233"/>
      <c r="E980" s="233"/>
      <c r="F980" s="233"/>
      <c r="G980" s="233"/>
      <c r="H980" s="233"/>
      <c r="I980" s="233"/>
      <c r="J980" s="233"/>
      <c r="K980" s="233"/>
      <c r="L980" s="233"/>
      <c r="M980" s="233"/>
      <c r="N980" s="233"/>
      <c r="O980" s="233"/>
      <c r="P980" s="233"/>
      <c r="Q980" s="233"/>
      <c r="R980" s="233"/>
      <c r="S980" s="233"/>
      <c r="T980" s="233"/>
      <c r="U980" s="260"/>
      <c r="V980" s="261"/>
      <c r="W980" s="233"/>
      <c r="X980" s="233"/>
      <c r="Y980" s="233"/>
      <c r="Z980" s="233"/>
    </row>
    <row r="981">
      <c r="A981" s="233"/>
      <c r="B981" s="233"/>
      <c r="C981" s="233"/>
      <c r="D981" s="233"/>
      <c r="E981" s="233"/>
      <c r="F981" s="233"/>
      <c r="G981" s="233"/>
      <c r="H981" s="233"/>
      <c r="I981" s="233"/>
      <c r="J981" s="233"/>
      <c r="K981" s="233"/>
      <c r="L981" s="233"/>
      <c r="M981" s="233"/>
      <c r="N981" s="233"/>
      <c r="O981" s="233"/>
      <c r="P981" s="233"/>
      <c r="Q981" s="233"/>
      <c r="R981" s="233"/>
      <c r="S981" s="233"/>
      <c r="T981" s="233"/>
      <c r="U981" s="260"/>
      <c r="V981" s="261"/>
      <c r="W981" s="233"/>
      <c r="X981" s="233"/>
      <c r="Y981" s="233"/>
      <c r="Z981" s="233"/>
    </row>
    <row r="982">
      <c r="A982" s="233"/>
      <c r="B982" s="233"/>
      <c r="C982" s="233"/>
      <c r="D982" s="233"/>
      <c r="E982" s="233"/>
      <c r="F982" s="233"/>
      <c r="G982" s="233"/>
      <c r="H982" s="233"/>
      <c r="I982" s="233"/>
      <c r="J982" s="233"/>
      <c r="K982" s="233"/>
      <c r="L982" s="233"/>
      <c r="M982" s="233"/>
      <c r="N982" s="233"/>
      <c r="O982" s="233"/>
      <c r="P982" s="233"/>
      <c r="Q982" s="233"/>
      <c r="R982" s="233"/>
      <c r="S982" s="233"/>
      <c r="T982" s="233"/>
      <c r="U982" s="260"/>
      <c r="V982" s="261"/>
      <c r="W982" s="233"/>
      <c r="X982" s="233"/>
      <c r="Y982" s="233"/>
      <c r="Z982" s="233"/>
    </row>
    <row r="983">
      <c r="A983" s="233"/>
      <c r="B983" s="233"/>
      <c r="C983" s="233"/>
      <c r="D983" s="233"/>
      <c r="E983" s="233"/>
      <c r="F983" s="233"/>
      <c r="G983" s="233"/>
      <c r="H983" s="233"/>
      <c r="I983" s="233"/>
      <c r="J983" s="233"/>
      <c r="K983" s="233"/>
      <c r="L983" s="233"/>
      <c r="M983" s="233"/>
      <c r="N983" s="233"/>
      <c r="O983" s="233"/>
      <c r="P983" s="233"/>
      <c r="Q983" s="233"/>
      <c r="R983" s="233"/>
      <c r="S983" s="233"/>
      <c r="T983" s="233"/>
      <c r="U983" s="260"/>
      <c r="V983" s="261"/>
      <c r="W983" s="233"/>
      <c r="X983" s="233"/>
      <c r="Y983" s="233"/>
      <c r="Z983" s="233"/>
    </row>
    <row r="984">
      <c r="A984" s="233"/>
      <c r="B984" s="233"/>
      <c r="C984" s="233"/>
      <c r="D984" s="233"/>
      <c r="E984" s="233"/>
      <c r="F984" s="233"/>
      <c r="G984" s="233"/>
      <c r="H984" s="233"/>
      <c r="I984" s="233"/>
      <c r="J984" s="233"/>
      <c r="K984" s="233"/>
      <c r="L984" s="233"/>
      <c r="M984" s="233"/>
      <c r="N984" s="233"/>
      <c r="O984" s="233"/>
      <c r="P984" s="233"/>
      <c r="Q984" s="233"/>
      <c r="R984" s="233"/>
      <c r="S984" s="233"/>
      <c r="T984" s="233"/>
      <c r="U984" s="260"/>
      <c r="V984" s="261"/>
      <c r="W984" s="233"/>
      <c r="X984" s="233"/>
      <c r="Y984" s="233"/>
      <c r="Z984" s="233"/>
    </row>
    <row r="985">
      <c r="A985" s="233"/>
      <c r="B985" s="233"/>
      <c r="C985" s="233"/>
      <c r="D985" s="233"/>
      <c r="E985" s="233"/>
      <c r="F985" s="233"/>
      <c r="G985" s="233"/>
      <c r="H985" s="233"/>
      <c r="I985" s="233"/>
      <c r="J985" s="233"/>
      <c r="K985" s="233"/>
      <c r="L985" s="233"/>
      <c r="M985" s="233"/>
      <c r="N985" s="233"/>
      <c r="O985" s="233"/>
      <c r="P985" s="233"/>
      <c r="Q985" s="233"/>
      <c r="R985" s="233"/>
      <c r="S985" s="233"/>
      <c r="T985" s="233"/>
      <c r="U985" s="260"/>
      <c r="V985" s="261"/>
      <c r="W985" s="233"/>
      <c r="X985" s="233"/>
      <c r="Y985" s="233"/>
      <c r="Z985" s="233"/>
    </row>
    <row r="986">
      <c r="A986" s="233"/>
      <c r="B986" s="233"/>
      <c r="C986" s="233"/>
      <c r="D986" s="233"/>
      <c r="E986" s="233"/>
      <c r="F986" s="233"/>
      <c r="G986" s="233"/>
      <c r="H986" s="233"/>
      <c r="I986" s="233"/>
      <c r="J986" s="233"/>
      <c r="K986" s="233"/>
      <c r="L986" s="233"/>
      <c r="M986" s="233"/>
      <c r="N986" s="233"/>
      <c r="O986" s="233"/>
      <c r="P986" s="233"/>
      <c r="Q986" s="233"/>
      <c r="R986" s="233"/>
      <c r="S986" s="233"/>
      <c r="T986" s="233"/>
      <c r="U986" s="260"/>
      <c r="V986" s="261"/>
      <c r="W986" s="233"/>
      <c r="X986" s="233"/>
      <c r="Y986" s="233"/>
      <c r="Z986" s="233"/>
    </row>
    <row r="987">
      <c r="A987" s="233"/>
      <c r="B987" s="233"/>
      <c r="C987" s="233"/>
      <c r="D987" s="233"/>
      <c r="E987" s="233"/>
      <c r="F987" s="233"/>
      <c r="G987" s="233"/>
      <c r="H987" s="233"/>
      <c r="I987" s="233"/>
      <c r="J987" s="233"/>
      <c r="K987" s="233"/>
      <c r="L987" s="233"/>
      <c r="M987" s="233"/>
      <c r="N987" s="233"/>
      <c r="O987" s="233"/>
      <c r="P987" s="233"/>
      <c r="Q987" s="233"/>
      <c r="R987" s="233"/>
      <c r="S987" s="233"/>
      <c r="T987" s="233"/>
      <c r="U987" s="260"/>
      <c r="V987" s="261"/>
      <c r="W987" s="233"/>
      <c r="X987" s="233"/>
      <c r="Y987" s="233"/>
      <c r="Z987" s="233"/>
    </row>
    <row r="988">
      <c r="A988" s="233"/>
      <c r="B988" s="233"/>
      <c r="C988" s="233"/>
      <c r="D988" s="233"/>
      <c r="E988" s="233"/>
      <c r="F988" s="233"/>
      <c r="G988" s="233"/>
      <c r="H988" s="233"/>
      <c r="I988" s="233"/>
      <c r="J988" s="233"/>
      <c r="K988" s="233"/>
      <c r="L988" s="233"/>
      <c r="M988" s="233"/>
      <c r="N988" s="233"/>
      <c r="O988" s="233"/>
      <c r="P988" s="233"/>
      <c r="Q988" s="233"/>
      <c r="R988" s="233"/>
      <c r="S988" s="233"/>
      <c r="T988" s="233"/>
      <c r="U988" s="260"/>
      <c r="V988" s="261"/>
      <c r="W988" s="233"/>
      <c r="X988" s="233"/>
      <c r="Y988" s="233"/>
      <c r="Z988" s="233"/>
    </row>
    <row r="989">
      <c r="A989" s="233"/>
      <c r="B989" s="233"/>
      <c r="C989" s="233"/>
      <c r="D989" s="233"/>
      <c r="E989" s="233"/>
      <c r="F989" s="233"/>
      <c r="G989" s="233"/>
      <c r="H989" s="233"/>
      <c r="I989" s="233"/>
      <c r="J989" s="233"/>
      <c r="K989" s="233"/>
      <c r="L989" s="233"/>
      <c r="M989" s="233"/>
      <c r="N989" s="233"/>
      <c r="O989" s="233"/>
      <c r="P989" s="233"/>
      <c r="Q989" s="233"/>
      <c r="R989" s="233"/>
      <c r="S989" s="233"/>
      <c r="T989" s="233"/>
      <c r="U989" s="260"/>
      <c r="V989" s="261"/>
      <c r="W989" s="233"/>
      <c r="X989" s="233"/>
      <c r="Y989" s="233"/>
      <c r="Z989" s="233"/>
    </row>
    <row r="990">
      <c r="A990" s="233"/>
      <c r="B990" s="233"/>
      <c r="C990" s="233"/>
      <c r="D990" s="233"/>
      <c r="E990" s="233"/>
      <c r="F990" s="233"/>
      <c r="G990" s="233"/>
      <c r="H990" s="233"/>
      <c r="I990" s="233"/>
      <c r="J990" s="233"/>
      <c r="K990" s="233"/>
      <c r="L990" s="233"/>
      <c r="M990" s="233"/>
      <c r="N990" s="233"/>
      <c r="O990" s="233"/>
      <c r="P990" s="233"/>
      <c r="Q990" s="233"/>
      <c r="R990" s="233"/>
      <c r="S990" s="233"/>
      <c r="T990" s="233"/>
      <c r="U990" s="260"/>
      <c r="V990" s="261"/>
      <c r="W990" s="233"/>
      <c r="X990" s="233"/>
      <c r="Y990" s="233"/>
      <c r="Z990" s="233"/>
    </row>
    <row r="991">
      <c r="A991" s="233"/>
      <c r="B991" s="233"/>
      <c r="C991" s="233"/>
      <c r="D991" s="233"/>
      <c r="E991" s="233"/>
      <c r="F991" s="233"/>
      <c r="G991" s="233"/>
      <c r="H991" s="233"/>
      <c r="I991" s="233"/>
      <c r="J991" s="233"/>
      <c r="K991" s="233"/>
      <c r="L991" s="233"/>
      <c r="M991" s="233"/>
      <c r="N991" s="233"/>
      <c r="O991" s="233"/>
      <c r="P991" s="233"/>
      <c r="Q991" s="233"/>
      <c r="R991" s="233"/>
      <c r="S991" s="233"/>
      <c r="T991" s="233"/>
      <c r="U991" s="260"/>
      <c r="V991" s="261"/>
      <c r="W991" s="233"/>
      <c r="X991" s="233"/>
      <c r="Y991" s="233"/>
      <c r="Z991" s="233"/>
    </row>
    <row r="992">
      <c r="A992" s="233"/>
      <c r="B992" s="233"/>
      <c r="C992" s="233"/>
      <c r="D992" s="233"/>
      <c r="E992" s="233"/>
      <c r="F992" s="233"/>
      <c r="G992" s="233"/>
      <c r="H992" s="233"/>
      <c r="I992" s="233"/>
      <c r="J992" s="233"/>
      <c r="K992" s="233"/>
      <c r="L992" s="233"/>
      <c r="M992" s="233"/>
      <c r="N992" s="233"/>
      <c r="O992" s="233"/>
      <c r="P992" s="233"/>
      <c r="Q992" s="233"/>
      <c r="R992" s="233"/>
      <c r="S992" s="233"/>
      <c r="T992" s="233"/>
      <c r="U992" s="260"/>
      <c r="V992" s="261"/>
      <c r="W992" s="233"/>
      <c r="X992" s="233"/>
      <c r="Y992" s="233"/>
      <c r="Z992" s="233"/>
    </row>
    <row r="993">
      <c r="A993" s="233"/>
      <c r="B993" s="233"/>
      <c r="C993" s="233"/>
      <c r="D993" s="233"/>
      <c r="E993" s="233"/>
      <c r="F993" s="233"/>
      <c r="G993" s="233"/>
      <c r="H993" s="233"/>
      <c r="I993" s="233"/>
      <c r="J993" s="233"/>
      <c r="K993" s="233"/>
      <c r="L993" s="233"/>
      <c r="M993" s="233"/>
      <c r="N993" s="233"/>
      <c r="O993" s="233"/>
      <c r="P993" s="233"/>
      <c r="Q993" s="233"/>
      <c r="R993" s="233"/>
      <c r="S993" s="233"/>
      <c r="T993" s="233"/>
      <c r="U993" s="260"/>
      <c r="V993" s="261"/>
      <c r="W993" s="233"/>
      <c r="X993" s="233"/>
      <c r="Y993" s="233"/>
      <c r="Z993" s="233"/>
    </row>
    <row r="994">
      <c r="A994" s="233"/>
      <c r="B994" s="233"/>
      <c r="C994" s="233"/>
      <c r="D994" s="233"/>
      <c r="E994" s="233"/>
      <c r="F994" s="233"/>
      <c r="G994" s="233"/>
      <c r="H994" s="233"/>
      <c r="I994" s="233"/>
      <c r="J994" s="233"/>
      <c r="K994" s="233"/>
      <c r="L994" s="233"/>
      <c r="M994" s="233"/>
      <c r="N994" s="233"/>
      <c r="O994" s="233"/>
      <c r="P994" s="233"/>
      <c r="Q994" s="233"/>
      <c r="R994" s="233"/>
      <c r="S994" s="233"/>
      <c r="T994" s="233"/>
      <c r="U994" s="260"/>
      <c r="V994" s="261"/>
      <c r="W994" s="233"/>
      <c r="X994" s="233"/>
      <c r="Y994" s="233"/>
      <c r="Z994" s="233"/>
    </row>
    <row r="995">
      <c r="A995" s="233"/>
      <c r="B995" s="233"/>
      <c r="C995" s="233"/>
      <c r="D995" s="233"/>
      <c r="E995" s="233"/>
      <c r="F995" s="233"/>
      <c r="G995" s="233"/>
      <c r="H995" s="233"/>
      <c r="I995" s="233"/>
      <c r="J995" s="233"/>
      <c r="K995" s="233"/>
      <c r="L995" s="233"/>
      <c r="M995" s="233"/>
      <c r="N995" s="233"/>
      <c r="O995" s="233"/>
      <c r="P995" s="233"/>
      <c r="Q995" s="233"/>
      <c r="R995" s="233"/>
      <c r="S995" s="233"/>
      <c r="T995" s="233"/>
      <c r="U995" s="260"/>
      <c r="V995" s="261"/>
      <c r="W995" s="233"/>
      <c r="X995" s="233"/>
      <c r="Y995" s="233"/>
      <c r="Z995" s="233"/>
    </row>
    <row r="996">
      <c r="A996" s="233"/>
      <c r="B996" s="233"/>
      <c r="C996" s="233"/>
      <c r="D996" s="233"/>
      <c r="E996" s="233"/>
      <c r="F996" s="233"/>
      <c r="G996" s="233"/>
      <c r="H996" s="233"/>
      <c r="I996" s="233"/>
      <c r="J996" s="233"/>
      <c r="K996" s="233"/>
      <c r="L996" s="233"/>
      <c r="M996" s="233"/>
      <c r="N996" s="233"/>
      <c r="O996" s="233"/>
      <c r="P996" s="233"/>
      <c r="Q996" s="233"/>
      <c r="R996" s="233"/>
      <c r="S996" s="233"/>
      <c r="T996" s="233"/>
      <c r="U996" s="260"/>
      <c r="V996" s="261"/>
      <c r="W996" s="233"/>
      <c r="X996" s="233"/>
      <c r="Y996" s="233"/>
      <c r="Z996" s="233"/>
    </row>
    <row r="997">
      <c r="A997" s="233"/>
      <c r="B997" s="233"/>
      <c r="C997" s="233"/>
      <c r="D997" s="233"/>
      <c r="E997" s="233"/>
      <c r="F997" s="233"/>
      <c r="G997" s="233"/>
      <c r="H997" s="233"/>
      <c r="I997" s="233"/>
      <c r="J997" s="233"/>
      <c r="K997" s="233"/>
      <c r="L997" s="233"/>
      <c r="M997" s="233"/>
      <c r="N997" s="233"/>
      <c r="O997" s="233"/>
      <c r="P997" s="233"/>
      <c r="Q997" s="233"/>
      <c r="R997" s="233"/>
      <c r="S997" s="233"/>
      <c r="T997" s="233"/>
      <c r="U997" s="260"/>
      <c r="V997" s="261"/>
      <c r="W997" s="233"/>
      <c r="X997" s="233"/>
      <c r="Y997" s="233"/>
      <c r="Z997" s="233"/>
    </row>
    <row r="998">
      <c r="A998" s="233"/>
      <c r="B998" s="233"/>
      <c r="C998" s="233"/>
      <c r="D998" s="233"/>
      <c r="E998" s="233"/>
      <c r="F998" s="233"/>
      <c r="G998" s="233"/>
      <c r="H998" s="233"/>
      <c r="I998" s="233"/>
      <c r="J998" s="233"/>
      <c r="K998" s="233"/>
      <c r="L998" s="233"/>
      <c r="M998" s="233"/>
      <c r="N998" s="233"/>
      <c r="O998" s="233"/>
      <c r="P998" s="233"/>
      <c r="Q998" s="233"/>
      <c r="R998" s="233"/>
      <c r="S998" s="233"/>
      <c r="T998" s="233"/>
      <c r="U998" s="260"/>
      <c r="V998" s="261"/>
      <c r="W998" s="233"/>
      <c r="X998" s="233"/>
      <c r="Y998" s="233"/>
      <c r="Z998" s="233"/>
    </row>
    <row r="999">
      <c r="A999" s="233"/>
      <c r="B999" s="233"/>
      <c r="C999" s="233"/>
      <c r="D999" s="233"/>
      <c r="E999" s="233"/>
      <c r="F999" s="233"/>
      <c r="G999" s="233"/>
      <c r="H999" s="233"/>
      <c r="I999" s="233"/>
      <c r="J999" s="233"/>
      <c r="K999" s="233"/>
      <c r="L999" s="233"/>
      <c r="M999" s="233"/>
      <c r="N999" s="233"/>
      <c r="O999" s="233"/>
      <c r="P999" s="233"/>
      <c r="Q999" s="233"/>
      <c r="R999" s="233"/>
      <c r="S999" s="233"/>
      <c r="T999" s="233"/>
      <c r="U999" s="260"/>
      <c r="V999" s="261"/>
      <c r="W999" s="233"/>
      <c r="X999" s="233"/>
      <c r="Y999" s="233"/>
      <c r="Z999" s="233"/>
    </row>
    <row r="1000">
      <c r="A1000" s="233"/>
      <c r="B1000" s="233"/>
      <c r="C1000" s="233"/>
      <c r="D1000" s="233"/>
      <c r="E1000" s="233"/>
      <c r="F1000" s="233"/>
      <c r="G1000" s="233"/>
      <c r="H1000" s="233"/>
      <c r="I1000" s="233"/>
      <c r="J1000" s="233"/>
      <c r="K1000" s="233"/>
      <c r="L1000" s="233"/>
      <c r="M1000" s="233"/>
      <c r="N1000" s="233"/>
      <c r="O1000" s="233"/>
      <c r="P1000" s="233"/>
      <c r="Q1000" s="233"/>
      <c r="R1000" s="233"/>
      <c r="S1000" s="233"/>
      <c r="T1000" s="233"/>
      <c r="U1000" s="260"/>
      <c r="V1000" s="261"/>
      <c r="W1000" s="233"/>
      <c r="X1000" s="233"/>
      <c r="Y1000" s="233"/>
      <c r="Z1000" s="233"/>
    </row>
    <row r="1001">
      <c r="A1001" s="233"/>
      <c r="B1001" s="233"/>
      <c r="C1001" s="233"/>
      <c r="D1001" s="233"/>
      <c r="E1001" s="233"/>
      <c r="F1001" s="233"/>
      <c r="G1001" s="233"/>
      <c r="H1001" s="233"/>
      <c r="I1001" s="233"/>
      <c r="J1001" s="233"/>
      <c r="K1001" s="233"/>
      <c r="L1001" s="233"/>
      <c r="M1001" s="233"/>
      <c r="N1001" s="233"/>
      <c r="O1001" s="233"/>
      <c r="P1001" s="233"/>
      <c r="Q1001" s="233"/>
      <c r="R1001" s="233"/>
      <c r="S1001" s="233"/>
      <c r="T1001" s="233"/>
      <c r="U1001" s="260"/>
      <c r="V1001" s="261"/>
      <c r="W1001" s="233"/>
      <c r="X1001" s="233"/>
      <c r="Y1001" s="233"/>
      <c r="Z1001" s="233"/>
    </row>
    <row r="1002">
      <c r="A1002" s="233"/>
      <c r="B1002" s="233"/>
      <c r="C1002" s="233"/>
      <c r="D1002" s="233"/>
      <c r="E1002" s="233"/>
      <c r="F1002" s="233"/>
      <c r="G1002" s="233"/>
      <c r="H1002" s="233"/>
      <c r="I1002" s="233"/>
      <c r="J1002" s="233"/>
      <c r="K1002" s="233"/>
      <c r="L1002" s="233"/>
      <c r="M1002" s="233"/>
      <c r="N1002" s="233"/>
      <c r="O1002" s="233"/>
      <c r="P1002" s="233"/>
      <c r="Q1002" s="233"/>
      <c r="R1002" s="233"/>
      <c r="S1002" s="233"/>
      <c r="T1002" s="233"/>
      <c r="U1002" s="260"/>
      <c r="V1002" s="261"/>
      <c r="W1002" s="233"/>
      <c r="X1002" s="233"/>
      <c r="Y1002" s="233"/>
      <c r="Z1002" s="233"/>
    </row>
    <row r="1003">
      <c r="A1003" s="233"/>
      <c r="B1003" s="233"/>
      <c r="C1003" s="233"/>
      <c r="D1003" s="233"/>
      <c r="E1003" s="233"/>
      <c r="F1003" s="233"/>
      <c r="G1003" s="233"/>
      <c r="H1003" s="233"/>
      <c r="I1003" s="233"/>
      <c r="J1003" s="233"/>
      <c r="K1003" s="233"/>
      <c r="L1003" s="233"/>
      <c r="M1003" s="233"/>
      <c r="N1003" s="233"/>
      <c r="O1003" s="233"/>
      <c r="P1003" s="233"/>
      <c r="Q1003" s="233"/>
      <c r="R1003" s="233"/>
      <c r="S1003" s="233"/>
      <c r="T1003" s="233"/>
      <c r="U1003" s="260"/>
      <c r="V1003" s="261"/>
      <c r="W1003" s="233"/>
      <c r="X1003" s="233"/>
      <c r="Y1003" s="233"/>
      <c r="Z1003" s="233"/>
    </row>
  </sheetData>
  <mergeCells count="7">
    <mergeCell ref="B1:E1"/>
    <mergeCell ref="F1:Q5"/>
    <mergeCell ref="B2:E2"/>
    <mergeCell ref="B3:E3"/>
    <mergeCell ref="B4:E4"/>
    <mergeCell ref="B5:E5"/>
    <mergeCell ref="A7:V7"/>
  </mergeCells>
  <conditionalFormatting sqref="L6:N6 A8:V32">
    <cfRule type="expression" dxfId="0" priority="1">
      <formula>$Q6="Đã bán"</formula>
    </cfRule>
  </conditionalFormatting>
  <conditionalFormatting sqref="L6:N6 A8:V32">
    <cfRule type="expression" dxfId="1" priority="2">
      <formula>$Q6="Quỹ CĐT còn hàng"</formula>
    </cfRule>
  </conditionalFormatting>
  <conditionalFormatting sqref="L6:N6 A8:V32">
    <cfRule type="expression" dxfId="2" priority="3">
      <formula>$Q6="Quỹ độc quyền SRT còn hàng"</formula>
    </cfRule>
  </conditionalFormatting>
  <conditionalFormatting sqref="L6:N6 A8:V32">
    <cfRule type="expression" dxfId="3" priority="4">
      <formula>$Q6="Check Admin"</formula>
    </cfRule>
  </conditionalFormatting>
  <conditionalFormatting sqref="L6:N6 A8:V32">
    <cfRule type="expression" dxfId="4" priority="5">
      <formula>$Q6="Đang lock"</formula>
    </cfRule>
  </conditionalFormatting>
  <dataValidations>
    <dataValidation type="list" allowBlank="1" showErrorMessage="1" sqref="Q8:Q32">
      <formula1>"Đã bán,Quỹ CĐT còn hàng,Quỹ độc quyền SRT còn hàng,Check Admin,Đang lock"</formula1>
    </dataValidation>
  </dataValidations>
  <hyperlinks>
    <hyperlink r:id="rId1" ref="S8"/>
    <hyperlink r:id="rId2" ref="S9"/>
    <hyperlink r:id="rId3" ref="S10"/>
    <hyperlink r:id="rId4" location="gid=599311512" ref="R11"/>
    <hyperlink r:id="rId5" ref="S11"/>
    <hyperlink r:id="rId6" ref="S12"/>
    <hyperlink r:id="rId7" ref="S13"/>
    <hyperlink r:id="rId8" location="gid=2053848038" ref="R14"/>
    <hyperlink r:id="rId9" ref="S14"/>
    <hyperlink r:id="rId10" ref="S16"/>
    <hyperlink r:id="rId11" location="gid=2053848038" ref="R20"/>
    <hyperlink r:id="rId12" location="gid=662278512" ref="R22"/>
    <hyperlink r:id="rId13" ref="R23"/>
  </hyperlinks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13.75"/>
    <col customWidth="1" min="5" max="6" width="21.63"/>
    <col customWidth="1" min="7" max="7" width="22.75"/>
    <col customWidth="1" min="8" max="8" width="22.38"/>
    <col customWidth="1" min="9" max="9" width="21.88"/>
    <col customWidth="1" min="10" max="10" width="22.75"/>
    <col customWidth="1" min="12" max="12" width="13.0"/>
    <col customWidth="1" min="13" max="13" width="23.0"/>
    <col customWidth="1" min="14" max="14" width="19.63"/>
    <col customWidth="1" min="15" max="15" width="15.88"/>
    <col customWidth="1" min="16" max="16" width="17.63"/>
    <col customWidth="1" min="17" max="17" width="18.63"/>
    <col customWidth="1" min="18" max="18" width="38.5"/>
  </cols>
  <sheetData>
    <row r="1">
      <c r="A1" s="145"/>
      <c r="B1" s="231" t="s">
        <v>0</v>
      </c>
      <c r="C1" s="4"/>
      <c r="D1" s="161" t="s">
        <v>1171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62"/>
      <c r="Q1" s="7"/>
      <c r="R1" s="150"/>
    </row>
    <row r="2">
      <c r="A2" s="234"/>
      <c r="B2" s="235" t="s">
        <v>2</v>
      </c>
      <c r="C2" s="4"/>
      <c r="D2" s="12"/>
      <c r="P2" s="262"/>
      <c r="Q2" s="7"/>
      <c r="R2" s="150"/>
    </row>
    <row r="3">
      <c r="A3" s="237"/>
      <c r="B3" s="238" t="s">
        <v>3</v>
      </c>
      <c r="C3" s="4"/>
      <c r="D3" s="12"/>
      <c r="P3" s="262"/>
      <c r="Q3" s="7"/>
      <c r="R3" s="150"/>
    </row>
    <row r="4">
      <c r="A4" s="239"/>
      <c r="B4" s="231" t="s">
        <v>4</v>
      </c>
      <c r="C4" s="4"/>
      <c r="D4" s="12"/>
      <c r="P4" s="262"/>
      <c r="Q4" s="7"/>
      <c r="R4" s="150"/>
    </row>
    <row r="5">
      <c r="A5" s="240"/>
      <c r="B5" s="231" t="s">
        <v>5</v>
      </c>
      <c r="C5" s="4"/>
      <c r="D5" s="12"/>
      <c r="P5" s="262"/>
      <c r="Q5" s="7"/>
      <c r="R5" s="150"/>
    </row>
    <row r="6">
      <c r="A6" s="263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264" t="s">
        <v>7</v>
      </c>
      <c r="B7" s="264" t="s">
        <v>1172</v>
      </c>
      <c r="C7" s="265" t="s">
        <v>1173</v>
      </c>
      <c r="D7" s="266" t="s">
        <v>1174</v>
      </c>
      <c r="E7" s="267" t="s">
        <v>1175</v>
      </c>
      <c r="F7" s="267" t="s">
        <v>1176</v>
      </c>
      <c r="G7" s="268" t="s">
        <v>1177</v>
      </c>
      <c r="H7" s="175" t="s">
        <v>1022</v>
      </c>
      <c r="I7" s="175" t="s">
        <v>1023</v>
      </c>
      <c r="J7" s="175" t="s">
        <v>1178</v>
      </c>
      <c r="K7" s="269" t="s">
        <v>1179</v>
      </c>
      <c r="L7" s="270" t="s">
        <v>251</v>
      </c>
      <c r="M7" s="176" t="s">
        <v>25</v>
      </c>
      <c r="N7" s="271" t="s">
        <v>26</v>
      </c>
      <c r="O7" s="177" t="s">
        <v>1180</v>
      </c>
      <c r="P7" s="177" t="s">
        <v>27</v>
      </c>
      <c r="Q7" s="177" t="s">
        <v>28</v>
      </c>
      <c r="R7" s="176" t="s">
        <v>30</v>
      </c>
    </row>
    <row r="8">
      <c r="A8" s="272" t="s">
        <v>1181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</row>
    <row r="9" ht="36.0" customHeight="1">
      <c r="A9" s="220">
        <f t="shared" ref="A9:A11" si="1">ROW()-8</f>
        <v>1</v>
      </c>
      <c r="B9" s="253" t="s">
        <v>1182</v>
      </c>
      <c r="C9" s="249" t="s">
        <v>1183</v>
      </c>
      <c r="D9" s="249" t="s">
        <v>1184</v>
      </c>
      <c r="E9" s="245">
        <v>5.914749934E9</v>
      </c>
      <c r="F9" s="245">
        <v>1.583531353E9</v>
      </c>
      <c r="G9" s="245">
        <v>7.498281287E9</v>
      </c>
      <c r="H9" s="187" t="s">
        <v>1185</v>
      </c>
      <c r="I9" s="187" t="s">
        <v>1186</v>
      </c>
      <c r="J9" s="188" t="s">
        <v>1187</v>
      </c>
      <c r="K9" s="245" t="s">
        <v>1188</v>
      </c>
      <c r="L9" s="245" t="s">
        <v>1189</v>
      </c>
      <c r="M9" s="245">
        <f t="shared" ref="M9:M11" si="2">IF(K9="LK",200000000,300000000)</f>
        <v>200000000</v>
      </c>
      <c r="N9" s="273"/>
      <c r="O9" s="274" t="s">
        <v>1190</v>
      </c>
      <c r="P9" s="27"/>
      <c r="Q9" s="248" t="s">
        <v>1191</v>
      </c>
      <c r="R9" s="123" t="s">
        <v>1030</v>
      </c>
      <c r="S9" s="275"/>
      <c r="T9" s="275"/>
      <c r="U9" s="275"/>
      <c r="V9" s="275"/>
      <c r="W9" s="275"/>
    </row>
    <row r="10" ht="42.0" customHeight="1">
      <c r="A10" s="220">
        <f t="shared" si="1"/>
        <v>2</v>
      </c>
      <c r="B10" s="276" t="s">
        <v>1192</v>
      </c>
      <c r="C10" s="249" t="s">
        <v>1183</v>
      </c>
      <c r="D10" s="97" t="s">
        <v>1193</v>
      </c>
      <c r="E10" s="97" t="s">
        <v>1194</v>
      </c>
      <c r="F10" s="97" t="s">
        <v>1195</v>
      </c>
      <c r="G10" s="97" t="s">
        <v>1196</v>
      </c>
      <c r="H10" s="187" t="s">
        <v>1197</v>
      </c>
      <c r="I10" s="187" t="s">
        <v>1198</v>
      </c>
      <c r="J10" s="188" t="s">
        <v>1199</v>
      </c>
      <c r="K10" s="245" t="s">
        <v>1188</v>
      </c>
      <c r="L10" s="245" t="s">
        <v>52</v>
      </c>
      <c r="M10" s="245">
        <f t="shared" si="2"/>
        <v>200000000</v>
      </c>
      <c r="N10" s="273"/>
      <c r="O10" s="274" t="s">
        <v>1190</v>
      </c>
      <c r="P10" s="27"/>
      <c r="Q10" s="248" t="s">
        <v>1200</v>
      </c>
      <c r="R10" s="123" t="s">
        <v>1030</v>
      </c>
      <c r="S10" s="217"/>
      <c r="T10" s="217"/>
      <c r="U10" s="217"/>
      <c r="V10" s="217"/>
      <c r="W10" s="217"/>
    </row>
    <row r="11" ht="33.75" customHeight="1">
      <c r="A11" s="220">
        <f t="shared" si="1"/>
        <v>3</v>
      </c>
      <c r="B11" s="276" t="s">
        <v>1201</v>
      </c>
      <c r="C11" s="249" t="s">
        <v>1183</v>
      </c>
      <c r="D11" s="97" t="s">
        <v>1202</v>
      </c>
      <c r="E11" s="97" t="s">
        <v>1194</v>
      </c>
      <c r="F11" s="97" t="s">
        <v>1203</v>
      </c>
      <c r="G11" s="97" t="s">
        <v>1204</v>
      </c>
      <c r="H11" s="187" t="s">
        <v>1205</v>
      </c>
      <c r="I11" s="187" t="s">
        <v>1206</v>
      </c>
      <c r="J11" s="188" t="s">
        <v>1207</v>
      </c>
      <c r="K11" s="245" t="s">
        <v>1188</v>
      </c>
      <c r="L11" s="245" t="s">
        <v>52</v>
      </c>
      <c r="M11" s="245">
        <f t="shared" si="2"/>
        <v>200000000</v>
      </c>
      <c r="N11" s="273"/>
      <c r="O11" s="274" t="s">
        <v>1190</v>
      </c>
      <c r="P11" s="27"/>
      <c r="Q11" s="248" t="s">
        <v>1208</v>
      </c>
      <c r="R11" s="123" t="s">
        <v>1030</v>
      </c>
      <c r="S11" s="217"/>
      <c r="T11" s="217"/>
      <c r="U11" s="217"/>
      <c r="V11" s="217"/>
      <c r="W11" s="217"/>
    </row>
    <row r="12">
      <c r="A12" s="272" t="s">
        <v>1209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>
      <c r="A13" s="220">
        <f t="shared" ref="A13:A18" si="3">ROW()-9</f>
        <v>4</v>
      </c>
      <c r="B13" s="253" t="s">
        <v>1210</v>
      </c>
      <c r="C13" s="277" t="s">
        <v>1183</v>
      </c>
      <c r="D13" s="278" t="s">
        <v>1211</v>
      </c>
      <c r="E13" s="278" t="s">
        <v>1212</v>
      </c>
      <c r="F13" s="278" t="s">
        <v>1213</v>
      </c>
      <c r="G13" s="278" t="s">
        <v>1214</v>
      </c>
      <c r="H13" s="187" t="s">
        <v>1215</v>
      </c>
      <c r="I13" s="187" t="s">
        <v>1216</v>
      </c>
      <c r="J13" s="188" t="s">
        <v>1217</v>
      </c>
      <c r="K13" s="245" t="s">
        <v>1188</v>
      </c>
      <c r="L13" s="245" t="s">
        <v>135</v>
      </c>
      <c r="M13" s="245">
        <f t="shared" ref="M13:M18" si="4">IF(K13="LK",200000000,300000000)</f>
        <v>200000000</v>
      </c>
      <c r="N13" s="273"/>
      <c r="O13" s="274" t="s">
        <v>1190</v>
      </c>
      <c r="P13" s="27"/>
      <c r="Q13" s="248" t="s">
        <v>1218</v>
      </c>
      <c r="R13" s="123" t="s">
        <v>1219</v>
      </c>
      <c r="S13" s="217"/>
      <c r="T13" s="217"/>
      <c r="U13" s="217"/>
      <c r="V13" s="217"/>
      <c r="W13" s="217"/>
    </row>
    <row r="14">
      <c r="A14" s="220">
        <f t="shared" si="3"/>
        <v>5</v>
      </c>
      <c r="B14" s="183" t="s">
        <v>1220</v>
      </c>
      <c r="C14" s="279" t="s">
        <v>1221</v>
      </c>
      <c r="D14" s="27">
        <v>321.0</v>
      </c>
      <c r="E14" s="245">
        <v>8.926984095E9</v>
      </c>
      <c r="F14" s="245">
        <v>2.657154022E9</v>
      </c>
      <c r="G14" s="245">
        <v>1.1584138117E10</v>
      </c>
      <c r="H14" s="251"/>
      <c r="I14" s="251"/>
      <c r="J14" s="251"/>
      <c r="K14" s="245" t="s">
        <v>1188</v>
      </c>
      <c r="L14" s="245" t="s">
        <v>117</v>
      </c>
      <c r="M14" s="245">
        <f t="shared" si="4"/>
        <v>200000000</v>
      </c>
      <c r="N14" s="273" t="s">
        <v>777</v>
      </c>
      <c r="O14" s="274" t="s">
        <v>1190</v>
      </c>
      <c r="P14" s="280"/>
      <c r="Q14" s="225" t="s">
        <v>1222</v>
      </c>
      <c r="R14" s="123" t="s">
        <v>564</v>
      </c>
    </row>
    <row r="15" ht="39.75" customHeight="1">
      <c r="A15" s="220">
        <f t="shared" si="3"/>
        <v>6</v>
      </c>
      <c r="B15" s="183" t="s">
        <v>1223</v>
      </c>
      <c r="C15" s="200">
        <v>60.0</v>
      </c>
      <c r="D15" s="249" t="s">
        <v>1224</v>
      </c>
      <c r="E15" s="97" t="s">
        <v>1225</v>
      </c>
      <c r="F15" s="97" t="s">
        <v>1226</v>
      </c>
      <c r="G15" s="97" t="s">
        <v>1227</v>
      </c>
      <c r="H15" s="187">
        <v>6.342947164E9</v>
      </c>
      <c r="I15" s="187">
        <v>6.391030433E9</v>
      </c>
      <c r="J15" s="188" t="s">
        <v>1228</v>
      </c>
      <c r="K15" s="245" t="s">
        <v>1188</v>
      </c>
      <c r="L15" s="245" t="s">
        <v>52</v>
      </c>
      <c r="M15" s="245">
        <f t="shared" si="4"/>
        <v>200000000</v>
      </c>
      <c r="N15" s="273" t="s">
        <v>777</v>
      </c>
      <c r="O15" s="274" t="s">
        <v>1190</v>
      </c>
      <c r="P15" s="248" t="s">
        <v>1229</v>
      </c>
      <c r="Q15" s="248" t="s">
        <v>1230</v>
      </c>
      <c r="R15" s="123" t="s">
        <v>564</v>
      </c>
      <c r="S15" s="281"/>
      <c r="T15" s="281"/>
      <c r="U15" s="281"/>
      <c r="V15" s="281"/>
      <c r="W15" s="281"/>
    </row>
    <row r="16" ht="35.25" customHeight="1">
      <c r="A16" s="220">
        <f t="shared" si="3"/>
        <v>7</v>
      </c>
      <c r="B16" s="183" t="s">
        <v>1231</v>
      </c>
      <c r="C16" s="200">
        <v>60.0</v>
      </c>
      <c r="D16" s="249" t="s">
        <v>1224</v>
      </c>
      <c r="E16" s="245">
        <v>5.112521906E9</v>
      </c>
      <c r="F16" s="245">
        <v>1.582703579E9</v>
      </c>
      <c r="G16" s="245">
        <v>6.695225485E9</v>
      </c>
      <c r="H16" s="187">
        <v>6.342947164E9</v>
      </c>
      <c r="I16" s="187">
        <v>6.391030433E9</v>
      </c>
      <c r="J16" s="188" t="s">
        <v>1228</v>
      </c>
      <c r="K16" s="245" t="s">
        <v>1188</v>
      </c>
      <c r="L16" s="245" t="s">
        <v>135</v>
      </c>
      <c r="M16" s="245">
        <f t="shared" si="4"/>
        <v>200000000</v>
      </c>
      <c r="N16" s="273" t="s">
        <v>777</v>
      </c>
      <c r="O16" s="274" t="s">
        <v>1190</v>
      </c>
      <c r="P16" s="248" t="s">
        <v>1232</v>
      </c>
      <c r="Q16" s="248" t="s">
        <v>1233</v>
      </c>
      <c r="R16" s="123" t="s">
        <v>564</v>
      </c>
      <c r="S16" s="281"/>
      <c r="T16" s="281"/>
      <c r="U16" s="281"/>
      <c r="V16" s="281"/>
      <c r="W16" s="281"/>
    </row>
    <row r="17">
      <c r="A17" s="220">
        <f t="shared" si="3"/>
        <v>8</v>
      </c>
      <c r="B17" s="253" t="s">
        <v>1234</v>
      </c>
      <c r="C17" s="249">
        <v>60.0</v>
      </c>
      <c r="D17" s="27">
        <v>1898.0</v>
      </c>
      <c r="E17" s="97">
        <v>5.112521906E9</v>
      </c>
      <c r="F17" s="97">
        <v>1.571114745E9</v>
      </c>
      <c r="G17" s="97">
        <v>6.683636651E9</v>
      </c>
      <c r="H17" s="187">
        <v>6.331358329E9</v>
      </c>
      <c r="I17" s="187">
        <v>6.379441599E9</v>
      </c>
      <c r="J17" s="188" t="s">
        <v>1235</v>
      </c>
      <c r="K17" s="245" t="s">
        <v>1188</v>
      </c>
      <c r="L17" s="245" t="s">
        <v>135</v>
      </c>
      <c r="M17" s="245">
        <f t="shared" si="4"/>
        <v>200000000</v>
      </c>
      <c r="N17" s="273" t="s">
        <v>777</v>
      </c>
      <c r="O17" s="274" t="s">
        <v>1190</v>
      </c>
      <c r="P17" s="248" t="s">
        <v>1236</v>
      </c>
      <c r="Q17" s="248" t="s">
        <v>1237</v>
      </c>
      <c r="R17" s="123" t="s">
        <v>564</v>
      </c>
    </row>
    <row r="18">
      <c r="A18" s="220">
        <f t="shared" si="3"/>
        <v>9</v>
      </c>
      <c r="B18" s="253" t="s">
        <v>1238</v>
      </c>
      <c r="C18" s="249">
        <v>60.0</v>
      </c>
      <c r="D18" s="27">
        <v>1912.0</v>
      </c>
      <c r="E18" s="97">
        <v>5.366165457E9</v>
      </c>
      <c r="F18" s="97">
        <v>1.582703579E9</v>
      </c>
      <c r="G18" s="97">
        <v>6.948869036E9</v>
      </c>
      <c r="H18" s="187">
        <v>6.579113404E9</v>
      </c>
      <c r="I18" s="187">
        <v>6.629582192E9</v>
      </c>
      <c r="J18" s="188" t="s">
        <v>1239</v>
      </c>
      <c r="K18" s="245" t="s">
        <v>1188</v>
      </c>
      <c r="L18" s="245" t="s">
        <v>135</v>
      </c>
      <c r="M18" s="245">
        <f t="shared" si="4"/>
        <v>200000000</v>
      </c>
      <c r="N18" s="273" t="s">
        <v>777</v>
      </c>
      <c r="O18" s="274" t="s">
        <v>1190</v>
      </c>
      <c r="P18" s="248" t="s">
        <v>1240</v>
      </c>
      <c r="Q18" s="248" t="s">
        <v>1241</v>
      </c>
      <c r="R18" s="123" t="s">
        <v>564</v>
      </c>
    </row>
    <row r="19">
      <c r="A19" s="272" t="s">
        <v>1242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163"/>
      <c r="T19" s="163"/>
      <c r="U19" s="163"/>
      <c r="V19" s="163"/>
      <c r="W19" s="163"/>
    </row>
    <row r="20" ht="33.0" customHeight="1">
      <c r="A20" s="220">
        <f t="shared" ref="A20:A24" si="5">ROW()-10</f>
        <v>10</v>
      </c>
      <c r="B20" s="227" t="s">
        <v>1243</v>
      </c>
      <c r="C20" s="282" t="s">
        <v>1183</v>
      </c>
      <c r="D20" s="97" t="s">
        <v>1224</v>
      </c>
      <c r="E20" s="97" t="s">
        <v>1244</v>
      </c>
      <c r="F20" s="97" t="s">
        <v>1226</v>
      </c>
      <c r="G20" s="97" t="s">
        <v>1245</v>
      </c>
      <c r="H20" s="187" t="s">
        <v>1246</v>
      </c>
      <c r="I20" s="187" t="s">
        <v>1247</v>
      </c>
      <c r="J20" s="188" t="s">
        <v>1248</v>
      </c>
      <c r="K20" s="245" t="s">
        <v>1188</v>
      </c>
      <c r="L20" s="245" t="s">
        <v>52</v>
      </c>
      <c r="M20" s="245">
        <f t="shared" ref="M20:M70" si="6">IF(K20="LK",200000000,300000000)</f>
        <v>200000000</v>
      </c>
      <c r="N20" s="273"/>
      <c r="O20" s="274" t="s">
        <v>1190</v>
      </c>
      <c r="P20" s="27"/>
      <c r="Q20" s="225" t="s">
        <v>1249</v>
      </c>
      <c r="R20" s="123" t="s">
        <v>1030</v>
      </c>
      <c r="S20" s="163"/>
      <c r="T20" s="163"/>
      <c r="U20" s="163"/>
      <c r="V20" s="163"/>
      <c r="W20" s="163"/>
    </row>
    <row r="21" ht="32.25" customHeight="1">
      <c r="A21" s="220">
        <f t="shared" si="5"/>
        <v>11</v>
      </c>
      <c r="B21" s="276" t="s">
        <v>1250</v>
      </c>
      <c r="C21" s="249" t="s">
        <v>1183</v>
      </c>
      <c r="D21" s="97" t="s">
        <v>1224</v>
      </c>
      <c r="E21" s="97" t="s">
        <v>1244</v>
      </c>
      <c r="F21" s="97" t="s">
        <v>1226</v>
      </c>
      <c r="G21" s="97" t="s">
        <v>1245</v>
      </c>
      <c r="H21" s="187">
        <v>6.746636029E9</v>
      </c>
      <c r="I21" s="187">
        <v>6.798796963E9</v>
      </c>
      <c r="J21" s="188" t="s">
        <v>1248</v>
      </c>
      <c r="K21" s="245" t="s">
        <v>1188</v>
      </c>
      <c r="L21" s="245" t="s">
        <v>52</v>
      </c>
      <c r="M21" s="245">
        <f t="shared" si="6"/>
        <v>200000000</v>
      </c>
      <c r="N21" s="273" t="s">
        <v>777</v>
      </c>
      <c r="O21" s="274" t="s">
        <v>1190</v>
      </c>
      <c r="P21" s="248" t="s">
        <v>1251</v>
      </c>
      <c r="Q21" s="248" t="s">
        <v>1252</v>
      </c>
      <c r="R21" s="123" t="s">
        <v>564</v>
      </c>
      <c r="S21" s="163"/>
      <c r="T21" s="163"/>
      <c r="U21" s="163"/>
      <c r="V21" s="163"/>
      <c r="W21" s="163"/>
    </row>
    <row r="22" ht="31.5" customHeight="1">
      <c r="A22" s="220">
        <f t="shared" si="5"/>
        <v>12</v>
      </c>
      <c r="B22" s="253" t="s">
        <v>1253</v>
      </c>
      <c r="C22" s="249" t="s">
        <v>1183</v>
      </c>
      <c r="D22" s="249" t="s">
        <v>1254</v>
      </c>
      <c r="E22" s="245">
        <v>5.738016533E9</v>
      </c>
      <c r="F22" s="245">
        <v>1.564492555E9</v>
      </c>
      <c r="G22" s="245">
        <v>7.302509088E9</v>
      </c>
      <c r="H22" s="187">
        <v>6.907131059E9</v>
      </c>
      <c r="I22" s="187">
        <v>6.961097105E9</v>
      </c>
      <c r="J22" s="188" t="s">
        <v>1255</v>
      </c>
      <c r="K22" s="245" t="s">
        <v>1188</v>
      </c>
      <c r="L22" s="245" t="s">
        <v>1189</v>
      </c>
      <c r="M22" s="245">
        <f t="shared" si="6"/>
        <v>200000000</v>
      </c>
      <c r="N22" s="27" t="s">
        <v>777</v>
      </c>
      <c r="O22" s="274" t="s">
        <v>1190</v>
      </c>
      <c r="P22" s="248" t="s">
        <v>1256</v>
      </c>
      <c r="Q22" s="248" t="s">
        <v>1257</v>
      </c>
      <c r="R22" s="123" t="s">
        <v>564</v>
      </c>
    </row>
    <row r="23" ht="32.25" customHeight="1">
      <c r="A23" s="220">
        <f t="shared" si="5"/>
        <v>13</v>
      </c>
      <c r="B23" s="253" t="s">
        <v>1258</v>
      </c>
      <c r="C23" s="249" t="s">
        <v>1183</v>
      </c>
      <c r="D23" s="249" t="s">
        <v>1224</v>
      </c>
      <c r="E23" s="245">
        <v>5.466665686E9</v>
      </c>
      <c r="F23" s="245">
        <v>1.582703579E9</v>
      </c>
      <c r="G23" s="245">
        <v>7.049369265E9</v>
      </c>
      <c r="H23" s="187">
        <v>6.672688668E9</v>
      </c>
      <c r="I23" s="187">
        <v>6.724102659E9</v>
      </c>
      <c r="J23" s="188" t="s">
        <v>1259</v>
      </c>
      <c r="K23" s="245" t="s">
        <v>1188</v>
      </c>
      <c r="L23" s="245" t="s">
        <v>1189</v>
      </c>
      <c r="M23" s="245">
        <f t="shared" si="6"/>
        <v>200000000</v>
      </c>
      <c r="N23" s="27" t="s">
        <v>777</v>
      </c>
      <c r="O23" s="274" t="s">
        <v>1190</v>
      </c>
      <c r="P23" s="248" t="s">
        <v>1260</v>
      </c>
      <c r="Q23" s="248" t="s">
        <v>1261</v>
      </c>
      <c r="R23" s="123" t="s">
        <v>564</v>
      </c>
    </row>
    <row r="24" ht="32.25" customHeight="1">
      <c r="A24" s="220">
        <f t="shared" si="5"/>
        <v>14</v>
      </c>
      <c r="B24" s="253" t="s">
        <v>1262</v>
      </c>
      <c r="C24" s="249" t="s">
        <v>1183</v>
      </c>
      <c r="D24" s="249" t="s">
        <v>1263</v>
      </c>
      <c r="E24" s="245">
        <v>5.466665686E9</v>
      </c>
      <c r="F24" s="245">
        <v>1.559525912E9</v>
      </c>
      <c r="G24" s="245">
        <v>7.026191598E9</v>
      </c>
      <c r="H24" s="187">
        <v>6.649511001E9</v>
      </c>
      <c r="I24" s="187">
        <v>6.700924992E9</v>
      </c>
      <c r="J24" s="188" t="s">
        <v>1264</v>
      </c>
      <c r="K24" s="245" t="s">
        <v>1188</v>
      </c>
      <c r="L24" s="245" t="s">
        <v>1189</v>
      </c>
      <c r="M24" s="245">
        <f t="shared" si="6"/>
        <v>200000000</v>
      </c>
      <c r="N24" s="27" t="s">
        <v>777</v>
      </c>
      <c r="O24" s="274" t="s">
        <v>1190</v>
      </c>
      <c r="P24" s="248" t="s">
        <v>1265</v>
      </c>
      <c r="Q24" s="248" t="s">
        <v>1266</v>
      </c>
      <c r="R24" s="123" t="s">
        <v>564</v>
      </c>
    </row>
    <row r="25" ht="37.5" customHeight="1">
      <c r="A25" s="220">
        <f>ROW()-8</f>
        <v>17</v>
      </c>
      <c r="B25" s="276" t="s">
        <v>1267</v>
      </c>
      <c r="C25" s="283" t="s">
        <v>1183</v>
      </c>
      <c r="D25" s="284" t="s">
        <v>1268</v>
      </c>
      <c r="E25" s="284" t="s">
        <v>1269</v>
      </c>
      <c r="F25" s="284" t="s">
        <v>1270</v>
      </c>
      <c r="G25" s="284" t="s">
        <v>1271</v>
      </c>
      <c r="H25" s="208">
        <v>7.764541827E9</v>
      </c>
      <c r="I25" s="208">
        <v>7.826800687E9</v>
      </c>
      <c r="J25" s="188" t="s">
        <v>1272</v>
      </c>
      <c r="K25" s="245" t="s">
        <v>1188</v>
      </c>
      <c r="L25" s="245" t="s">
        <v>117</v>
      </c>
      <c r="M25" s="245">
        <f t="shared" si="6"/>
        <v>200000000</v>
      </c>
      <c r="N25" s="273" t="s">
        <v>0</v>
      </c>
      <c r="O25" s="274" t="s">
        <v>1190</v>
      </c>
      <c r="P25" s="248" t="s">
        <v>1273</v>
      </c>
      <c r="Q25" s="248" t="s">
        <v>1274</v>
      </c>
      <c r="R25" s="123" t="s">
        <v>564</v>
      </c>
      <c r="S25" s="217"/>
      <c r="T25" s="217"/>
      <c r="U25" s="217"/>
      <c r="V25" s="217"/>
      <c r="W25" s="217"/>
    </row>
    <row r="26" ht="36.75" customHeight="1">
      <c r="A26" s="220">
        <f t="shared" ref="A26:A71" si="7">ROW()-10</f>
        <v>16</v>
      </c>
      <c r="B26" s="227" t="s">
        <v>1275</v>
      </c>
      <c r="C26" s="282" t="s">
        <v>1183</v>
      </c>
      <c r="D26" s="97" t="s">
        <v>1254</v>
      </c>
      <c r="E26" s="97" t="s">
        <v>1244</v>
      </c>
      <c r="F26" s="97" t="s">
        <v>1276</v>
      </c>
      <c r="G26" s="97" t="s">
        <v>1277</v>
      </c>
      <c r="H26" s="187" t="s">
        <v>1278</v>
      </c>
      <c r="I26" s="187" t="s">
        <v>1279</v>
      </c>
      <c r="J26" s="187" t="s">
        <v>1280</v>
      </c>
      <c r="K26" s="245" t="s">
        <v>1188</v>
      </c>
      <c r="L26" s="245" t="s">
        <v>52</v>
      </c>
      <c r="M26" s="245">
        <f t="shared" si="6"/>
        <v>200000000</v>
      </c>
      <c r="N26" s="273" t="s">
        <v>0</v>
      </c>
      <c r="O26" s="274" t="s">
        <v>1190</v>
      </c>
      <c r="P26" s="27"/>
      <c r="Q26" s="225" t="s">
        <v>1281</v>
      </c>
      <c r="R26" s="123" t="s">
        <v>1030</v>
      </c>
      <c r="S26" s="163"/>
      <c r="T26" s="163"/>
      <c r="U26" s="163"/>
      <c r="V26" s="163"/>
      <c r="W26" s="163"/>
    </row>
    <row r="27">
      <c r="A27" s="220">
        <f t="shared" si="7"/>
        <v>17</v>
      </c>
      <c r="B27" s="219" t="s">
        <v>1282</v>
      </c>
      <c r="C27" s="279" t="s">
        <v>1283</v>
      </c>
      <c r="D27" s="27">
        <v>189.0</v>
      </c>
      <c r="E27" s="245">
        <v>5.546085469E9</v>
      </c>
      <c r="F27" s="245">
        <v>1.564492555E9</v>
      </c>
      <c r="G27" s="245">
        <v>7.110578024E9</v>
      </c>
      <c r="H27" s="251"/>
      <c r="I27" s="251"/>
      <c r="J27" s="251"/>
      <c r="K27" s="245" t="s">
        <v>1188</v>
      </c>
      <c r="L27" s="245" t="s">
        <v>117</v>
      </c>
      <c r="M27" s="245">
        <f t="shared" si="6"/>
        <v>200000000</v>
      </c>
      <c r="N27" s="273" t="s">
        <v>0</v>
      </c>
      <c r="O27" s="274" t="s">
        <v>1190</v>
      </c>
      <c r="P27" s="27"/>
      <c r="Q27" s="225" t="s">
        <v>1284</v>
      </c>
      <c r="R27" s="123" t="s">
        <v>1285</v>
      </c>
      <c r="S27" s="285"/>
      <c r="T27" s="285"/>
      <c r="U27" s="285"/>
      <c r="V27" s="285"/>
      <c r="W27" s="285"/>
    </row>
    <row r="28">
      <c r="A28" s="220">
        <f t="shared" si="7"/>
        <v>18</v>
      </c>
      <c r="B28" s="253" t="s">
        <v>1286</v>
      </c>
      <c r="C28" s="249">
        <v>60.0</v>
      </c>
      <c r="D28" s="27">
        <v>1913.0</v>
      </c>
      <c r="E28" s="97">
        <v>5.914749934E9</v>
      </c>
      <c r="F28" s="97">
        <v>1.583531353E9</v>
      </c>
      <c r="G28" s="97">
        <v>7.498281287E9</v>
      </c>
      <c r="H28" s="97"/>
      <c r="I28" s="97"/>
      <c r="J28" s="97"/>
      <c r="K28" s="245" t="s">
        <v>1188</v>
      </c>
      <c r="L28" s="245" t="s">
        <v>117</v>
      </c>
      <c r="M28" s="245">
        <f t="shared" si="6"/>
        <v>200000000</v>
      </c>
      <c r="N28" s="273" t="s">
        <v>0</v>
      </c>
      <c r="O28" s="274" t="s">
        <v>1190</v>
      </c>
      <c r="P28" s="27"/>
      <c r="Q28" s="248" t="s">
        <v>1287</v>
      </c>
      <c r="R28" s="123" t="s">
        <v>1030</v>
      </c>
      <c r="S28" s="233"/>
      <c r="T28" s="233"/>
      <c r="U28" s="233"/>
      <c r="V28" s="233"/>
      <c r="W28" s="233"/>
    </row>
    <row r="29">
      <c r="A29" s="220">
        <f t="shared" si="7"/>
        <v>19</v>
      </c>
      <c r="B29" s="253" t="s">
        <v>1288</v>
      </c>
      <c r="C29" s="249">
        <v>60.0</v>
      </c>
      <c r="D29" s="249" t="s">
        <v>1202</v>
      </c>
      <c r="E29" s="245">
        <v>5.914749934E9</v>
      </c>
      <c r="F29" s="245">
        <v>1.611675664E9</v>
      </c>
      <c r="G29" s="245">
        <v>7.526425598E9</v>
      </c>
      <c r="H29" s="245"/>
      <c r="I29" s="245"/>
      <c r="J29" s="245"/>
      <c r="K29" s="245" t="s">
        <v>1188</v>
      </c>
      <c r="L29" s="245" t="s">
        <v>117</v>
      </c>
      <c r="M29" s="245">
        <f t="shared" si="6"/>
        <v>200000000</v>
      </c>
      <c r="N29" s="273" t="s">
        <v>0</v>
      </c>
      <c r="O29" s="274" t="s">
        <v>1190</v>
      </c>
      <c r="P29" s="27"/>
      <c r="Q29" s="248" t="s">
        <v>1289</v>
      </c>
      <c r="R29" s="123" t="s">
        <v>179</v>
      </c>
      <c r="S29" s="217"/>
      <c r="T29" s="217"/>
      <c r="U29" s="217"/>
      <c r="V29" s="217"/>
      <c r="W29" s="217"/>
    </row>
    <row r="30">
      <c r="A30" s="220">
        <f t="shared" si="7"/>
        <v>20</v>
      </c>
      <c r="B30" s="253" t="s">
        <v>1290</v>
      </c>
      <c r="C30" s="249" t="s">
        <v>1291</v>
      </c>
      <c r="D30" s="249" t="s">
        <v>1292</v>
      </c>
      <c r="E30" s="245">
        <v>1.0118857946E10</v>
      </c>
      <c r="F30" s="245">
        <v>2.22340053E9</v>
      </c>
      <c r="G30" s="245">
        <v>1.2342258476E10</v>
      </c>
      <c r="H30" s="245"/>
      <c r="I30" s="245"/>
      <c r="J30" s="245"/>
      <c r="K30" s="245" t="s">
        <v>1188</v>
      </c>
      <c r="L30" s="245" t="s">
        <v>135</v>
      </c>
      <c r="M30" s="245">
        <f t="shared" si="6"/>
        <v>200000000</v>
      </c>
      <c r="N30" s="273" t="s">
        <v>0</v>
      </c>
      <c r="O30" s="274" t="s">
        <v>1190</v>
      </c>
      <c r="P30" s="27"/>
      <c r="Q30" s="248" t="s">
        <v>1293</v>
      </c>
      <c r="R30" s="123" t="s">
        <v>179</v>
      </c>
      <c r="S30" s="217"/>
      <c r="T30" s="217"/>
      <c r="U30" s="217"/>
      <c r="V30" s="217"/>
      <c r="W30" s="217"/>
    </row>
    <row r="31">
      <c r="A31" s="220">
        <f t="shared" si="7"/>
        <v>21</v>
      </c>
      <c r="B31" s="253" t="s">
        <v>1294</v>
      </c>
      <c r="C31" s="277" t="s">
        <v>1295</v>
      </c>
      <c r="D31" s="278" t="s">
        <v>1296</v>
      </c>
      <c r="E31" s="278" t="s">
        <v>1297</v>
      </c>
      <c r="F31" s="278" t="s">
        <v>1298</v>
      </c>
      <c r="G31" s="278" t="s">
        <v>1299</v>
      </c>
      <c r="H31" s="278"/>
      <c r="I31" s="278"/>
      <c r="J31" s="278"/>
      <c r="K31" s="245" t="s">
        <v>1188</v>
      </c>
      <c r="L31" s="245" t="s">
        <v>135</v>
      </c>
      <c r="M31" s="245">
        <f t="shared" si="6"/>
        <v>200000000</v>
      </c>
      <c r="N31" s="273" t="s">
        <v>0</v>
      </c>
      <c r="O31" s="274" t="s">
        <v>1190</v>
      </c>
      <c r="P31" s="27"/>
      <c r="Q31" s="248" t="s">
        <v>1300</v>
      </c>
      <c r="R31" s="123"/>
      <c r="S31" s="217"/>
      <c r="T31" s="217"/>
      <c r="U31" s="217"/>
      <c r="V31" s="217"/>
      <c r="W31" s="217"/>
    </row>
    <row r="32">
      <c r="A32" s="220">
        <f t="shared" si="7"/>
        <v>22</v>
      </c>
      <c r="B32" s="219" t="s">
        <v>1301</v>
      </c>
      <c r="C32" s="282" t="s">
        <v>1302</v>
      </c>
      <c r="D32" s="220" t="s">
        <v>1303</v>
      </c>
      <c r="E32" s="245">
        <v>8.936234855E9</v>
      </c>
      <c r="F32" s="245">
        <v>2.575204412E9</v>
      </c>
      <c r="G32" s="245">
        <v>1.1511439267E10</v>
      </c>
      <c r="H32" s="245"/>
      <c r="I32" s="245"/>
      <c r="J32" s="245"/>
      <c r="K32" s="245" t="s">
        <v>1188</v>
      </c>
      <c r="L32" s="245" t="s">
        <v>117</v>
      </c>
      <c r="M32" s="245">
        <f t="shared" si="6"/>
        <v>200000000</v>
      </c>
      <c r="N32" s="273" t="s">
        <v>0</v>
      </c>
      <c r="O32" s="274" t="s">
        <v>1190</v>
      </c>
      <c r="P32" s="280"/>
      <c r="Q32" s="286"/>
      <c r="R32" s="123"/>
      <c r="S32" s="163"/>
      <c r="T32" s="163"/>
      <c r="U32" s="163"/>
      <c r="V32" s="163"/>
      <c r="W32" s="163"/>
    </row>
    <row r="33">
      <c r="A33" s="220">
        <f t="shared" si="7"/>
        <v>23</v>
      </c>
      <c r="B33" s="227" t="s">
        <v>1304</v>
      </c>
      <c r="C33" s="282" t="s">
        <v>1183</v>
      </c>
      <c r="D33" s="97" t="s">
        <v>1305</v>
      </c>
      <c r="E33" s="97" t="s">
        <v>1306</v>
      </c>
      <c r="F33" s="97" t="s">
        <v>1307</v>
      </c>
      <c r="G33" s="97" t="s">
        <v>1308</v>
      </c>
      <c r="H33" s="97"/>
      <c r="I33" s="97"/>
      <c r="J33" s="97"/>
      <c r="K33" s="245" t="s">
        <v>1188</v>
      </c>
      <c r="L33" s="245" t="s">
        <v>135</v>
      </c>
      <c r="M33" s="245">
        <f t="shared" si="6"/>
        <v>200000000</v>
      </c>
      <c r="N33" s="273" t="s">
        <v>0</v>
      </c>
      <c r="O33" s="274" t="s">
        <v>1190</v>
      </c>
      <c r="P33" s="280"/>
      <c r="Q33" s="225" t="s">
        <v>1309</v>
      </c>
      <c r="R33" s="123" t="s">
        <v>1030</v>
      </c>
      <c r="S33" s="163"/>
      <c r="T33" s="163"/>
      <c r="U33" s="163"/>
      <c r="V33" s="163"/>
      <c r="W33" s="163"/>
    </row>
    <row r="34">
      <c r="A34" s="220">
        <f t="shared" si="7"/>
        <v>24</v>
      </c>
      <c r="B34" s="227" t="s">
        <v>1310</v>
      </c>
      <c r="C34" s="282" t="s">
        <v>1183</v>
      </c>
      <c r="D34" s="97" t="s">
        <v>1311</v>
      </c>
      <c r="E34" s="97" t="s">
        <v>1225</v>
      </c>
      <c r="F34" s="97" t="s">
        <v>1312</v>
      </c>
      <c r="G34" s="97" t="s">
        <v>1313</v>
      </c>
      <c r="H34" s="97"/>
      <c r="I34" s="97"/>
      <c r="J34" s="97"/>
      <c r="K34" s="245" t="s">
        <v>1188</v>
      </c>
      <c r="L34" s="245" t="s">
        <v>135</v>
      </c>
      <c r="M34" s="245">
        <f t="shared" si="6"/>
        <v>200000000</v>
      </c>
      <c r="N34" s="273" t="s">
        <v>0</v>
      </c>
      <c r="O34" s="274" t="s">
        <v>1190</v>
      </c>
      <c r="P34" s="280"/>
      <c r="Q34" s="225" t="s">
        <v>1314</v>
      </c>
      <c r="R34" s="123" t="s">
        <v>1030</v>
      </c>
      <c r="S34" s="163"/>
      <c r="T34" s="163"/>
      <c r="U34" s="163"/>
      <c r="V34" s="163"/>
      <c r="W34" s="163"/>
    </row>
    <row r="35">
      <c r="A35" s="220">
        <f t="shared" si="7"/>
        <v>25</v>
      </c>
      <c r="B35" s="227" t="s">
        <v>1315</v>
      </c>
      <c r="C35" s="282" t="s">
        <v>1183</v>
      </c>
      <c r="D35" s="97" t="s">
        <v>1224</v>
      </c>
      <c r="E35" s="97" t="s">
        <v>1316</v>
      </c>
      <c r="F35" s="97" t="s">
        <v>1226</v>
      </c>
      <c r="G35" s="97" t="s">
        <v>1317</v>
      </c>
      <c r="H35" s="97"/>
      <c r="I35" s="97"/>
      <c r="J35" s="97"/>
      <c r="K35" s="245" t="s">
        <v>1188</v>
      </c>
      <c r="L35" s="245" t="s">
        <v>135</v>
      </c>
      <c r="M35" s="245">
        <f t="shared" si="6"/>
        <v>200000000</v>
      </c>
      <c r="N35" s="273" t="s">
        <v>0</v>
      </c>
      <c r="O35" s="274" t="s">
        <v>1190</v>
      </c>
      <c r="P35" s="27"/>
      <c r="Q35" s="225" t="s">
        <v>1318</v>
      </c>
      <c r="R35" s="123" t="s">
        <v>1030</v>
      </c>
      <c r="S35" s="163"/>
      <c r="T35" s="163"/>
      <c r="U35" s="163"/>
      <c r="V35" s="163"/>
      <c r="W35" s="163"/>
    </row>
    <row r="36">
      <c r="A36" s="220">
        <f t="shared" si="7"/>
        <v>26</v>
      </c>
      <c r="B36" s="219" t="s">
        <v>1319</v>
      </c>
      <c r="C36" s="282">
        <v>60.0</v>
      </c>
      <c r="D36" s="220" t="s">
        <v>1311</v>
      </c>
      <c r="E36" s="245">
        <v>5.704924949E9</v>
      </c>
      <c r="F36" s="245">
        <v>1.571114745E9</v>
      </c>
      <c r="G36" s="245">
        <v>7.276039694E9</v>
      </c>
      <c r="H36" s="245"/>
      <c r="I36" s="245"/>
      <c r="J36" s="245"/>
      <c r="K36" s="245" t="s">
        <v>1188</v>
      </c>
      <c r="L36" s="245" t="s">
        <v>117</v>
      </c>
      <c r="M36" s="245">
        <f t="shared" si="6"/>
        <v>200000000</v>
      </c>
      <c r="N36" s="273" t="s">
        <v>0</v>
      </c>
      <c r="O36" s="274" t="s">
        <v>1190</v>
      </c>
      <c r="P36" s="248" t="s">
        <v>1319</v>
      </c>
      <c r="Q36" s="225" t="s">
        <v>1320</v>
      </c>
      <c r="R36" s="287"/>
      <c r="S36" s="217"/>
      <c r="T36" s="217"/>
      <c r="U36" s="217"/>
      <c r="V36" s="217"/>
      <c r="W36" s="217"/>
    </row>
    <row r="37">
      <c r="A37" s="220">
        <f t="shared" si="7"/>
        <v>27</v>
      </c>
      <c r="B37" s="183" t="s">
        <v>1321</v>
      </c>
      <c r="C37" s="200">
        <v>60.0</v>
      </c>
      <c r="D37" s="220">
        <v>189.0</v>
      </c>
      <c r="E37" s="245">
        <v>5.625505165E9</v>
      </c>
      <c r="F37" s="245">
        <v>1.564492555E9</v>
      </c>
      <c r="G37" s="245">
        <v>7.18999772E9</v>
      </c>
      <c r="H37" s="245"/>
      <c r="I37" s="245"/>
      <c r="J37" s="245"/>
      <c r="K37" s="245" t="s">
        <v>1188</v>
      </c>
      <c r="L37" s="245" t="s">
        <v>135</v>
      </c>
      <c r="M37" s="245">
        <f t="shared" si="6"/>
        <v>200000000</v>
      </c>
      <c r="N37" s="27" t="s">
        <v>0</v>
      </c>
      <c r="O37" s="274" t="s">
        <v>1190</v>
      </c>
      <c r="P37" s="27"/>
      <c r="Q37" s="225" t="s">
        <v>1322</v>
      </c>
      <c r="R37" s="288"/>
      <c r="S37" s="289"/>
      <c r="T37" s="289"/>
      <c r="U37" s="289"/>
      <c r="V37" s="289"/>
      <c r="W37" s="289"/>
    </row>
    <row r="38">
      <c r="A38" s="220">
        <f t="shared" si="7"/>
        <v>28</v>
      </c>
      <c r="B38" s="219" t="s">
        <v>1323</v>
      </c>
      <c r="C38" s="282" t="s">
        <v>1283</v>
      </c>
      <c r="D38" s="220">
        <v>190.0</v>
      </c>
      <c r="E38" s="97">
        <v>5.625055165E9</v>
      </c>
      <c r="F38" s="97">
        <v>1.571114745E9</v>
      </c>
      <c r="G38" s="97">
        <v>7.19661991E9</v>
      </c>
      <c r="H38" s="97"/>
      <c r="I38" s="97"/>
      <c r="J38" s="97"/>
      <c r="K38" s="245" t="s">
        <v>1188</v>
      </c>
      <c r="L38" s="245" t="s">
        <v>135</v>
      </c>
      <c r="M38" s="245">
        <f t="shared" si="6"/>
        <v>200000000</v>
      </c>
      <c r="N38" s="273" t="s">
        <v>0</v>
      </c>
      <c r="O38" s="274" t="s">
        <v>1190</v>
      </c>
      <c r="P38" s="248" t="s">
        <v>1323</v>
      </c>
      <c r="Q38" s="225" t="s">
        <v>1324</v>
      </c>
      <c r="R38" s="288" t="s">
        <v>1325</v>
      </c>
    </row>
    <row r="39">
      <c r="A39" s="220">
        <f t="shared" si="7"/>
        <v>29</v>
      </c>
      <c r="B39" s="183" t="s">
        <v>1326</v>
      </c>
      <c r="C39" s="290" t="s">
        <v>1283</v>
      </c>
      <c r="D39" s="220" t="s">
        <v>1327</v>
      </c>
      <c r="E39" s="291">
        <v>6.922694231E9</v>
      </c>
      <c r="F39" s="245">
        <v>1.681208666E9</v>
      </c>
      <c r="G39" s="245">
        <v>8.603902897E9</v>
      </c>
      <c r="H39" s="245"/>
      <c r="I39" s="245"/>
      <c r="J39" s="245"/>
      <c r="K39" s="245" t="s">
        <v>1188</v>
      </c>
      <c r="L39" s="245" t="s">
        <v>117</v>
      </c>
      <c r="M39" s="245">
        <f t="shared" si="6"/>
        <v>200000000</v>
      </c>
      <c r="N39" s="292" t="s">
        <v>0</v>
      </c>
      <c r="O39" s="274" t="s">
        <v>1190</v>
      </c>
      <c r="P39" s="192" t="s">
        <v>1326</v>
      </c>
      <c r="Q39" s="192" t="s">
        <v>1328</v>
      </c>
      <c r="R39" s="123" t="s">
        <v>179</v>
      </c>
      <c r="S39" s="7"/>
      <c r="T39" s="7"/>
      <c r="U39" s="7"/>
      <c r="V39" s="7"/>
      <c r="W39" s="7"/>
    </row>
    <row r="40">
      <c r="A40" s="220">
        <f t="shared" si="7"/>
        <v>30</v>
      </c>
      <c r="B40" s="293" t="s">
        <v>1329</v>
      </c>
      <c r="C40" s="294">
        <v>60.0</v>
      </c>
      <c r="D40" s="295">
        <v>189.0</v>
      </c>
      <c r="E40" s="90">
        <v>5.546085469E9</v>
      </c>
      <c r="F40" s="90">
        <v>1.564492555E9</v>
      </c>
      <c r="G40" s="90">
        <v>7.110578024E9</v>
      </c>
      <c r="H40" s="90"/>
      <c r="I40" s="90"/>
      <c r="J40" s="90"/>
      <c r="K40" s="243" t="s">
        <v>1188</v>
      </c>
      <c r="L40" s="245" t="s">
        <v>117</v>
      </c>
      <c r="M40" s="243">
        <f t="shared" si="6"/>
        <v>200000000</v>
      </c>
      <c r="N40" s="292" t="s">
        <v>0</v>
      </c>
      <c r="O40" s="274" t="s">
        <v>1190</v>
      </c>
      <c r="P40" s="192" t="s">
        <v>1329</v>
      </c>
      <c r="Q40" s="192" t="s">
        <v>1330</v>
      </c>
      <c r="R40" s="287"/>
      <c r="S40" s="285"/>
      <c r="T40" s="285"/>
      <c r="U40" s="285"/>
      <c r="V40" s="285"/>
      <c r="W40" s="285"/>
    </row>
    <row r="41">
      <c r="A41" s="220">
        <f t="shared" si="7"/>
        <v>31</v>
      </c>
      <c r="B41" s="293" t="s">
        <v>1331</v>
      </c>
      <c r="C41" s="294">
        <v>60.0</v>
      </c>
      <c r="D41" s="28">
        <v>1898.0</v>
      </c>
      <c r="E41" s="90">
        <v>5.546085469E9</v>
      </c>
      <c r="F41" s="90">
        <v>1.571114745E9</v>
      </c>
      <c r="G41" s="90">
        <v>7.117200214E9</v>
      </c>
      <c r="H41" s="90"/>
      <c r="I41" s="90"/>
      <c r="J41" s="90"/>
      <c r="K41" s="243" t="s">
        <v>1188</v>
      </c>
      <c r="L41" s="245" t="s">
        <v>117</v>
      </c>
      <c r="M41" s="243">
        <f t="shared" si="6"/>
        <v>200000000</v>
      </c>
      <c r="N41" s="292" t="s">
        <v>0</v>
      </c>
      <c r="O41" s="274" t="s">
        <v>1190</v>
      </c>
      <c r="P41" s="192" t="s">
        <v>1331</v>
      </c>
      <c r="Q41" s="192" t="s">
        <v>1332</v>
      </c>
      <c r="R41" s="287"/>
      <c r="S41" s="285"/>
      <c r="T41" s="285"/>
      <c r="U41" s="285"/>
      <c r="V41" s="285"/>
      <c r="W41" s="285"/>
    </row>
    <row r="42">
      <c r="A42" s="220">
        <f t="shared" si="7"/>
        <v>32</v>
      </c>
      <c r="B42" s="253" t="s">
        <v>1333</v>
      </c>
      <c r="C42" s="249">
        <v>60.0</v>
      </c>
      <c r="D42" s="27">
        <v>1912.0</v>
      </c>
      <c r="E42" s="97">
        <v>5.546085469E9</v>
      </c>
      <c r="F42" s="97">
        <v>1.582703579E9</v>
      </c>
      <c r="G42" s="97">
        <v>7.128789048E9</v>
      </c>
      <c r="H42" s="97"/>
      <c r="I42" s="97"/>
      <c r="J42" s="97"/>
      <c r="K42" s="245" t="s">
        <v>1188</v>
      </c>
      <c r="L42" s="245" t="s">
        <v>117</v>
      </c>
      <c r="M42" s="245">
        <f t="shared" si="6"/>
        <v>200000000</v>
      </c>
      <c r="N42" s="273" t="s">
        <v>0</v>
      </c>
      <c r="O42" s="274" t="s">
        <v>1190</v>
      </c>
      <c r="P42" s="248" t="s">
        <v>1333</v>
      </c>
      <c r="Q42" s="248" t="s">
        <v>1334</v>
      </c>
      <c r="R42" s="149"/>
    </row>
    <row r="43">
      <c r="A43" s="220">
        <f t="shared" si="7"/>
        <v>33</v>
      </c>
      <c r="B43" s="253" t="s">
        <v>1335</v>
      </c>
      <c r="C43" s="249">
        <v>60.0</v>
      </c>
      <c r="D43" s="27">
        <v>1898.0</v>
      </c>
      <c r="E43" s="97">
        <v>4.941658563E9</v>
      </c>
      <c r="F43" s="97">
        <v>1.571114745E9</v>
      </c>
      <c r="G43" s="97">
        <v>6.512773308E9</v>
      </c>
      <c r="H43" s="97"/>
      <c r="I43" s="97"/>
      <c r="J43" s="97"/>
      <c r="K43" s="245" t="s">
        <v>1188</v>
      </c>
      <c r="L43" s="245" t="s">
        <v>135</v>
      </c>
      <c r="M43" s="245">
        <f t="shared" si="6"/>
        <v>200000000</v>
      </c>
      <c r="N43" s="27" t="s">
        <v>0</v>
      </c>
      <c r="O43" s="274" t="s">
        <v>1190</v>
      </c>
      <c r="P43" s="248" t="s">
        <v>1335</v>
      </c>
      <c r="Q43" s="248" t="s">
        <v>1336</v>
      </c>
      <c r="R43" s="149"/>
    </row>
    <row r="44">
      <c r="A44" s="220">
        <f t="shared" si="7"/>
        <v>34</v>
      </c>
      <c r="B44" s="219" t="s">
        <v>1337</v>
      </c>
      <c r="C44" s="282" t="s">
        <v>1283</v>
      </c>
      <c r="D44" s="220">
        <v>191.0</v>
      </c>
      <c r="E44" s="97">
        <v>5.335233282E9</v>
      </c>
      <c r="F44" s="97">
        <v>1.580220258E9</v>
      </c>
      <c r="G44" s="97">
        <v>6.91545354E9</v>
      </c>
      <c r="H44" s="97"/>
      <c r="I44" s="97"/>
      <c r="J44" s="97"/>
      <c r="K44" s="245" t="s">
        <v>1188</v>
      </c>
      <c r="L44" s="245" t="s">
        <v>135</v>
      </c>
      <c r="M44" s="245">
        <f t="shared" si="6"/>
        <v>200000000</v>
      </c>
      <c r="N44" s="273" t="s">
        <v>0</v>
      </c>
      <c r="O44" s="274" t="s">
        <v>1190</v>
      </c>
      <c r="P44" s="296" t="s">
        <v>1337</v>
      </c>
      <c r="Q44" s="248" t="s">
        <v>1338</v>
      </c>
      <c r="R44" s="287"/>
    </row>
    <row r="45">
      <c r="A45" s="220">
        <f t="shared" si="7"/>
        <v>35</v>
      </c>
      <c r="B45" s="219" t="s">
        <v>1339</v>
      </c>
      <c r="C45" s="279" t="s">
        <v>1283</v>
      </c>
      <c r="D45" s="220" t="s">
        <v>1340</v>
      </c>
      <c r="E45" s="245">
        <v>6.2068577E9</v>
      </c>
      <c r="F45" s="245">
        <v>1.691969726E9</v>
      </c>
      <c r="G45" s="245">
        <v>7.898827426E9</v>
      </c>
      <c r="H45" s="245"/>
      <c r="I45" s="245"/>
      <c r="J45" s="245"/>
      <c r="K45" s="245" t="s">
        <v>1188</v>
      </c>
      <c r="L45" s="245" t="s">
        <v>117</v>
      </c>
      <c r="M45" s="245">
        <f t="shared" si="6"/>
        <v>200000000</v>
      </c>
      <c r="N45" s="273" t="s">
        <v>0</v>
      </c>
      <c r="O45" s="274" t="s">
        <v>1190</v>
      </c>
      <c r="P45" s="248" t="s">
        <v>1339</v>
      </c>
      <c r="Q45" s="225" t="s">
        <v>1341</v>
      </c>
      <c r="R45" s="287"/>
      <c r="S45" s="285"/>
      <c r="T45" s="285"/>
      <c r="U45" s="285"/>
      <c r="V45" s="285"/>
      <c r="W45" s="285"/>
    </row>
    <row r="46">
      <c r="A46" s="220">
        <f t="shared" si="7"/>
        <v>36</v>
      </c>
      <c r="B46" s="219" t="s">
        <v>1342</v>
      </c>
      <c r="C46" s="282" t="s">
        <v>1283</v>
      </c>
      <c r="D46" s="220">
        <v>191.0</v>
      </c>
      <c r="E46" s="97">
        <v>5.335233282E9</v>
      </c>
      <c r="F46" s="97">
        <v>1.580220258E9</v>
      </c>
      <c r="G46" s="97">
        <v>6.91545354E9</v>
      </c>
      <c r="H46" s="97"/>
      <c r="I46" s="97"/>
      <c r="J46" s="97"/>
      <c r="K46" s="245" t="s">
        <v>1188</v>
      </c>
      <c r="L46" s="245" t="s">
        <v>135</v>
      </c>
      <c r="M46" s="245">
        <f t="shared" si="6"/>
        <v>200000000</v>
      </c>
      <c r="N46" s="273" t="s">
        <v>0</v>
      </c>
      <c r="O46" s="274" t="s">
        <v>1190</v>
      </c>
      <c r="P46" s="296" t="s">
        <v>1342</v>
      </c>
      <c r="Q46" s="248" t="s">
        <v>1343</v>
      </c>
      <c r="R46" s="287"/>
    </row>
    <row r="47">
      <c r="A47" s="220">
        <f t="shared" si="7"/>
        <v>37</v>
      </c>
      <c r="B47" s="183" t="s">
        <v>1344</v>
      </c>
      <c r="C47" s="279" t="s">
        <v>1283</v>
      </c>
      <c r="D47" s="27" t="s">
        <v>1311</v>
      </c>
      <c r="E47" s="245">
        <v>5.335233282E9</v>
      </c>
      <c r="F47" s="245">
        <v>1.571114745E9</v>
      </c>
      <c r="G47" s="245">
        <v>6.906348027E9</v>
      </c>
      <c r="H47" s="245"/>
      <c r="I47" s="245"/>
      <c r="J47" s="245"/>
      <c r="K47" s="245" t="s">
        <v>1188</v>
      </c>
      <c r="L47" s="245" t="s">
        <v>350</v>
      </c>
      <c r="M47" s="245">
        <f t="shared" si="6"/>
        <v>200000000</v>
      </c>
      <c r="N47" s="273" t="s">
        <v>0</v>
      </c>
      <c r="O47" s="274" t="s">
        <v>1190</v>
      </c>
      <c r="P47" s="296" t="s">
        <v>1344</v>
      </c>
      <c r="Q47" s="248" t="s">
        <v>1345</v>
      </c>
      <c r="R47" s="287"/>
    </row>
    <row r="48">
      <c r="A48" s="220">
        <f t="shared" si="7"/>
        <v>38</v>
      </c>
      <c r="B48" s="183" t="s">
        <v>1346</v>
      </c>
      <c r="C48" s="279" t="s">
        <v>1283</v>
      </c>
      <c r="D48" s="27" t="s">
        <v>1224</v>
      </c>
      <c r="E48" s="245">
        <v>5.083062666E9</v>
      </c>
      <c r="F48" s="245">
        <v>1.582703579E9</v>
      </c>
      <c r="G48" s="245">
        <v>6.665766245E9</v>
      </c>
      <c r="H48" s="245"/>
      <c r="I48" s="245"/>
      <c r="J48" s="245"/>
      <c r="K48" s="245" t="s">
        <v>1188</v>
      </c>
      <c r="L48" s="245" t="s">
        <v>350</v>
      </c>
      <c r="M48" s="245">
        <f t="shared" si="6"/>
        <v>200000000</v>
      </c>
      <c r="N48" s="273" t="s">
        <v>0</v>
      </c>
      <c r="O48" s="274" t="s">
        <v>1190</v>
      </c>
      <c r="P48" s="296" t="s">
        <v>1346</v>
      </c>
      <c r="Q48" s="248" t="s">
        <v>1347</v>
      </c>
      <c r="R48" s="287"/>
    </row>
    <row r="49">
      <c r="A49" s="220">
        <f t="shared" si="7"/>
        <v>39</v>
      </c>
      <c r="B49" s="219" t="s">
        <v>1348</v>
      </c>
      <c r="C49" s="282" t="s">
        <v>1283</v>
      </c>
      <c r="D49" s="220">
        <v>190.0</v>
      </c>
      <c r="E49" s="97">
        <v>5.260996187E9</v>
      </c>
      <c r="F49" s="97">
        <v>1.571114745E9</v>
      </c>
      <c r="G49" s="97">
        <v>6.832110932E9</v>
      </c>
      <c r="H49" s="97"/>
      <c r="I49" s="97"/>
      <c r="J49" s="97"/>
      <c r="K49" s="245" t="s">
        <v>1188</v>
      </c>
      <c r="L49" s="245" t="s">
        <v>1189</v>
      </c>
      <c r="M49" s="245">
        <f t="shared" si="6"/>
        <v>200000000</v>
      </c>
      <c r="N49" s="273" t="s">
        <v>0</v>
      </c>
      <c r="O49" s="274" t="s">
        <v>1190</v>
      </c>
      <c r="P49" s="296" t="s">
        <v>1348</v>
      </c>
      <c r="Q49" s="248" t="s">
        <v>1349</v>
      </c>
      <c r="R49" s="287"/>
    </row>
    <row r="50">
      <c r="A50" s="220">
        <f t="shared" si="7"/>
        <v>40</v>
      </c>
      <c r="B50" s="183" t="s">
        <v>1350</v>
      </c>
      <c r="C50" s="282" t="s">
        <v>1283</v>
      </c>
      <c r="D50" s="27" t="s">
        <v>1327</v>
      </c>
      <c r="E50" s="245">
        <v>6.764743709E9</v>
      </c>
      <c r="F50" s="245">
        <v>1.681208666E9</v>
      </c>
      <c r="G50" s="245">
        <v>8.445952375E9</v>
      </c>
      <c r="H50" s="245"/>
      <c r="I50" s="245"/>
      <c r="J50" s="245"/>
      <c r="K50" s="245" t="s">
        <v>1188</v>
      </c>
      <c r="L50" s="245" t="s">
        <v>135</v>
      </c>
      <c r="M50" s="245">
        <f t="shared" si="6"/>
        <v>200000000</v>
      </c>
      <c r="N50" s="273" t="s">
        <v>0</v>
      </c>
      <c r="O50" s="274" t="s">
        <v>1190</v>
      </c>
      <c r="P50" s="280"/>
      <c r="Q50" s="27"/>
      <c r="R50" s="287"/>
    </row>
    <row r="51">
      <c r="A51" s="220">
        <f t="shared" si="7"/>
        <v>41</v>
      </c>
      <c r="B51" s="183" t="s">
        <v>1351</v>
      </c>
      <c r="C51" s="279" t="s">
        <v>1352</v>
      </c>
      <c r="D51" s="27" t="s">
        <v>1353</v>
      </c>
      <c r="E51" s="245">
        <v>8.501910638E9</v>
      </c>
      <c r="F51" s="245">
        <v>2.258994805E9</v>
      </c>
      <c r="G51" s="245">
        <v>1.0760905443E10</v>
      </c>
      <c r="H51" s="245"/>
      <c r="I51" s="245"/>
      <c r="J51" s="245"/>
      <c r="K51" s="245" t="s">
        <v>1188</v>
      </c>
      <c r="L51" s="245"/>
      <c r="M51" s="245">
        <f t="shared" si="6"/>
        <v>200000000</v>
      </c>
      <c r="N51" s="273" t="s">
        <v>0</v>
      </c>
      <c r="O51" s="274" t="s">
        <v>1190</v>
      </c>
      <c r="P51" s="280"/>
      <c r="Q51" s="248" t="s">
        <v>1354</v>
      </c>
      <c r="R51" s="287"/>
    </row>
    <row r="52">
      <c r="A52" s="220">
        <f t="shared" si="7"/>
        <v>42</v>
      </c>
      <c r="B52" s="219" t="s">
        <v>1355</v>
      </c>
      <c r="C52" s="282" t="s">
        <v>1283</v>
      </c>
      <c r="D52" s="220">
        <v>190.0</v>
      </c>
      <c r="E52" s="97">
        <v>4.870956602E9</v>
      </c>
      <c r="F52" s="97">
        <v>1.568631424E9</v>
      </c>
      <c r="G52" s="97">
        <v>6.439588026E9</v>
      </c>
      <c r="H52" s="97"/>
      <c r="I52" s="97"/>
      <c r="J52" s="97"/>
      <c r="K52" s="245" t="s">
        <v>1188</v>
      </c>
      <c r="L52" s="245"/>
      <c r="M52" s="245">
        <f t="shared" si="6"/>
        <v>200000000</v>
      </c>
      <c r="N52" s="273" t="s">
        <v>0</v>
      </c>
      <c r="O52" s="274" t="s">
        <v>1190</v>
      </c>
      <c r="P52" s="296" t="s">
        <v>1355</v>
      </c>
      <c r="Q52" s="248" t="s">
        <v>1356</v>
      </c>
      <c r="R52" s="287"/>
    </row>
    <row r="53">
      <c r="A53" s="220">
        <f t="shared" si="7"/>
        <v>43</v>
      </c>
      <c r="B53" s="219" t="s">
        <v>1357</v>
      </c>
      <c r="C53" s="282" t="s">
        <v>1283</v>
      </c>
      <c r="D53" s="220">
        <v>190.0</v>
      </c>
      <c r="E53" s="97">
        <v>4.870956602E9</v>
      </c>
      <c r="F53" s="97">
        <v>1.571114745E9</v>
      </c>
      <c r="G53" s="97">
        <v>6.442071347E9</v>
      </c>
      <c r="H53" s="97"/>
      <c r="I53" s="97"/>
      <c r="J53" s="97"/>
      <c r="K53" s="245" t="s">
        <v>1188</v>
      </c>
      <c r="L53" s="245"/>
      <c r="M53" s="245">
        <f t="shared" si="6"/>
        <v>200000000</v>
      </c>
      <c r="N53" s="273" t="s">
        <v>0</v>
      </c>
      <c r="O53" s="274" t="s">
        <v>1190</v>
      </c>
      <c r="P53" s="296" t="s">
        <v>1357</v>
      </c>
      <c r="Q53" s="248" t="s">
        <v>1358</v>
      </c>
      <c r="R53" s="287"/>
    </row>
    <row r="54">
      <c r="A54" s="220">
        <f t="shared" si="7"/>
        <v>44</v>
      </c>
      <c r="B54" s="219" t="s">
        <v>1359</v>
      </c>
      <c r="C54" s="279" t="s">
        <v>1283</v>
      </c>
      <c r="D54" s="220" t="s">
        <v>1327</v>
      </c>
      <c r="E54" s="97">
        <v>6.255538207E9</v>
      </c>
      <c r="F54" s="97">
        <v>1.681208666E9</v>
      </c>
      <c r="G54" s="97">
        <v>7.936746873E9</v>
      </c>
      <c r="H54" s="97"/>
      <c r="I54" s="97"/>
      <c r="J54" s="97"/>
      <c r="K54" s="245" t="s">
        <v>1188</v>
      </c>
      <c r="L54" s="245"/>
      <c r="M54" s="245">
        <f t="shared" si="6"/>
        <v>200000000</v>
      </c>
      <c r="N54" s="273" t="s">
        <v>0</v>
      </c>
      <c r="O54" s="274" t="s">
        <v>1190</v>
      </c>
      <c r="P54" s="280"/>
      <c r="Q54" s="225" t="s">
        <v>1360</v>
      </c>
      <c r="R54" s="287"/>
      <c r="S54" s="163"/>
      <c r="T54" s="163"/>
      <c r="U54" s="163"/>
      <c r="V54" s="163"/>
      <c r="W54" s="163"/>
    </row>
    <row r="55">
      <c r="A55" s="220">
        <f t="shared" si="7"/>
        <v>45</v>
      </c>
      <c r="B55" s="219" t="s">
        <v>1361</v>
      </c>
      <c r="C55" s="282" t="s">
        <v>1283</v>
      </c>
      <c r="D55" s="220">
        <v>189.0</v>
      </c>
      <c r="E55" s="97">
        <v>4.870956602E9</v>
      </c>
      <c r="F55" s="97">
        <v>1.564492555E9</v>
      </c>
      <c r="G55" s="97">
        <v>6.435449157E9</v>
      </c>
      <c r="H55" s="97"/>
      <c r="I55" s="97"/>
      <c r="J55" s="97"/>
      <c r="K55" s="245" t="s">
        <v>1188</v>
      </c>
      <c r="L55" s="245"/>
      <c r="M55" s="245">
        <f t="shared" si="6"/>
        <v>200000000</v>
      </c>
      <c r="N55" s="273" t="s">
        <v>0</v>
      </c>
      <c r="O55" s="274" t="s">
        <v>1190</v>
      </c>
      <c r="P55" s="296" t="s">
        <v>1361</v>
      </c>
      <c r="Q55" s="230"/>
      <c r="R55" s="287"/>
    </row>
    <row r="56">
      <c r="A56" s="220">
        <f t="shared" si="7"/>
        <v>46</v>
      </c>
      <c r="B56" s="219" t="s">
        <v>1362</v>
      </c>
      <c r="C56" s="279" t="s">
        <v>1363</v>
      </c>
      <c r="D56" s="220" t="s">
        <v>1296</v>
      </c>
      <c r="E56" s="97">
        <v>1.0071190564E10</v>
      </c>
      <c r="F56" s="97">
        <v>2.356672118E9</v>
      </c>
      <c r="G56" s="97">
        <v>1.2427862682E10</v>
      </c>
      <c r="H56" s="97"/>
      <c r="I56" s="97"/>
      <c r="J56" s="97"/>
      <c r="K56" s="245" t="s">
        <v>1188</v>
      </c>
      <c r="L56" s="245"/>
      <c r="M56" s="245">
        <f t="shared" si="6"/>
        <v>200000000</v>
      </c>
      <c r="N56" s="273" t="s">
        <v>0</v>
      </c>
      <c r="O56" s="274" t="s">
        <v>1190</v>
      </c>
      <c r="P56" s="280"/>
      <c r="Q56" s="230"/>
      <c r="R56" s="287"/>
      <c r="S56" s="163"/>
      <c r="T56" s="163"/>
      <c r="U56" s="163"/>
      <c r="V56" s="163"/>
      <c r="W56" s="163"/>
    </row>
    <row r="57">
      <c r="A57" s="220">
        <f t="shared" si="7"/>
        <v>47</v>
      </c>
      <c r="B57" s="219" t="s">
        <v>1364</v>
      </c>
      <c r="C57" s="279" t="s">
        <v>1283</v>
      </c>
      <c r="D57" s="220" t="s">
        <v>1224</v>
      </c>
      <c r="E57" s="97">
        <v>5.820882842E9</v>
      </c>
      <c r="F57" s="97">
        <v>1.582703579E9</v>
      </c>
      <c r="G57" s="97">
        <v>7.403586421E9</v>
      </c>
      <c r="H57" s="97"/>
      <c r="I57" s="97"/>
      <c r="J57" s="97"/>
      <c r="K57" s="245" t="s">
        <v>1188</v>
      </c>
      <c r="L57" s="245"/>
      <c r="M57" s="245">
        <f t="shared" si="6"/>
        <v>200000000</v>
      </c>
      <c r="N57" s="273" t="s">
        <v>0</v>
      </c>
      <c r="O57" s="274" t="s">
        <v>1190</v>
      </c>
      <c r="P57" s="280"/>
      <c r="Q57" s="230"/>
      <c r="R57" s="287"/>
      <c r="S57" s="163"/>
      <c r="T57" s="163"/>
      <c r="U57" s="163"/>
      <c r="V57" s="163"/>
      <c r="W57" s="163"/>
    </row>
    <row r="58">
      <c r="A58" s="220">
        <f t="shared" si="7"/>
        <v>48</v>
      </c>
      <c r="B58" s="219" t="s">
        <v>1365</v>
      </c>
      <c r="C58" s="282" t="s">
        <v>1283</v>
      </c>
      <c r="D58" s="220">
        <v>189.0</v>
      </c>
      <c r="E58" s="97">
        <v>4.870956602E9</v>
      </c>
      <c r="F58" s="97">
        <v>1.564492555E9</v>
      </c>
      <c r="G58" s="97">
        <v>6.435449157E9</v>
      </c>
      <c r="H58" s="97"/>
      <c r="I58" s="97"/>
      <c r="J58" s="97"/>
      <c r="K58" s="245" t="s">
        <v>1188</v>
      </c>
      <c r="L58" s="245"/>
      <c r="M58" s="245">
        <f t="shared" si="6"/>
        <v>200000000</v>
      </c>
      <c r="N58" s="273" t="s">
        <v>0</v>
      </c>
      <c r="O58" s="274" t="s">
        <v>1190</v>
      </c>
      <c r="P58" s="280"/>
      <c r="Q58" s="230"/>
      <c r="R58" s="287"/>
    </row>
    <row r="59">
      <c r="A59" s="220">
        <f t="shared" si="7"/>
        <v>49</v>
      </c>
      <c r="B59" s="219" t="s">
        <v>1366</v>
      </c>
      <c r="C59" s="282" t="s">
        <v>1183</v>
      </c>
      <c r="D59" s="220" t="s">
        <v>1367</v>
      </c>
      <c r="E59" s="245">
        <v>6.044197997E9</v>
      </c>
      <c r="F59" s="245">
        <v>1.573598067E9</v>
      </c>
      <c r="G59" s="245">
        <v>7.617796064E9</v>
      </c>
      <c r="H59" s="245"/>
      <c r="I59" s="245"/>
      <c r="J59" s="245"/>
      <c r="K59" s="245" t="s">
        <v>1188</v>
      </c>
      <c r="L59" s="245"/>
      <c r="M59" s="245">
        <f t="shared" si="6"/>
        <v>200000000</v>
      </c>
      <c r="N59" s="273" t="s">
        <v>0</v>
      </c>
      <c r="O59" s="274" t="s">
        <v>1190</v>
      </c>
      <c r="P59" s="280"/>
      <c r="Q59" s="230"/>
      <c r="R59" s="287"/>
    </row>
    <row r="60">
      <c r="A60" s="220">
        <f t="shared" si="7"/>
        <v>50</v>
      </c>
      <c r="B60" s="219" t="s">
        <v>1368</v>
      </c>
      <c r="C60" s="282" t="s">
        <v>1283</v>
      </c>
      <c r="D60" s="220">
        <v>188.0</v>
      </c>
      <c r="E60" s="97">
        <v>5.335233282E9</v>
      </c>
      <c r="F60" s="97">
        <v>1.559525912E9</v>
      </c>
      <c r="G60" s="97">
        <v>6.894759194E9</v>
      </c>
      <c r="H60" s="97"/>
      <c r="I60" s="97"/>
      <c r="J60" s="97"/>
      <c r="K60" s="245" t="s">
        <v>1188</v>
      </c>
      <c r="L60" s="245"/>
      <c r="M60" s="245">
        <f t="shared" si="6"/>
        <v>200000000</v>
      </c>
      <c r="N60" s="273" t="s">
        <v>0</v>
      </c>
      <c r="O60" s="274" t="s">
        <v>1190</v>
      </c>
      <c r="P60" s="280"/>
      <c r="Q60" s="230"/>
      <c r="R60" s="287"/>
    </row>
    <row r="61">
      <c r="A61" s="220">
        <f t="shared" si="7"/>
        <v>51</v>
      </c>
      <c r="B61" s="219" t="s">
        <v>1369</v>
      </c>
      <c r="C61" s="282" t="s">
        <v>1283</v>
      </c>
      <c r="D61" s="220">
        <v>188.0</v>
      </c>
      <c r="E61" s="97">
        <v>5.335233282E9</v>
      </c>
      <c r="F61" s="97">
        <v>1.559525912E9</v>
      </c>
      <c r="G61" s="97">
        <v>6.894759194E9</v>
      </c>
      <c r="H61" s="97"/>
      <c r="I61" s="97"/>
      <c r="J61" s="97"/>
      <c r="K61" s="245" t="s">
        <v>1188</v>
      </c>
      <c r="L61" s="245"/>
      <c r="M61" s="245">
        <f t="shared" si="6"/>
        <v>200000000</v>
      </c>
      <c r="N61" s="273" t="s">
        <v>0</v>
      </c>
      <c r="O61" s="274" t="s">
        <v>1190</v>
      </c>
      <c r="P61" s="280"/>
      <c r="Q61" s="230"/>
      <c r="R61" s="287"/>
    </row>
    <row r="62">
      <c r="A62" s="220">
        <f t="shared" si="7"/>
        <v>52</v>
      </c>
      <c r="B62" s="219" t="s">
        <v>1370</v>
      </c>
      <c r="C62" s="282" t="s">
        <v>1283</v>
      </c>
      <c r="D62" s="220">
        <v>189.0</v>
      </c>
      <c r="E62" s="97">
        <v>5.260996187E9</v>
      </c>
      <c r="F62" s="97">
        <v>1.564492555E9</v>
      </c>
      <c r="G62" s="97">
        <v>6.825488742E9</v>
      </c>
      <c r="H62" s="97"/>
      <c r="I62" s="97"/>
      <c r="J62" s="97"/>
      <c r="K62" s="245" t="s">
        <v>1188</v>
      </c>
      <c r="L62" s="245"/>
      <c r="M62" s="245">
        <f t="shared" si="6"/>
        <v>200000000</v>
      </c>
      <c r="N62" s="273" t="s">
        <v>0</v>
      </c>
      <c r="O62" s="274" t="s">
        <v>1190</v>
      </c>
      <c r="P62" s="280"/>
      <c r="Q62" s="230"/>
      <c r="R62" s="287"/>
    </row>
    <row r="63">
      <c r="A63" s="220">
        <f t="shared" si="7"/>
        <v>53</v>
      </c>
      <c r="B63" s="219" t="s">
        <v>1371</v>
      </c>
      <c r="C63" s="282" t="s">
        <v>1283</v>
      </c>
      <c r="D63" s="220">
        <v>190.0</v>
      </c>
      <c r="E63" s="97">
        <v>5.365423077E9</v>
      </c>
      <c r="F63" s="97">
        <v>1.570268972E9</v>
      </c>
      <c r="G63" s="97">
        <v>6.935710049E9</v>
      </c>
      <c r="H63" s="97"/>
      <c r="I63" s="97"/>
      <c r="J63" s="97"/>
      <c r="K63" s="245" t="s">
        <v>1188</v>
      </c>
      <c r="L63" s="245"/>
      <c r="M63" s="245">
        <f t="shared" si="6"/>
        <v>200000000</v>
      </c>
      <c r="N63" s="273" t="s">
        <v>0</v>
      </c>
      <c r="O63" s="274" t="s">
        <v>1190</v>
      </c>
      <c r="P63" s="280"/>
      <c r="Q63" s="230"/>
      <c r="R63" s="287"/>
    </row>
    <row r="64">
      <c r="A64" s="220">
        <f t="shared" si="7"/>
        <v>54</v>
      </c>
      <c r="B64" s="219" t="s">
        <v>1372</v>
      </c>
      <c r="C64" s="282" t="s">
        <v>1283</v>
      </c>
      <c r="D64" s="27">
        <v>2044.0</v>
      </c>
      <c r="E64" s="97">
        <v>5.529899579E9</v>
      </c>
      <c r="F64" s="97">
        <v>1.691969726E9</v>
      </c>
      <c r="G64" s="97">
        <v>7.221869305E9</v>
      </c>
      <c r="H64" s="97"/>
      <c r="I64" s="97"/>
      <c r="J64" s="97"/>
      <c r="K64" s="245" t="s">
        <v>1188</v>
      </c>
      <c r="L64" s="245"/>
      <c r="M64" s="245">
        <f t="shared" si="6"/>
        <v>200000000</v>
      </c>
      <c r="N64" s="273" t="s">
        <v>0</v>
      </c>
      <c r="O64" s="274" t="s">
        <v>1190</v>
      </c>
      <c r="P64" s="280"/>
      <c r="Q64" s="230"/>
      <c r="R64" s="287"/>
    </row>
    <row r="65">
      <c r="A65" s="220">
        <f t="shared" si="7"/>
        <v>55</v>
      </c>
      <c r="B65" s="219" t="s">
        <v>1373</v>
      </c>
      <c r="C65" s="282" t="s">
        <v>1283</v>
      </c>
      <c r="D65" s="27">
        <v>1894.0</v>
      </c>
      <c r="E65" s="97">
        <v>4.941658563E9</v>
      </c>
      <c r="F65" s="97">
        <v>1.571114745E9</v>
      </c>
      <c r="G65" s="97">
        <v>6.512773308E9</v>
      </c>
      <c r="H65" s="97"/>
      <c r="I65" s="97"/>
      <c r="J65" s="97"/>
      <c r="K65" s="245" t="s">
        <v>1188</v>
      </c>
      <c r="L65" s="245"/>
      <c r="M65" s="245">
        <f t="shared" si="6"/>
        <v>200000000</v>
      </c>
      <c r="N65" s="273" t="s">
        <v>0</v>
      </c>
      <c r="O65" s="274" t="s">
        <v>1190</v>
      </c>
      <c r="P65" s="280"/>
      <c r="Q65" s="230"/>
      <c r="R65" s="287"/>
    </row>
    <row r="66" ht="36.0" customHeight="1">
      <c r="A66" s="220">
        <f t="shared" si="7"/>
        <v>56</v>
      </c>
      <c r="B66" s="183" t="s">
        <v>1374</v>
      </c>
      <c r="C66" s="249" t="s">
        <v>1183</v>
      </c>
      <c r="D66" s="27">
        <v>193.0</v>
      </c>
      <c r="E66" s="245">
        <v>5.335233282E9</v>
      </c>
      <c r="F66" s="245">
        <v>1.595947961E9</v>
      </c>
      <c r="G66" s="245">
        <v>6.931181243E9</v>
      </c>
      <c r="H66" s="187" t="s">
        <v>1375</v>
      </c>
      <c r="I66" s="187" t="s">
        <v>1376</v>
      </c>
      <c r="J66" s="187" t="s">
        <v>1377</v>
      </c>
      <c r="K66" s="245" t="s">
        <v>1188</v>
      </c>
      <c r="L66" s="245" t="s">
        <v>52</v>
      </c>
      <c r="M66" s="245">
        <f t="shared" si="6"/>
        <v>200000000</v>
      </c>
      <c r="N66" s="273" t="s">
        <v>0</v>
      </c>
      <c r="O66" s="274" t="s">
        <v>1190</v>
      </c>
      <c r="P66" s="27"/>
      <c r="Q66" s="248" t="s">
        <v>1378</v>
      </c>
      <c r="R66" s="123" t="s">
        <v>1379</v>
      </c>
      <c r="S66" s="275"/>
      <c r="T66" s="275"/>
      <c r="U66" s="275"/>
      <c r="V66" s="275"/>
      <c r="W66" s="275"/>
    </row>
    <row r="67">
      <c r="A67" s="220">
        <f t="shared" si="7"/>
        <v>57</v>
      </c>
      <c r="B67" s="253" t="s">
        <v>1380</v>
      </c>
      <c r="C67" s="249">
        <v>60.0</v>
      </c>
      <c r="D67" s="249" t="s">
        <v>1381</v>
      </c>
      <c r="E67" s="245">
        <v>5.970703282E9</v>
      </c>
      <c r="F67" s="245">
        <v>1.624092271E9</v>
      </c>
      <c r="G67" s="245">
        <v>7.594795553E9</v>
      </c>
      <c r="H67" s="245"/>
      <c r="I67" s="245"/>
      <c r="J67" s="245"/>
      <c r="K67" s="245" t="s">
        <v>1188</v>
      </c>
      <c r="L67" s="245" t="s">
        <v>1189</v>
      </c>
      <c r="M67" s="245">
        <f t="shared" si="6"/>
        <v>200000000</v>
      </c>
      <c r="N67" s="273" t="s">
        <v>0</v>
      </c>
      <c r="O67" s="274" t="s">
        <v>1190</v>
      </c>
      <c r="P67" s="27"/>
      <c r="Q67" s="225" t="s">
        <v>1382</v>
      </c>
      <c r="R67" s="149"/>
      <c r="S67" s="217"/>
      <c r="T67" s="217"/>
      <c r="U67" s="217"/>
      <c r="V67" s="217"/>
      <c r="W67" s="217"/>
    </row>
    <row r="68">
      <c r="A68" s="220">
        <f t="shared" si="7"/>
        <v>58</v>
      </c>
      <c r="B68" s="183" t="s">
        <v>1383</v>
      </c>
      <c r="C68" s="249">
        <v>60.0</v>
      </c>
      <c r="D68" s="249" t="s">
        <v>1384</v>
      </c>
      <c r="E68" s="245">
        <v>5.335233282E9</v>
      </c>
      <c r="F68" s="245">
        <v>1.614158985E9</v>
      </c>
      <c r="G68" s="245">
        <v>6.949392267E9</v>
      </c>
      <c r="H68" s="245"/>
      <c r="I68" s="245"/>
      <c r="J68" s="245"/>
      <c r="K68" s="245" t="s">
        <v>1188</v>
      </c>
      <c r="L68" s="245" t="s">
        <v>135</v>
      </c>
      <c r="M68" s="245">
        <f t="shared" si="6"/>
        <v>200000000</v>
      </c>
      <c r="N68" s="273" t="s">
        <v>0</v>
      </c>
      <c r="O68" s="274" t="s">
        <v>1190</v>
      </c>
      <c r="P68" s="27"/>
      <c r="Q68" s="248" t="s">
        <v>1385</v>
      </c>
      <c r="R68" s="123" t="s">
        <v>179</v>
      </c>
      <c r="S68" s="163"/>
      <c r="T68" s="163"/>
      <c r="U68" s="163"/>
      <c r="V68" s="163"/>
      <c r="W68" s="163"/>
    </row>
    <row r="69">
      <c r="A69" s="220">
        <f t="shared" si="7"/>
        <v>59</v>
      </c>
      <c r="B69" s="253" t="s">
        <v>1386</v>
      </c>
      <c r="C69" s="249">
        <v>60.0</v>
      </c>
      <c r="D69" s="27">
        <v>197.7</v>
      </c>
      <c r="E69" s="97">
        <v>5.335233282E9</v>
      </c>
      <c r="F69" s="97">
        <v>1.636508879E9</v>
      </c>
      <c r="G69" s="97">
        <v>6.971742161E9</v>
      </c>
      <c r="H69" s="97"/>
      <c r="I69" s="97"/>
      <c r="J69" s="97"/>
      <c r="K69" s="245" t="s">
        <v>1188</v>
      </c>
      <c r="L69" s="245" t="s">
        <v>135</v>
      </c>
      <c r="M69" s="245">
        <f t="shared" si="6"/>
        <v>200000000</v>
      </c>
      <c r="N69" s="273" t="s">
        <v>0</v>
      </c>
      <c r="O69" s="274" t="s">
        <v>1190</v>
      </c>
      <c r="P69" s="27"/>
      <c r="Q69" s="248" t="s">
        <v>1387</v>
      </c>
      <c r="R69" s="123" t="s">
        <v>1030</v>
      </c>
    </row>
    <row r="70">
      <c r="A70" s="220">
        <f t="shared" si="7"/>
        <v>60</v>
      </c>
      <c r="B70" s="253" t="s">
        <v>1388</v>
      </c>
      <c r="C70" s="249">
        <v>60.0</v>
      </c>
      <c r="D70" s="27">
        <v>197.7</v>
      </c>
      <c r="E70" s="97">
        <v>5.335233282E9</v>
      </c>
      <c r="F70" s="97">
        <v>1.636508879E9</v>
      </c>
      <c r="G70" s="97">
        <v>6.971742161E9</v>
      </c>
      <c r="H70" s="97"/>
      <c r="I70" s="97"/>
      <c r="J70" s="97"/>
      <c r="K70" s="245" t="s">
        <v>1188</v>
      </c>
      <c r="L70" s="245" t="s">
        <v>135</v>
      </c>
      <c r="M70" s="245">
        <f t="shared" si="6"/>
        <v>200000000</v>
      </c>
      <c r="N70" s="273" t="s">
        <v>0</v>
      </c>
      <c r="O70" s="274" t="s">
        <v>1190</v>
      </c>
      <c r="P70" s="27"/>
      <c r="Q70" s="248" t="s">
        <v>1389</v>
      </c>
      <c r="R70" s="123" t="s">
        <v>1219</v>
      </c>
    </row>
    <row r="71">
      <c r="A71" s="220">
        <f t="shared" si="7"/>
        <v>61</v>
      </c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73"/>
      <c r="O71" s="249"/>
      <c r="P71" s="249"/>
      <c r="Q71" s="249"/>
      <c r="R71" s="149"/>
    </row>
    <row r="72">
      <c r="A72" s="260"/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1"/>
    </row>
    <row r="73">
      <c r="A73" s="260"/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1"/>
    </row>
    <row r="74">
      <c r="B74" s="297"/>
      <c r="R74" s="298"/>
    </row>
    <row r="75">
      <c r="B75" s="297"/>
      <c r="R75" s="298"/>
    </row>
    <row r="76">
      <c r="B76" s="297"/>
      <c r="R76" s="298"/>
    </row>
    <row r="77">
      <c r="B77" s="297"/>
      <c r="R77" s="298"/>
    </row>
    <row r="78">
      <c r="B78" s="297"/>
      <c r="R78" s="298"/>
    </row>
    <row r="79">
      <c r="B79" s="297"/>
      <c r="R79" s="298"/>
    </row>
    <row r="80">
      <c r="B80" s="297"/>
      <c r="R80" s="298"/>
    </row>
    <row r="81">
      <c r="B81" s="297"/>
      <c r="R81" s="298"/>
    </row>
    <row r="82">
      <c r="B82" s="297"/>
      <c r="R82" s="298"/>
    </row>
    <row r="83">
      <c r="B83" s="297"/>
      <c r="R83" s="298"/>
    </row>
    <row r="84">
      <c r="B84" s="297"/>
      <c r="R84" s="298"/>
    </row>
    <row r="85">
      <c r="B85" s="297"/>
      <c r="R85" s="298"/>
    </row>
    <row r="86">
      <c r="B86" s="297"/>
      <c r="R86" s="298"/>
    </row>
    <row r="87">
      <c r="B87" s="297"/>
      <c r="R87" s="298"/>
    </row>
    <row r="88">
      <c r="B88" s="297"/>
      <c r="R88" s="298"/>
    </row>
    <row r="89">
      <c r="B89" s="297"/>
      <c r="R89" s="298"/>
    </row>
    <row r="90">
      <c r="B90" s="297"/>
      <c r="R90" s="298"/>
    </row>
    <row r="91">
      <c r="B91" s="297"/>
      <c r="R91" s="298"/>
    </row>
    <row r="92">
      <c r="B92" s="297"/>
      <c r="R92" s="298"/>
    </row>
    <row r="93">
      <c r="B93" s="297"/>
      <c r="R93" s="298"/>
    </row>
    <row r="94">
      <c r="B94" s="297"/>
      <c r="R94" s="298"/>
    </row>
    <row r="95">
      <c r="B95" s="297"/>
      <c r="R95" s="298"/>
    </row>
    <row r="96">
      <c r="B96" s="297"/>
      <c r="R96" s="298"/>
    </row>
    <row r="97">
      <c r="B97" s="297"/>
      <c r="R97" s="298"/>
    </row>
    <row r="98">
      <c r="B98" s="297"/>
      <c r="R98" s="298"/>
    </row>
    <row r="99">
      <c r="B99" s="297"/>
      <c r="R99" s="298"/>
    </row>
    <row r="100">
      <c r="B100" s="297"/>
      <c r="R100" s="298"/>
    </row>
    <row r="101">
      <c r="B101" s="297"/>
      <c r="R101" s="298"/>
    </row>
    <row r="102">
      <c r="B102" s="297"/>
      <c r="R102" s="298"/>
    </row>
    <row r="103">
      <c r="B103" s="297"/>
      <c r="R103" s="298"/>
    </row>
    <row r="104">
      <c r="B104" s="297"/>
      <c r="R104" s="298"/>
    </row>
    <row r="105">
      <c r="B105" s="297"/>
      <c r="R105" s="298"/>
    </row>
    <row r="106">
      <c r="B106" s="297"/>
      <c r="R106" s="298"/>
    </row>
    <row r="107">
      <c r="B107" s="297"/>
      <c r="R107" s="298"/>
    </row>
    <row r="108">
      <c r="B108" s="297"/>
      <c r="R108" s="298"/>
    </row>
    <row r="109">
      <c r="B109" s="297"/>
      <c r="R109" s="298"/>
    </row>
    <row r="110">
      <c r="B110" s="297"/>
      <c r="R110" s="298"/>
    </row>
    <row r="111">
      <c r="B111" s="297"/>
      <c r="R111" s="298"/>
    </row>
    <row r="112">
      <c r="B112" s="297"/>
      <c r="R112" s="298"/>
    </row>
    <row r="113">
      <c r="B113" s="297"/>
      <c r="R113" s="298"/>
    </row>
    <row r="114">
      <c r="B114" s="297"/>
      <c r="R114" s="298"/>
    </row>
    <row r="115">
      <c r="B115" s="297"/>
      <c r="R115" s="298"/>
    </row>
    <row r="116">
      <c r="B116" s="297"/>
      <c r="R116" s="298"/>
    </row>
    <row r="117">
      <c r="B117" s="297"/>
      <c r="R117" s="298"/>
    </row>
    <row r="118">
      <c r="B118" s="297"/>
      <c r="R118" s="298"/>
    </row>
    <row r="119">
      <c r="B119" s="297"/>
      <c r="R119" s="298"/>
    </row>
    <row r="120">
      <c r="B120" s="297"/>
      <c r="R120" s="298"/>
    </row>
    <row r="121">
      <c r="B121" s="297"/>
      <c r="R121" s="298"/>
    </row>
    <row r="122">
      <c r="B122" s="297"/>
      <c r="R122" s="298"/>
    </row>
    <row r="123">
      <c r="B123" s="297"/>
      <c r="R123" s="298"/>
    </row>
    <row r="124">
      <c r="B124" s="297"/>
      <c r="R124" s="298"/>
    </row>
    <row r="125">
      <c r="B125" s="297"/>
      <c r="R125" s="298"/>
    </row>
    <row r="126">
      <c r="B126" s="297"/>
      <c r="R126" s="298"/>
    </row>
    <row r="127">
      <c r="B127" s="297"/>
      <c r="R127" s="298"/>
    </row>
    <row r="128">
      <c r="B128" s="297"/>
      <c r="R128" s="298"/>
    </row>
    <row r="129">
      <c r="B129" s="297"/>
      <c r="R129" s="298"/>
    </row>
    <row r="130">
      <c r="B130" s="297"/>
      <c r="R130" s="298"/>
    </row>
    <row r="131">
      <c r="B131" s="297"/>
      <c r="R131" s="298"/>
    </row>
    <row r="132">
      <c r="B132" s="297"/>
      <c r="R132" s="298"/>
    </row>
    <row r="133">
      <c r="B133" s="297"/>
      <c r="R133" s="298"/>
    </row>
    <row r="134">
      <c r="B134" s="297"/>
      <c r="R134" s="298"/>
    </row>
    <row r="135">
      <c r="B135" s="297"/>
      <c r="R135" s="298"/>
    </row>
    <row r="136">
      <c r="B136" s="297"/>
      <c r="R136" s="298"/>
    </row>
    <row r="137">
      <c r="B137" s="297"/>
      <c r="R137" s="298"/>
    </row>
    <row r="138">
      <c r="B138" s="297"/>
      <c r="R138" s="298"/>
    </row>
    <row r="139">
      <c r="B139" s="297"/>
      <c r="R139" s="298"/>
    </row>
    <row r="140">
      <c r="B140" s="297"/>
      <c r="R140" s="298"/>
    </row>
    <row r="141">
      <c r="B141" s="297"/>
      <c r="R141" s="298"/>
    </row>
    <row r="142">
      <c r="B142" s="297"/>
      <c r="R142" s="298"/>
    </row>
    <row r="143">
      <c r="B143" s="297"/>
      <c r="R143" s="298"/>
    </row>
    <row r="144">
      <c r="B144" s="297"/>
      <c r="R144" s="298"/>
    </row>
    <row r="145">
      <c r="B145" s="297"/>
      <c r="R145" s="298"/>
    </row>
    <row r="146">
      <c r="B146" s="297"/>
      <c r="R146" s="298"/>
    </row>
    <row r="147">
      <c r="B147" s="297"/>
      <c r="R147" s="298"/>
    </row>
    <row r="148">
      <c r="B148" s="297"/>
      <c r="R148" s="298"/>
    </row>
    <row r="149">
      <c r="B149" s="297"/>
      <c r="R149" s="298"/>
    </row>
    <row r="150">
      <c r="B150" s="297"/>
      <c r="R150" s="298"/>
    </row>
    <row r="151">
      <c r="B151" s="297"/>
      <c r="R151" s="298"/>
    </row>
    <row r="152">
      <c r="B152" s="297"/>
      <c r="R152" s="298"/>
    </row>
    <row r="153">
      <c r="B153" s="297"/>
      <c r="R153" s="298"/>
    </row>
    <row r="154">
      <c r="B154" s="297"/>
      <c r="R154" s="298"/>
    </row>
    <row r="155">
      <c r="B155" s="297"/>
      <c r="R155" s="298"/>
    </row>
    <row r="156">
      <c r="B156" s="297"/>
      <c r="R156" s="298"/>
    </row>
    <row r="157">
      <c r="B157" s="297"/>
      <c r="R157" s="298"/>
    </row>
    <row r="158">
      <c r="B158" s="297"/>
      <c r="R158" s="298"/>
    </row>
    <row r="159">
      <c r="B159" s="297"/>
      <c r="R159" s="298"/>
    </row>
    <row r="160">
      <c r="B160" s="297"/>
      <c r="R160" s="298"/>
    </row>
    <row r="161">
      <c r="B161" s="297"/>
      <c r="R161" s="298"/>
    </row>
    <row r="162">
      <c r="B162" s="297"/>
      <c r="R162" s="298"/>
    </row>
    <row r="163">
      <c r="B163" s="297"/>
      <c r="R163" s="298"/>
    </row>
    <row r="164">
      <c r="B164" s="297"/>
      <c r="R164" s="298"/>
    </row>
    <row r="165">
      <c r="B165" s="297"/>
      <c r="R165" s="298"/>
    </row>
    <row r="166">
      <c r="B166" s="297"/>
      <c r="R166" s="298"/>
    </row>
    <row r="167">
      <c r="B167" s="297"/>
      <c r="R167" s="298"/>
    </row>
    <row r="168">
      <c r="B168" s="297"/>
      <c r="R168" s="298"/>
    </row>
    <row r="169">
      <c r="B169" s="297"/>
      <c r="R169" s="298"/>
    </row>
    <row r="170">
      <c r="B170" s="297"/>
      <c r="R170" s="298"/>
    </row>
    <row r="171">
      <c r="B171" s="297"/>
      <c r="R171" s="298"/>
    </row>
    <row r="172">
      <c r="B172" s="297"/>
      <c r="R172" s="298"/>
    </row>
    <row r="173">
      <c r="B173" s="297"/>
      <c r="R173" s="298"/>
    </row>
    <row r="174">
      <c r="B174" s="297"/>
      <c r="R174" s="298"/>
    </row>
    <row r="175">
      <c r="B175" s="297"/>
      <c r="R175" s="298"/>
    </row>
    <row r="176">
      <c r="B176" s="297"/>
      <c r="R176" s="298"/>
    </row>
    <row r="177">
      <c r="B177" s="297"/>
      <c r="R177" s="298"/>
    </row>
    <row r="178">
      <c r="B178" s="297"/>
      <c r="R178" s="298"/>
    </row>
    <row r="179">
      <c r="B179" s="297"/>
      <c r="R179" s="298"/>
    </row>
    <row r="180">
      <c r="B180" s="297"/>
      <c r="R180" s="298"/>
    </row>
    <row r="181">
      <c r="B181" s="297"/>
      <c r="R181" s="298"/>
    </row>
    <row r="182">
      <c r="B182" s="297"/>
      <c r="R182" s="298"/>
    </row>
    <row r="183">
      <c r="B183" s="297"/>
      <c r="R183" s="298"/>
    </row>
    <row r="184">
      <c r="B184" s="297"/>
      <c r="R184" s="298"/>
    </row>
    <row r="185">
      <c r="B185" s="297"/>
      <c r="R185" s="298"/>
    </row>
    <row r="186">
      <c r="B186" s="297"/>
      <c r="R186" s="298"/>
    </row>
    <row r="187">
      <c r="B187" s="297"/>
      <c r="R187" s="298"/>
    </row>
    <row r="188">
      <c r="B188" s="297"/>
      <c r="R188" s="298"/>
    </row>
    <row r="189">
      <c r="B189" s="297"/>
      <c r="R189" s="298"/>
    </row>
    <row r="190">
      <c r="B190" s="297"/>
      <c r="R190" s="298"/>
    </row>
    <row r="191">
      <c r="B191" s="297"/>
      <c r="R191" s="298"/>
    </row>
    <row r="192">
      <c r="B192" s="297"/>
      <c r="R192" s="298"/>
    </row>
    <row r="193">
      <c r="B193" s="297"/>
      <c r="R193" s="298"/>
    </row>
    <row r="194">
      <c r="B194" s="297"/>
      <c r="R194" s="298"/>
    </row>
    <row r="195">
      <c r="B195" s="297"/>
      <c r="R195" s="298"/>
    </row>
    <row r="196">
      <c r="B196" s="297"/>
      <c r="R196" s="298"/>
    </row>
    <row r="197">
      <c r="B197" s="297"/>
      <c r="R197" s="298"/>
    </row>
    <row r="198">
      <c r="B198" s="297"/>
      <c r="R198" s="298"/>
    </row>
    <row r="199">
      <c r="B199" s="297"/>
      <c r="R199" s="298"/>
    </row>
    <row r="200">
      <c r="B200" s="297"/>
      <c r="R200" s="298"/>
    </row>
    <row r="201">
      <c r="B201" s="297"/>
      <c r="R201" s="298"/>
    </row>
    <row r="202">
      <c r="B202" s="297"/>
      <c r="R202" s="298"/>
    </row>
    <row r="203">
      <c r="B203" s="297"/>
      <c r="R203" s="298"/>
    </row>
    <row r="204">
      <c r="B204" s="297"/>
      <c r="R204" s="298"/>
    </row>
    <row r="205">
      <c r="B205" s="297"/>
      <c r="R205" s="298"/>
    </row>
    <row r="206">
      <c r="B206" s="297"/>
      <c r="R206" s="298"/>
    </row>
    <row r="207">
      <c r="B207" s="297"/>
      <c r="R207" s="298"/>
    </row>
    <row r="208">
      <c r="B208" s="297"/>
      <c r="R208" s="298"/>
    </row>
    <row r="209">
      <c r="B209" s="297"/>
      <c r="R209" s="298"/>
    </row>
    <row r="210">
      <c r="B210" s="297"/>
      <c r="R210" s="298"/>
    </row>
    <row r="211">
      <c r="B211" s="297"/>
      <c r="R211" s="298"/>
    </row>
    <row r="212">
      <c r="B212" s="297"/>
      <c r="R212" s="298"/>
    </row>
    <row r="213">
      <c r="B213" s="297"/>
      <c r="R213" s="298"/>
    </row>
    <row r="214">
      <c r="B214" s="297"/>
      <c r="R214" s="298"/>
    </row>
    <row r="215">
      <c r="B215" s="297"/>
      <c r="R215" s="298"/>
    </row>
    <row r="216">
      <c r="B216" s="297"/>
      <c r="R216" s="298"/>
    </row>
    <row r="217">
      <c r="B217" s="297"/>
      <c r="R217" s="298"/>
    </row>
    <row r="218">
      <c r="B218" s="297"/>
      <c r="R218" s="298"/>
    </row>
    <row r="219">
      <c r="B219" s="297"/>
      <c r="R219" s="298"/>
    </row>
    <row r="220">
      <c r="B220" s="297"/>
      <c r="R220" s="298"/>
    </row>
    <row r="221">
      <c r="B221" s="297"/>
      <c r="R221" s="298"/>
    </row>
    <row r="222">
      <c r="B222" s="297"/>
      <c r="R222" s="298"/>
    </row>
    <row r="223">
      <c r="B223" s="297"/>
      <c r="R223" s="298"/>
    </row>
    <row r="224">
      <c r="B224" s="297"/>
      <c r="R224" s="298"/>
    </row>
    <row r="225">
      <c r="B225" s="297"/>
      <c r="R225" s="298"/>
    </row>
    <row r="226">
      <c r="B226" s="297"/>
      <c r="R226" s="298"/>
    </row>
    <row r="227">
      <c r="B227" s="297"/>
      <c r="R227" s="298"/>
    </row>
    <row r="228">
      <c r="B228" s="297"/>
      <c r="R228" s="298"/>
    </row>
    <row r="229">
      <c r="B229" s="297"/>
      <c r="R229" s="298"/>
    </row>
    <row r="230">
      <c r="B230" s="297"/>
      <c r="R230" s="298"/>
    </row>
    <row r="231">
      <c r="B231" s="297"/>
      <c r="R231" s="298"/>
    </row>
    <row r="232">
      <c r="B232" s="297"/>
      <c r="R232" s="298"/>
    </row>
    <row r="233">
      <c r="B233" s="297"/>
      <c r="R233" s="298"/>
    </row>
    <row r="234">
      <c r="B234" s="297"/>
      <c r="R234" s="298"/>
    </row>
    <row r="235">
      <c r="B235" s="297"/>
      <c r="R235" s="298"/>
    </row>
    <row r="236">
      <c r="B236" s="297"/>
      <c r="R236" s="298"/>
    </row>
    <row r="237">
      <c r="B237" s="297"/>
      <c r="R237" s="298"/>
    </row>
    <row r="238">
      <c r="B238" s="297"/>
      <c r="R238" s="298"/>
    </row>
    <row r="239">
      <c r="B239" s="297"/>
      <c r="R239" s="298"/>
    </row>
    <row r="240">
      <c r="B240" s="297"/>
      <c r="R240" s="298"/>
    </row>
    <row r="241">
      <c r="B241" s="297"/>
      <c r="R241" s="298"/>
    </row>
    <row r="242">
      <c r="B242" s="297"/>
      <c r="R242" s="298"/>
    </row>
    <row r="243">
      <c r="B243" s="297"/>
      <c r="R243" s="298"/>
    </row>
    <row r="244">
      <c r="B244" s="297"/>
      <c r="R244" s="298"/>
    </row>
    <row r="245">
      <c r="B245" s="297"/>
      <c r="R245" s="298"/>
    </row>
    <row r="246">
      <c r="B246" s="297"/>
      <c r="R246" s="298"/>
    </row>
    <row r="247">
      <c r="B247" s="297"/>
      <c r="R247" s="298"/>
    </row>
    <row r="248">
      <c r="B248" s="297"/>
      <c r="R248" s="298"/>
    </row>
    <row r="249">
      <c r="B249" s="297"/>
      <c r="R249" s="298"/>
    </row>
    <row r="250">
      <c r="B250" s="297"/>
      <c r="R250" s="298"/>
    </row>
    <row r="251">
      <c r="B251" s="297"/>
      <c r="R251" s="298"/>
    </row>
    <row r="252">
      <c r="B252" s="297"/>
      <c r="R252" s="298"/>
    </row>
    <row r="253">
      <c r="B253" s="297"/>
      <c r="R253" s="298"/>
    </row>
    <row r="254">
      <c r="B254" s="297"/>
      <c r="R254" s="298"/>
    </row>
    <row r="255">
      <c r="B255" s="297"/>
      <c r="R255" s="298"/>
    </row>
    <row r="256">
      <c r="B256" s="297"/>
      <c r="R256" s="298"/>
    </row>
    <row r="257">
      <c r="B257" s="297"/>
      <c r="R257" s="298"/>
    </row>
    <row r="258">
      <c r="B258" s="297"/>
      <c r="R258" s="298"/>
    </row>
    <row r="259">
      <c r="B259" s="297"/>
      <c r="R259" s="298"/>
    </row>
    <row r="260">
      <c r="B260" s="297"/>
      <c r="R260" s="298"/>
    </row>
    <row r="261">
      <c r="B261" s="297"/>
      <c r="R261" s="298"/>
    </row>
    <row r="262">
      <c r="B262" s="297"/>
      <c r="R262" s="298"/>
    </row>
    <row r="263">
      <c r="B263" s="297"/>
      <c r="R263" s="298"/>
    </row>
    <row r="264">
      <c r="B264" s="297"/>
      <c r="R264" s="298"/>
    </row>
    <row r="265">
      <c r="B265" s="297"/>
      <c r="R265" s="298"/>
    </row>
    <row r="266">
      <c r="B266" s="297"/>
      <c r="R266" s="298"/>
    </row>
    <row r="267">
      <c r="B267" s="297"/>
      <c r="R267" s="298"/>
    </row>
    <row r="268">
      <c r="B268" s="297"/>
      <c r="R268" s="298"/>
    </row>
    <row r="269">
      <c r="B269" s="297"/>
      <c r="R269" s="298"/>
    </row>
    <row r="270">
      <c r="B270" s="297"/>
      <c r="R270" s="298"/>
    </row>
    <row r="271">
      <c r="B271" s="297"/>
      <c r="R271" s="298"/>
    </row>
    <row r="272">
      <c r="B272" s="297"/>
      <c r="R272" s="298"/>
    </row>
    <row r="273">
      <c r="B273" s="297"/>
      <c r="R273" s="298"/>
    </row>
    <row r="274">
      <c r="B274" s="297"/>
      <c r="R274" s="298"/>
    </row>
    <row r="275">
      <c r="B275" s="297"/>
      <c r="R275" s="298"/>
    </row>
    <row r="276">
      <c r="B276" s="297"/>
      <c r="R276" s="298"/>
    </row>
    <row r="277">
      <c r="B277" s="297"/>
      <c r="R277" s="298"/>
    </row>
    <row r="278">
      <c r="B278" s="297"/>
      <c r="R278" s="298"/>
    </row>
    <row r="279">
      <c r="B279" s="297"/>
      <c r="R279" s="298"/>
    </row>
    <row r="280">
      <c r="B280" s="297"/>
      <c r="R280" s="298"/>
    </row>
    <row r="281">
      <c r="B281" s="297"/>
      <c r="R281" s="298"/>
    </row>
    <row r="282">
      <c r="B282" s="297"/>
      <c r="R282" s="298"/>
    </row>
    <row r="283">
      <c r="B283" s="297"/>
      <c r="R283" s="298"/>
    </row>
    <row r="284">
      <c r="B284" s="297"/>
      <c r="R284" s="298"/>
    </row>
    <row r="285">
      <c r="B285" s="297"/>
      <c r="R285" s="298"/>
    </row>
    <row r="286">
      <c r="B286" s="297"/>
      <c r="R286" s="298"/>
    </row>
    <row r="287">
      <c r="B287" s="297"/>
      <c r="R287" s="298"/>
    </row>
    <row r="288">
      <c r="B288" s="297"/>
      <c r="R288" s="298"/>
    </row>
    <row r="289">
      <c r="B289" s="297"/>
      <c r="R289" s="298"/>
    </row>
    <row r="290">
      <c r="B290" s="297"/>
      <c r="R290" s="298"/>
    </row>
    <row r="291">
      <c r="B291" s="297"/>
      <c r="R291" s="298"/>
    </row>
    <row r="292">
      <c r="B292" s="297"/>
      <c r="R292" s="298"/>
    </row>
    <row r="293">
      <c r="B293" s="297"/>
      <c r="R293" s="298"/>
    </row>
    <row r="294">
      <c r="B294" s="297"/>
      <c r="R294" s="298"/>
    </row>
    <row r="295">
      <c r="B295" s="297"/>
      <c r="R295" s="298"/>
    </row>
    <row r="296">
      <c r="B296" s="297"/>
      <c r="R296" s="298"/>
    </row>
    <row r="297">
      <c r="B297" s="297"/>
      <c r="R297" s="298"/>
    </row>
    <row r="298">
      <c r="B298" s="297"/>
      <c r="R298" s="298"/>
    </row>
    <row r="299">
      <c r="B299" s="297"/>
      <c r="R299" s="298"/>
    </row>
    <row r="300">
      <c r="B300" s="297"/>
      <c r="R300" s="298"/>
    </row>
    <row r="301">
      <c r="B301" s="297"/>
      <c r="R301" s="298"/>
    </row>
    <row r="302">
      <c r="B302" s="297"/>
      <c r="R302" s="298"/>
    </row>
    <row r="303">
      <c r="B303" s="297"/>
      <c r="R303" s="298"/>
    </row>
    <row r="304">
      <c r="B304" s="297"/>
      <c r="R304" s="298"/>
    </row>
    <row r="305">
      <c r="B305" s="297"/>
      <c r="R305" s="298"/>
    </row>
    <row r="306">
      <c r="B306" s="297"/>
      <c r="R306" s="298"/>
    </row>
    <row r="307">
      <c r="B307" s="297"/>
      <c r="R307" s="298"/>
    </row>
    <row r="308">
      <c r="B308" s="297"/>
      <c r="R308" s="298"/>
    </row>
    <row r="309">
      <c r="B309" s="297"/>
      <c r="R309" s="298"/>
    </row>
    <row r="310">
      <c r="B310" s="297"/>
      <c r="R310" s="298"/>
    </row>
    <row r="311">
      <c r="B311" s="297"/>
      <c r="R311" s="298"/>
    </row>
    <row r="312">
      <c r="B312" s="297"/>
      <c r="R312" s="298"/>
    </row>
    <row r="313">
      <c r="B313" s="297"/>
      <c r="R313" s="298"/>
    </row>
    <row r="314">
      <c r="B314" s="297"/>
      <c r="R314" s="298"/>
    </row>
    <row r="315">
      <c r="B315" s="297"/>
      <c r="R315" s="298"/>
    </row>
    <row r="316">
      <c r="B316" s="297"/>
      <c r="R316" s="298"/>
    </row>
    <row r="317">
      <c r="B317" s="297"/>
      <c r="R317" s="298"/>
    </row>
    <row r="318">
      <c r="B318" s="297"/>
      <c r="R318" s="298"/>
    </row>
    <row r="319">
      <c r="B319" s="297"/>
      <c r="R319" s="298"/>
    </row>
    <row r="320">
      <c r="B320" s="297"/>
      <c r="R320" s="298"/>
    </row>
    <row r="321">
      <c r="B321" s="297"/>
      <c r="R321" s="298"/>
    </row>
    <row r="322">
      <c r="B322" s="297"/>
      <c r="R322" s="298"/>
    </row>
    <row r="323">
      <c r="B323" s="297"/>
      <c r="R323" s="298"/>
    </row>
    <row r="324">
      <c r="B324" s="297"/>
      <c r="R324" s="298"/>
    </row>
    <row r="325">
      <c r="B325" s="297"/>
      <c r="R325" s="298"/>
    </row>
    <row r="326">
      <c r="B326" s="297"/>
      <c r="R326" s="298"/>
    </row>
    <row r="327">
      <c r="B327" s="297"/>
      <c r="R327" s="298"/>
    </row>
    <row r="328">
      <c r="B328" s="297"/>
      <c r="R328" s="298"/>
    </row>
    <row r="329">
      <c r="B329" s="297"/>
      <c r="R329" s="298"/>
    </row>
    <row r="330">
      <c r="B330" s="297"/>
      <c r="R330" s="298"/>
    </row>
    <row r="331">
      <c r="B331" s="297"/>
      <c r="R331" s="298"/>
    </row>
    <row r="332">
      <c r="B332" s="297"/>
      <c r="R332" s="298"/>
    </row>
    <row r="333">
      <c r="B333" s="297"/>
      <c r="R333" s="298"/>
    </row>
    <row r="334">
      <c r="B334" s="297"/>
      <c r="R334" s="298"/>
    </row>
    <row r="335">
      <c r="B335" s="297"/>
      <c r="R335" s="298"/>
    </row>
    <row r="336">
      <c r="B336" s="297"/>
      <c r="R336" s="298"/>
    </row>
    <row r="337">
      <c r="B337" s="297"/>
      <c r="R337" s="298"/>
    </row>
    <row r="338">
      <c r="B338" s="297"/>
      <c r="R338" s="298"/>
    </row>
    <row r="339">
      <c r="B339" s="297"/>
      <c r="R339" s="298"/>
    </row>
    <row r="340">
      <c r="B340" s="297"/>
      <c r="R340" s="298"/>
    </row>
    <row r="341">
      <c r="B341" s="297"/>
      <c r="R341" s="298"/>
    </row>
    <row r="342">
      <c r="B342" s="297"/>
      <c r="R342" s="298"/>
    </row>
    <row r="343">
      <c r="B343" s="297"/>
      <c r="R343" s="298"/>
    </row>
    <row r="344">
      <c r="B344" s="297"/>
      <c r="R344" s="298"/>
    </row>
    <row r="345">
      <c r="B345" s="297"/>
      <c r="R345" s="298"/>
    </row>
    <row r="346">
      <c r="B346" s="297"/>
      <c r="R346" s="298"/>
    </row>
    <row r="347">
      <c r="B347" s="297"/>
      <c r="R347" s="298"/>
    </row>
    <row r="348">
      <c r="B348" s="297"/>
      <c r="R348" s="298"/>
    </row>
    <row r="349">
      <c r="B349" s="297"/>
      <c r="R349" s="298"/>
    </row>
    <row r="350">
      <c r="B350" s="297"/>
      <c r="R350" s="298"/>
    </row>
    <row r="351">
      <c r="B351" s="297"/>
      <c r="R351" s="298"/>
    </row>
    <row r="352">
      <c r="B352" s="297"/>
      <c r="R352" s="298"/>
    </row>
    <row r="353">
      <c r="B353" s="297"/>
      <c r="R353" s="298"/>
    </row>
    <row r="354">
      <c r="B354" s="297"/>
      <c r="R354" s="298"/>
    </row>
    <row r="355">
      <c r="B355" s="297"/>
      <c r="R355" s="298"/>
    </row>
    <row r="356">
      <c r="B356" s="297"/>
      <c r="R356" s="298"/>
    </row>
    <row r="357">
      <c r="B357" s="297"/>
      <c r="R357" s="298"/>
    </row>
    <row r="358">
      <c r="B358" s="297"/>
      <c r="R358" s="298"/>
    </row>
    <row r="359">
      <c r="B359" s="297"/>
      <c r="R359" s="298"/>
    </row>
    <row r="360">
      <c r="B360" s="297"/>
      <c r="R360" s="298"/>
    </row>
    <row r="361">
      <c r="B361" s="297"/>
      <c r="R361" s="298"/>
    </row>
    <row r="362">
      <c r="B362" s="297"/>
      <c r="R362" s="298"/>
    </row>
    <row r="363">
      <c r="B363" s="297"/>
      <c r="R363" s="298"/>
    </row>
    <row r="364">
      <c r="B364" s="297"/>
      <c r="R364" s="298"/>
    </row>
    <row r="365">
      <c r="B365" s="297"/>
      <c r="R365" s="298"/>
    </row>
    <row r="366">
      <c r="B366" s="297"/>
      <c r="R366" s="298"/>
    </row>
    <row r="367">
      <c r="B367" s="297"/>
      <c r="R367" s="298"/>
    </row>
    <row r="368">
      <c r="B368" s="297"/>
      <c r="R368" s="298"/>
    </row>
    <row r="369">
      <c r="B369" s="297"/>
      <c r="R369" s="298"/>
    </row>
    <row r="370">
      <c r="B370" s="297"/>
      <c r="R370" s="298"/>
    </row>
    <row r="371">
      <c r="B371" s="297"/>
      <c r="R371" s="298"/>
    </row>
    <row r="372">
      <c r="B372" s="297"/>
      <c r="R372" s="298"/>
    </row>
    <row r="373">
      <c r="B373" s="297"/>
      <c r="R373" s="298"/>
    </row>
    <row r="374">
      <c r="B374" s="297"/>
      <c r="R374" s="298"/>
    </row>
    <row r="375">
      <c r="B375" s="297"/>
      <c r="R375" s="298"/>
    </row>
    <row r="376">
      <c r="B376" s="297"/>
      <c r="R376" s="298"/>
    </row>
    <row r="377">
      <c r="B377" s="297"/>
      <c r="R377" s="298"/>
    </row>
    <row r="378">
      <c r="B378" s="297"/>
      <c r="R378" s="298"/>
    </row>
    <row r="379">
      <c r="B379" s="297"/>
      <c r="R379" s="298"/>
    </row>
    <row r="380">
      <c r="B380" s="297"/>
      <c r="R380" s="298"/>
    </row>
    <row r="381">
      <c r="B381" s="297"/>
      <c r="R381" s="298"/>
    </row>
    <row r="382">
      <c r="B382" s="297"/>
      <c r="R382" s="298"/>
    </row>
    <row r="383">
      <c r="B383" s="297"/>
      <c r="R383" s="298"/>
    </row>
    <row r="384">
      <c r="B384" s="297"/>
      <c r="R384" s="298"/>
    </row>
    <row r="385">
      <c r="B385" s="297"/>
      <c r="R385" s="298"/>
    </row>
    <row r="386">
      <c r="B386" s="297"/>
      <c r="R386" s="298"/>
    </row>
    <row r="387">
      <c r="B387" s="297"/>
      <c r="R387" s="298"/>
    </row>
    <row r="388">
      <c r="B388" s="297"/>
      <c r="R388" s="298"/>
    </row>
    <row r="389">
      <c r="B389" s="297"/>
      <c r="R389" s="298"/>
    </row>
    <row r="390">
      <c r="B390" s="297"/>
      <c r="R390" s="298"/>
    </row>
    <row r="391">
      <c r="B391" s="297"/>
      <c r="R391" s="298"/>
    </row>
    <row r="392">
      <c r="B392" s="297"/>
      <c r="R392" s="298"/>
    </row>
    <row r="393">
      <c r="B393" s="297"/>
      <c r="R393" s="298"/>
    </row>
    <row r="394">
      <c r="B394" s="297"/>
      <c r="R394" s="298"/>
    </row>
    <row r="395">
      <c r="B395" s="297"/>
      <c r="R395" s="298"/>
    </row>
    <row r="396">
      <c r="B396" s="297"/>
      <c r="R396" s="298"/>
    </row>
    <row r="397">
      <c r="B397" s="297"/>
      <c r="R397" s="298"/>
    </row>
    <row r="398">
      <c r="B398" s="297"/>
      <c r="R398" s="298"/>
    </row>
    <row r="399">
      <c r="B399" s="297"/>
      <c r="R399" s="298"/>
    </row>
    <row r="400">
      <c r="B400" s="297"/>
      <c r="R400" s="298"/>
    </row>
    <row r="401">
      <c r="B401" s="297"/>
      <c r="R401" s="298"/>
    </row>
    <row r="402">
      <c r="B402" s="297"/>
      <c r="R402" s="298"/>
    </row>
    <row r="403">
      <c r="B403" s="297"/>
      <c r="R403" s="298"/>
    </row>
    <row r="404">
      <c r="B404" s="297"/>
      <c r="R404" s="298"/>
    </row>
    <row r="405">
      <c r="B405" s="297"/>
      <c r="R405" s="298"/>
    </row>
    <row r="406">
      <c r="B406" s="297"/>
      <c r="R406" s="298"/>
    </row>
    <row r="407">
      <c r="B407" s="297"/>
      <c r="R407" s="298"/>
    </row>
    <row r="408">
      <c r="B408" s="297"/>
      <c r="R408" s="298"/>
    </row>
    <row r="409">
      <c r="B409" s="297"/>
      <c r="R409" s="298"/>
    </row>
    <row r="410">
      <c r="B410" s="297"/>
      <c r="R410" s="298"/>
    </row>
    <row r="411">
      <c r="B411" s="297"/>
      <c r="R411" s="298"/>
    </row>
    <row r="412">
      <c r="B412" s="297"/>
      <c r="R412" s="298"/>
    </row>
    <row r="413">
      <c r="B413" s="297"/>
      <c r="R413" s="298"/>
    </row>
    <row r="414">
      <c r="B414" s="297"/>
      <c r="R414" s="298"/>
    </row>
    <row r="415">
      <c r="B415" s="297"/>
      <c r="R415" s="298"/>
    </row>
    <row r="416">
      <c r="B416" s="297"/>
      <c r="R416" s="298"/>
    </row>
    <row r="417">
      <c r="B417" s="297"/>
      <c r="R417" s="298"/>
    </row>
    <row r="418">
      <c r="B418" s="297"/>
      <c r="R418" s="298"/>
    </row>
    <row r="419">
      <c r="B419" s="297"/>
      <c r="R419" s="298"/>
    </row>
    <row r="420">
      <c r="B420" s="297"/>
      <c r="R420" s="298"/>
    </row>
    <row r="421">
      <c r="B421" s="297"/>
      <c r="R421" s="298"/>
    </row>
    <row r="422">
      <c r="B422" s="297"/>
      <c r="R422" s="298"/>
    </row>
    <row r="423">
      <c r="B423" s="297"/>
      <c r="R423" s="298"/>
    </row>
    <row r="424">
      <c r="B424" s="297"/>
      <c r="R424" s="298"/>
    </row>
    <row r="425">
      <c r="B425" s="297"/>
      <c r="R425" s="298"/>
    </row>
    <row r="426">
      <c r="B426" s="297"/>
      <c r="R426" s="298"/>
    </row>
    <row r="427">
      <c r="B427" s="297"/>
      <c r="R427" s="298"/>
    </row>
    <row r="428">
      <c r="B428" s="297"/>
      <c r="R428" s="298"/>
    </row>
    <row r="429">
      <c r="B429" s="297"/>
      <c r="R429" s="298"/>
    </row>
    <row r="430">
      <c r="B430" s="297"/>
      <c r="R430" s="298"/>
    </row>
    <row r="431">
      <c r="B431" s="297"/>
      <c r="R431" s="298"/>
    </row>
    <row r="432">
      <c r="B432" s="297"/>
      <c r="R432" s="298"/>
    </row>
    <row r="433">
      <c r="B433" s="297"/>
      <c r="R433" s="298"/>
    </row>
    <row r="434">
      <c r="B434" s="297"/>
      <c r="R434" s="298"/>
    </row>
    <row r="435">
      <c r="B435" s="297"/>
      <c r="R435" s="298"/>
    </row>
    <row r="436">
      <c r="B436" s="297"/>
      <c r="R436" s="298"/>
    </row>
    <row r="437">
      <c r="B437" s="297"/>
      <c r="R437" s="298"/>
    </row>
    <row r="438">
      <c r="B438" s="297"/>
      <c r="R438" s="298"/>
    </row>
    <row r="439">
      <c r="B439" s="297"/>
      <c r="R439" s="298"/>
    </row>
    <row r="440">
      <c r="B440" s="297"/>
      <c r="R440" s="298"/>
    </row>
    <row r="441">
      <c r="B441" s="297"/>
      <c r="R441" s="298"/>
    </row>
    <row r="442">
      <c r="B442" s="297"/>
      <c r="R442" s="298"/>
    </row>
    <row r="443">
      <c r="B443" s="297"/>
      <c r="R443" s="298"/>
    </row>
    <row r="444">
      <c r="B444" s="297"/>
      <c r="R444" s="298"/>
    </row>
    <row r="445">
      <c r="B445" s="297"/>
      <c r="R445" s="298"/>
    </row>
    <row r="446">
      <c r="B446" s="297"/>
      <c r="R446" s="298"/>
    </row>
    <row r="447">
      <c r="B447" s="297"/>
      <c r="R447" s="298"/>
    </row>
    <row r="448">
      <c r="B448" s="297"/>
      <c r="R448" s="298"/>
    </row>
    <row r="449">
      <c r="B449" s="297"/>
      <c r="R449" s="298"/>
    </row>
    <row r="450">
      <c r="B450" s="297"/>
      <c r="R450" s="298"/>
    </row>
    <row r="451">
      <c r="B451" s="297"/>
      <c r="R451" s="298"/>
    </row>
    <row r="452">
      <c r="B452" s="297"/>
      <c r="R452" s="298"/>
    </row>
    <row r="453">
      <c r="B453" s="297"/>
      <c r="R453" s="298"/>
    </row>
    <row r="454">
      <c r="B454" s="297"/>
      <c r="R454" s="298"/>
    </row>
    <row r="455">
      <c r="B455" s="297"/>
      <c r="R455" s="298"/>
    </row>
    <row r="456">
      <c r="B456" s="297"/>
      <c r="R456" s="298"/>
    </row>
    <row r="457">
      <c r="B457" s="297"/>
      <c r="R457" s="298"/>
    </row>
    <row r="458">
      <c r="B458" s="297"/>
      <c r="R458" s="298"/>
    </row>
    <row r="459">
      <c r="B459" s="297"/>
      <c r="R459" s="298"/>
    </row>
    <row r="460">
      <c r="B460" s="297"/>
      <c r="R460" s="298"/>
    </row>
    <row r="461">
      <c r="B461" s="297"/>
      <c r="R461" s="298"/>
    </row>
    <row r="462">
      <c r="B462" s="297"/>
      <c r="R462" s="298"/>
    </row>
    <row r="463">
      <c r="B463" s="297"/>
      <c r="R463" s="298"/>
    </row>
    <row r="464">
      <c r="B464" s="297"/>
      <c r="R464" s="298"/>
    </row>
    <row r="465">
      <c r="B465" s="297"/>
      <c r="R465" s="298"/>
    </row>
    <row r="466">
      <c r="B466" s="297"/>
      <c r="R466" s="298"/>
    </row>
    <row r="467">
      <c r="B467" s="297"/>
      <c r="R467" s="298"/>
    </row>
    <row r="468">
      <c r="B468" s="297"/>
      <c r="R468" s="298"/>
    </row>
    <row r="469">
      <c r="B469" s="297"/>
      <c r="R469" s="298"/>
    </row>
    <row r="470">
      <c r="B470" s="297"/>
      <c r="R470" s="298"/>
    </row>
    <row r="471">
      <c r="B471" s="297"/>
      <c r="R471" s="298"/>
    </row>
    <row r="472">
      <c r="B472" s="297"/>
      <c r="R472" s="298"/>
    </row>
    <row r="473">
      <c r="B473" s="297"/>
      <c r="R473" s="298"/>
    </row>
    <row r="474">
      <c r="B474" s="297"/>
      <c r="R474" s="298"/>
    </row>
    <row r="475">
      <c r="B475" s="297"/>
      <c r="R475" s="298"/>
    </row>
    <row r="476">
      <c r="B476" s="297"/>
      <c r="R476" s="298"/>
    </row>
    <row r="477">
      <c r="B477" s="297"/>
      <c r="R477" s="298"/>
    </row>
    <row r="478">
      <c r="B478" s="297"/>
      <c r="R478" s="298"/>
    </row>
    <row r="479">
      <c r="B479" s="297"/>
      <c r="R479" s="298"/>
    </row>
    <row r="480">
      <c r="B480" s="297"/>
      <c r="R480" s="298"/>
    </row>
    <row r="481">
      <c r="B481" s="297"/>
      <c r="R481" s="298"/>
    </row>
    <row r="482">
      <c r="B482" s="297"/>
      <c r="R482" s="298"/>
    </row>
    <row r="483">
      <c r="B483" s="297"/>
      <c r="R483" s="298"/>
    </row>
    <row r="484">
      <c r="B484" s="297"/>
      <c r="R484" s="298"/>
    </row>
    <row r="485">
      <c r="B485" s="297"/>
      <c r="R485" s="298"/>
    </row>
    <row r="486">
      <c r="B486" s="297"/>
      <c r="R486" s="298"/>
    </row>
    <row r="487">
      <c r="B487" s="297"/>
      <c r="R487" s="298"/>
    </row>
    <row r="488">
      <c r="B488" s="297"/>
      <c r="R488" s="298"/>
    </row>
    <row r="489">
      <c r="B489" s="297"/>
      <c r="R489" s="298"/>
    </row>
    <row r="490">
      <c r="B490" s="297"/>
      <c r="R490" s="298"/>
    </row>
    <row r="491">
      <c r="B491" s="297"/>
      <c r="R491" s="298"/>
    </row>
    <row r="492">
      <c r="B492" s="297"/>
      <c r="R492" s="298"/>
    </row>
    <row r="493">
      <c r="B493" s="297"/>
      <c r="R493" s="298"/>
    </row>
    <row r="494">
      <c r="B494" s="297"/>
      <c r="R494" s="298"/>
    </row>
    <row r="495">
      <c r="B495" s="297"/>
      <c r="R495" s="298"/>
    </row>
    <row r="496">
      <c r="B496" s="297"/>
      <c r="R496" s="298"/>
    </row>
    <row r="497">
      <c r="B497" s="297"/>
      <c r="R497" s="298"/>
    </row>
    <row r="498">
      <c r="B498" s="297"/>
      <c r="R498" s="298"/>
    </row>
    <row r="499">
      <c r="B499" s="297"/>
      <c r="R499" s="298"/>
    </row>
    <row r="500">
      <c r="B500" s="297"/>
      <c r="R500" s="298"/>
    </row>
    <row r="501">
      <c r="B501" s="297"/>
      <c r="R501" s="298"/>
    </row>
    <row r="502">
      <c r="B502" s="297"/>
      <c r="R502" s="298"/>
    </row>
    <row r="503">
      <c r="B503" s="297"/>
      <c r="R503" s="298"/>
    </row>
    <row r="504">
      <c r="B504" s="297"/>
      <c r="R504" s="298"/>
    </row>
    <row r="505">
      <c r="B505" s="297"/>
      <c r="R505" s="298"/>
    </row>
    <row r="506">
      <c r="B506" s="297"/>
      <c r="R506" s="298"/>
    </row>
    <row r="507">
      <c r="B507" s="297"/>
      <c r="R507" s="298"/>
    </row>
    <row r="508">
      <c r="B508" s="297"/>
      <c r="R508" s="298"/>
    </row>
    <row r="509">
      <c r="B509" s="297"/>
      <c r="R509" s="298"/>
    </row>
    <row r="510">
      <c r="B510" s="297"/>
      <c r="R510" s="298"/>
    </row>
    <row r="511">
      <c r="B511" s="297"/>
      <c r="R511" s="298"/>
    </row>
    <row r="512">
      <c r="B512" s="297"/>
      <c r="R512" s="298"/>
    </row>
    <row r="513">
      <c r="B513" s="297"/>
      <c r="R513" s="298"/>
    </row>
    <row r="514">
      <c r="B514" s="297"/>
      <c r="R514" s="298"/>
    </row>
    <row r="515">
      <c r="B515" s="297"/>
      <c r="R515" s="298"/>
    </row>
    <row r="516">
      <c r="B516" s="297"/>
      <c r="R516" s="298"/>
    </row>
    <row r="517">
      <c r="B517" s="297"/>
      <c r="R517" s="298"/>
    </row>
    <row r="518">
      <c r="B518" s="297"/>
      <c r="R518" s="298"/>
    </row>
    <row r="519">
      <c r="B519" s="297"/>
      <c r="R519" s="298"/>
    </row>
    <row r="520">
      <c r="B520" s="297"/>
      <c r="R520" s="298"/>
    </row>
    <row r="521">
      <c r="B521" s="297"/>
      <c r="R521" s="298"/>
    </row>
    <row r="522">
      <c r="B522" s="297"/>
      <c r="R522" s="298"/>
    </row>
    <row r="523">
      <c r="B523" s="297"/>
      <c r="R523" s="298"/>
    </row>
    <row r="524">
      <c r="B524" s="297"/>
      <c r="R524" s="298"/>
    </row>
    <row r="525">
      <c r="B525" s="297"/>
      <c r="R525" s="298"/>
    </row>
    <row r="526">
      <c r="B526" s="297"/>
      <c r="R526" s="298"/>
    </row>
    <row r="527">
      <c r="B527" s="297"/>
      <c r="R527" s="298"/>
    </row>
    <row r="528">
      <c r="B528" s="297"/>
      <c r="R528" s="298"/>
    </row>
    <row r="529">
      <c r="B529" s="297"/>
      <c r="R529" s="298"/>
    </row>
    <row r="530">
      <c r="B530" s="297"/>
      <c r="R530" s="298"/>
    </row>
    <row r="531">
      <c r="B531" s="297"/>
      <c r="R531" s="298"/>
    </row>
    <row r="532">
      <c r="B532" s="297"/>
      <c r="R532" s="298"/>
    </row>
    <row r="533">
      <c r="B533" s="297"/>
      <c r="R533" s="298"/>
    </row>
    <row r="534">
      <c r="B534" s="297"/>
      <c r="R534" s="298"/>
    </row>
    <row r="535">
      <c r="B535" s="297"/>
      <c r="R535" s="298"/>
    </row>
    <row r="536">
      <c r="B536" s="297"/>
      <c r="R536" s="298"/>
    </row>
    <row r="537">
      <c r="B537" s="297"/>
      <c r="R537" s="298"/>
    </row>
    <row r="538">
      <c r="B538" s="297"/>
      <c r="R538" s="298"/>
    </row>
    <row r="539">
      <c r="B539" s="297"/>
      <c r="R539" s="298"/>
    </row>
    <row r="540">
      <c r="B540" s="297"/>
      <c r="R540" s="298"/>
    </row>
    <row r="541">
      <c r="B541" s="297"/>
      <c r="R541" s="298"/>
    </row>
    <row r="542">
      <c r="B542" s="297"/>
      <c r="R542" s="298"/>
    </row>
    <row r="543">
      <c r="B543" s="297"/>
      <c r="R543" s="298"/>
    </row>
    <row r="544">
      <c r="B544" s="297"/>
      <c r="R544" s="298"/>
    </row>
    <row r="545">
      <c r="B545" s="297"/>
      <c r="R545" s="298"/>
    </row>
    <row r="546">
      <c r="B546" s="297"/>
      <c r="R546" s="298"/>
    </row>
    <row r="547">
      <c r="B547" s="297"/>
      <c r="R547" s="298"/>
    </row>
    <row r="548">
      <c r="B548" s="297"/>
      <c r="R548" s="298"/>
    </row>
    <row r="549">
      <c r="B549" s="297"/>
      <c r="R549" s="298"/>
    </row>
    <row r="550">
      <c r="B550" s="297"/>
      <c r="R550" s="298"/>
    </row>
    <row r="551">
      <c r="B551" s="297"/>
      <c r="R551" s="298"/>
    </row>
    <row r="552">
      <c r="B552" s="297"/>
      <c r="R552" s="298"/>
    </row>
    <row r="553">
      <c r="B553" s="297"/>
      <c r="R553" s="298"/>
    </row>
    <row r="554">
      <c r="B554" s="297"/>
      <c r="R554" s="298"/>
    </row>
    <row r="555">
      <c r="B555" s="297"/>
      <c r="R555" s="298"/>
    </row>
    <row r="556">
      <c r="B556" s="297"/>
      <c r="R556" s="298"/>
    </row>
    <row r="557">
      <c r="B557" s="297"/>
      <c r="R557" s="298"/>
    </row>
    <row r="558">
      <c r="B558" s="297"/>
      <c r="R558" s="298"/>
    </row>
    <row r="559">
      <c r="B559" s="297"/>
      <c r="R559" s="298"/>
    </row>
    <row r="560">
      <c r="B560" s="297"/>
      <c r="R560" s="298"/>
    </row>
    <row r="561">
      <c r="B561" s="297"/>
      <c r="R561" s="298"/>
    </row>
    <row r="562">
      <c r="B562" s="297"/>
      <c r="R562" s="298"/>
    </row>
    <row r="563">
      <c r="B563" s="297"/>
      <c r="R563" s="298"/>
    </row>
    <row r="564">
      <c r="B564" s="297"/>
      <c r="R564" s="298"/>
    </row>
    <row r="565">
      <c r="B565" s="297"/>
      <c r="R565" s="298"/>
    </row>
    <row r="566">
      <c r="B566" s="297"/>
      <c r="R566" s="298"/>
    </row>
    <row r="567">
      <c r="B567" s="297"/>
      <c r="R567" s="298"/>
    </row>
    <row r="568">
      <c r="B568" s="297"/>
      <c r="R568" s="298"/>
    </row>
    <row r="569">
      <c r="B569" s="297"/>
      <c r="R569" s="298"/>
    </row>
    <row r="570">
      <c r="B570" s="297"/>
      <c r="R570" s="298"/>
    </row>
    <row r="571">
      <c r="B571" s="297"/>
      <c r="R571" s="298"/>
    </row>
    <row r="572">
      <c r="B572" s="297"/>
      <c r="R572" s="298"/>
    </row>
    <row r="573">
      <c r="B573" s="297"/>
      <c r="R573" s="298"/>
    </row>
    <row r="574">
      <c r="B574" s="297"/>
      <c r="R574" s="298"/>
    </row>
    <row r="575">
      <c r="B575" s="297"/>
      <c r="R575" s="298"/>
    </row>
    <row r="576">
      <c r="B576" s="297"/>
      <c r="R576" s="298"/>
    </row>
    <row r="577">
      <c r="B577" s="297"/>
      <c r="R577" s="298"/>
    </row>
    <row r="578">
      <c r="B578" s="297"/>
      <c r="R578" s="298"/>
    </row>
    <row r="579">
      <c r="B579" s="297"/>
      <c r="R579" s="298"/>
    </row>
    <row r="580">
      <c r="B580" s="297"/>
      <c r="R580" s="298"/>
    </row>
    <row r="581">
      <c r="B581" s="297"/>
      <c r="R581" s="298"/>
    </row>
    <row r="582">
      <c r="B582" s="297"/>
      <c r="R582" s="298"/>
    </row>
    <row r="583">
      <c r="B583" s="297"/>
      <c r="R583" s="298"/>
    </row>
    <row r="584">
      <c r="B584" s="297"/>
      <c r="R584" s="298"/>
    </row>
    <row r="585">
      <c r="B585" s="297"/>
      <c r="R585" s="298"/>
    </row>
    <row r="586">
      <c r="B586" s="297"/>
      <c r="R586" s="298"/>
    </row>
    <row r="587">
      <c r="B587" s="297"/>
      <c r="R587" s="298"/>
    </row>
    <row r="588">
      <c r="B588" s="297"/>
      <c r="R588" s="298"/>
    </row>
    <row r="589">
      <c r="B589" s="297"/>
      <c r="R589" s="298"/>
    </row>
    <row r="590">
      <c r="B590" s="297"/>
      <c r="R590" s="298"/>
    </row>
    <row r="591">
      <c r="B591" s="297"/>
      <c r="R591" s="298"/>
    </row>
    <row r="592">
      <c r="B592" s="297"/>
      <c r="R592" s="298"/>
    </row>
    <row r="593">
      <c r="B593" s="297"/>
      <c r="R593" s="298"/>
    </row>
    <row r="594">
      <c r="B594" s="297"/>
      <c r="R594" s="298"/>
    </row>
    <row r="595">
      <c r="B595" s="297"/>
      <c r="R595" s="298"/>
    </row>
    <row r="596">
      <c r="B596" s="297"/>
      <c r="R596" s="298"/>
    </row>
    <row r="597">
      <c r="B597" s="297"/>
      <c r="R597" s="298"/>
    </row>
    <row r="598">
      <c r="B598" s="297"/>
      <c r="R598" s="298"/>
    </row>
    <row r="599">
      <c r="B599" s="297"/>
      <c r="R599" s="298"/>
    </row>
    <row r="600">
      <c r="B600" s="297"/>
      <c r="R600" s="298"/>
    </row>
    <row r="601">
      <c r="B601" s="297"/>
      <c r="R601" s="298"/>
    </row>
    <row r="602">
      <c r="B602" s="297"/>
      <c r="R602" s="298"/>
    </row>
    <row r="603">
      <c r="B603" s="297"/>
      <c r="R603" s="298"/>
    </row>
    <row r="604">
      <c r="B604" s="297"/>
      <c r="R604" s="298"/>
    </row>
    <row r="605">
      <c r="B605" s="297"/>
      <c r="R605" s="298"/>
    </row>
    <row r="606">
      <c r="B606" s="297"/>
      <c r="R606" s="298"/>
    </row>
    <row r="607">
      <c r="B607" s="297"/>
      <c r="R607" s="298"/>
    </row>
    <row r="608">
      <c r="B608" s="297"/>
      <c r="R608" s="298"/>
    </row>
    <row r="609">
      <c r="B609" s="297"/>
      <c r="R609" s="298"/>
    </row>
    <row r="610">
      <c r="B610" s="297"/>
      <c r="R610" s="298"/>
    </row>
    <row r="611">
      <c r="B611" s="297"/>
      <c r="R611" s="298"/>
    </row>
    <row r="612">
      <c r="B612" s="297"/>
      <c r="R612" s="298"/>
    </row>
    <row r="613">
      <c r="B613" s="297"/>
      <c r="R613" s="298"/>
    </row>
    <row r="614">
      <c r="B614" s="297"/>
      <c r="R614" s="298"/>
    </row>
    <row r="615">
      <c r="B615" s="297"/>
      <c r="R615" s="298"/>
    </row>
    <row r="616">
      <c r="B616" s="297"/>
      <c r="R616" s="298"/>
    </row>
    <row r="617">
      <c r="B617" s="297"/>
      <c r="R617" s="298"/>
    </row>
    <row r="618">
      <c r="B618" s="297"/>
      <c r="R618" s="298"/>
    </row>
    <row r="619">
      <c r="B619" s="297"/>
      <c r="R619" s="298"/>
    </row>
    <row r="620">
      <c r="B620" s="297"/>
      <c r="R620" s="298"/>
    </row>
    <row r="621">
      <c r="B621" s="297"/>
      <c r="R621" s="298"/>
    </row>
    <row r="622">
      <c r="B622" s="297"/>
      <c r="R622" s="298"/>
    </row>
    <row r="623">
      <c r="B623" s="297"/>
      <c r="R623" s="298"/>
    </row>
    <row r="624">
      <c r="B624" s="297"/>
      <c r="R624" s="298"/>
    </row>
    <row r="625">
      <c r="B625" s="297"/>
      <c r="R625" s="298"/>
    </row>
    <row r="626">
      <c r="B626" s="297"/>
      <c r="R626" s="298"/>
    </row>
    <row r="627">
      <c r="B627" s="297"/>
      <c r="R627" s="298"/>
    </row>
    <row r="628">
      <c r="B628" s="297"/>
      <c r="R628" s="298"/>
    </row>
    <row r="629">
      <c r="B629" s="297"/>
      <c r="R629" s="298"/>
    </row>
    <row r="630">
      <c r="B630" s="297"/>
      <c r="R630" s="298"/>
    </row>
    <row r="631">
      <c r="B631" s="297"/>
      <c r="R631" s="298"/>
    </row>
    <row r="632">
      <c r="B632" s="297"/>
      <c r="R632" s="298"/>
    </row>
    <row r="633">
      <c r="B633" s="297"/>
      <c r="R633" s="298"/>
    </row>
    <row r="634">
      <c r="B634" s="297"/>
      <c r="R634" s="298"/>
    </row>
    <row r="635">
      <c r="B635" s="297"/>
      <c r="R635" s="298"/>
    </row>
    <row r="636">
      <c r="B636" s="297"/>
      <c r="R636" s="298"/>
    </row>
    <row r="637">
      <c r="B637" s="297"/>
      <c r="R637" s="298"/>
    </row>
    <row r="638">
      <c r="B638" s="297"/>
      <c r="R638" s="298"/>
    </row>
    <row r="639">
      <c r="B639" s="297"/>
      <c r="R639" s="298"/>
    </row>
    <row r="640">
      <c r="B640" s="297"/>
      <c r="R640" s="298"/>
    </row>
    <row r="641">
      <c r="B641" s="297"/>
      <c r="R641" s="298"/>
    </row>
    <row r="642">
      <c r="B642" s="297"/>
      <c r="R642" s="298"/>
    </row>
    <row r="643">
      <c r="B643" s="297"/>
      <c r="R643" s="298"/>
    </row>
    <row r="644">
      <c r="B644" s="297"/>
      <c r="R644" s="298"/>
    </row>
    <row r="645">
      <c r="B645" s="297"/>
      <c r="R645" s="298"/>
    </row>
    <row r="646">
      <c r="B646" s="297"/>
      <c r="R646" s="298"/>
    </row>
    <row r="647">
      <c r="B647" s="297"/>
      <c r="R647" s="298"/>
    </row>
    <row r="648">
      <c r="B648" s="297"/>
      <c r="R648" s="298"/>
    </row>
    <row r="649">
      <c r="B649" s="297"/>
      <c r="R649" s="298"/>
    </row>
    <row r="650">
      <c r="B650" s="297"/>
      <c r="R650" s="298"/>
    </row>
    <row r="651">
      <c r="B651" s="297"/>
      <c r="R651" s="298"/>
    </row>
    <row r="652">
      <c r="B652" s="297"/>
      <c r="R652" s="298"/>
    </row>
    <row r="653">
      <c r="B653" s="297"/>
      <c r="R653" s="298"/>
    </row>
    <row r="654">
      <c r="B654" s="297"/>
      <c r="R654" s="298"/>
    </row>
    <row r="655">
      <c r="B655" s="297"/>
      <c r="R655" s="298"/>
    </row>
    <row r="656">
      <c r="B656" s="297"/>
      <c r="R656" s="298"/>
    </row>
    <row r="657">
      <c r="B657" s="297"/>
      <c r="R657" s="298"/>
    </row>
    <row r="658">
      <c r="B658" s="297"/>
      <c r="R658" s="298"/>
    </row>
    <row r="659">
      <c r="B659" s="297"/>
      <c r="R659" s="298"/>
    </row>
    <row r="660">
      <c r="B660" s="297"/>
      <c r="R660" s="298"/>
    </row>
    <row r="661">
      <c r="B661" s="297"/>
      <c r="R661" s="298"/>
    </row>
    <row r="662">
      <c r="B662" s="297"/>
      <c r="R662" s="298"/>
    </row>
    <row r="663">
      <c r="B663" s="297"/>
      <c r="R663" s="298"/>
    </row>
    <row r="664">
      <c r="B664" s="297"/>
      <c r="R664" s="298"/>
    </row>
    <row r="665">
      <c r="B665" s="297"/>
      <c r="R665" s="298"/>
    </row>
    <row r="666">
      <c r="B666" s="297"/>
      <c r="R666" s="298"/>
    </row>
    <row r="667">
      <c r="B667" s="297"/>
      <c r="R667" s="298"/>
    </row>
    <row r="668">
      <c r="B668" s="297"/>
      <c r="R668" s="298"/>
    </row>
    <row r="669">
      <c r="B669" s="297"/>
      <c r="R669" s="298"/>
    </row>
    <row r="670">
      <c r="B670" s="297"/>
      <c r="R670" s="298"/>
    </row>
    <row r="671">
      <c r="B671" s="297"/>
      <c r="R671" s="298"/>
    </row>
    <row r="672">
      <c r="B672" s="297"/>
      <c r="R672" s="298"/>
    </row>
    <row r="673">
      <c r="B673" s="297"/>
      <c r="R673" s="298"/>
    </row>
    <row r="674">
      <c r="B674" s="297"/>
      <c r="R674" s="298"/>
    </row>
    <row r="675">
      <c r="B675" s="297"/>
      <c r="R675" s="298"/>
    </row>
    <row r="676">
      <c r="B676" s="297"/>
      <c r="R676" s="298"/>
    </row>
    <row r="677">
      <c r="B677" s="297"/>
      <c r="R677" s="298"/>
    </row>
    <row r="678">
      <c r="B678" s="297"/>
      <c r="R678" s="298"/>
    </row>
    <row r="679">
      <c r="B679" s="297"/>
      <c r="R679" s="298"/>
    </row>
    <row r="680">
      <c r="B680" s="297"/>
      <c r="R680" s="298"/>
    </row>
    <row r="681">
      <c r="B681" s="297"/>
      <c r="R681" s="298"/>
    </row>
    <row r="682">
      <c r="B682" s="297"/>
      <c r="R682" s="298"/>
    </row>
    <row r="683">
      <c r="B683" s="297"/>
      <c r="R683" s="298"/>
    </row>
    <row r="684">
      <c r="B684" s="297"/>
      <c r="R684" s="298"/>
    </row>
    <row r="685">
      <c r="B685" s="297"/>
      <c r="R685" s="298"/>
    </row>
    <row r="686">
      <c r="B686" s="297"/>
      <c r="R686" s="298"/>
    </row>
    <row r="687">
      <c r="B687" s="297"/>
      <c r="R687" s="298"/>
    </row>
    <row r="688">
      <c r="B688" s="297"/>
      <c r="R688" s="298"/>
    </row>
    <row r="689">
      <c r="B689" s="297"/>
      <c r="R689" s="298"/>
    </row>
    <row r="690">
      <c r="B690" s="297"/>
      <c r="R690" s="298"/>
    </row>
    <row r="691">
      <c r="B691" s="297"/>
      <c r="R691" s="298"/>
    </row>
    <row r="692">
      <c r="B692" s="297"/>
      <c r="R692" s="298"/>
    </row>
    <row r="693">
      <c r="B693" s="297"/>
      <c r="R693" s="298"/>
    </row>
    <row r="694">
      <c r="B694" s="297"/>
      <c r="R694" s="298"/>
    </row>
    <row r="695">
      <c r="B695" s="297"/>
      <c r="R695" s="298"/>
    </row>
    <row r="696">
      <c r="B696" s="297"/>
      <c r="R696" s="298"/>
    </row>
    <row r="697">
      <c r="B697" s="297"/>
      <c r="R697" s="298"/>
    </row>
    <row r="698">
      <c r="B698" s="297"/>
      <c r="R698" s="298"/>
    </row>
    <row r="699">
      <c r="B699" s="297"/>
      <c r="R699" s="298"/>
    </row>
    <row r="700">
      <c r="B700" s="297"/>
      <c r="R700" s="298"/>
    </row>
    <row r="701">
      <c r="B701" s="297"/>
      <c r="R701" s="298"/>
    </row>
    <row r="702">
      <c r="B702" s="297"/>
      <c r="R702" s="298"/>
    </row>
    <row r="703">
      <c r="B703" s="297"/>
      <c r="R703" s="298"/>
    </row>
    <row r="704">
      <c r="B704" s="297"/>
      <c r="R704" s="298"/>
    </row>
    <row r="705">
      <c r="B705" s="297"/>
      <c r="R705" s="298"/>
    </row>
    <row r="706">
      <c r="B706" s="297"/>
      <c r="R706" s="298"/>
    </row>
    <row r="707">
      <c r="B707" s="297"/>
      <c r="R707" s="298"/>
    </row>
    <row r="708">
      <c r="B708" s="297"/>
      <c r="R708" s="298"/>
    </row>
    <row r="709">
      <c r="B709" s="297"/>
      <c r="R709" s="298"/>
    </row>
    <row r="710">
      <c r="B710" s="297"/>
      <c r="R710" s="298"/>
    </row>
    <row r="711">
      <c r="B711" s="297"/>
      <c r="R711" s="298"/>
    </row>
    <row r="712">
      <c r="B712" s="297"/>
      <c r="R712" s="298"/>
    </row>
    <row r="713">
      <c r="B713" s="297"/>
      <c r="R713" s="298"/>
    </row>
    <row r="714">
      <c r="B714" s="297"/>
      <c r="R714" s="298"/>
    </row>
    <row r="715">
      <c r="B715" s="297"/>
      <c r="R715" s="298"/>
    </row>
    <row r="716">
      <c r="B716" s="297"/>
      <c r="R716" s="298"/>
    </row>
    <row r="717">
      <c r="B717" s="297"/>
      <c r="R717" s="298"/>
    </row>
    <row r="718">
      <c r="B718" s="297"/>
      <c r="R718" s="298"/>
    </row>
    <row r="719">
      <c r="B719" s="297"/>
      <c r="R719" s="298"/>
    </row>
    <row r="720">
      <c r="B720" s="297"/>
      <c r="R720" s="298"/>
    </row>
    <row r="721">
      <c r="B721" s="297"/>
      <c r="R721" s="298"/>
    </row>
    <row r="722">
      <c r="B722" s="297"/>
      <c r="R722" s="298"/>
    </row>
    <row r="723">
      <c r="B723" s="297"/>
      <c r="R723" s="298"/>
    </row>
    <row r="724">
      <c r="B724" s="297"/>
      <c r="R724" s="298"/>
    </row>
    <row r="725">
      <c r="B725" s="297"/>
      <c r="R725" s="298"/>
    </row>
    <row r="726">
      <c r="B726" s="297"/>
      <c r="R726" s="298"/>
    </row>
    <row r="727">
      <c r="B727" s="297"/>
      <c r="R727" s="298"/>
    </row>
    <row r="728">
      <c r="B728" s="297"/>
      <c r="R728" s="298"/>
    </row>
    <row r="729">
      <c r="B729" s="297"/>
      <c r="R729" s="298"/>
    </row>
    <row r="730">
      <c r="B730" s="297"/>
      <c r="R730" s="298"/>
    </row>
    <row r="731">
      <c r="B731" s="297"/>
      <c r="R731" s="298"/>
    </row>
    <row r="732">
      <c r="B732" s="297"/>
      <c r="R732" s="298"/>
    </row>
    <row r="733">
      <c r="B733" s="297"/>
      <c r="R733" s="298"/>
    </row>
    <row r="734">
      <c r="B734" s="297"/>
      <c r="R734" s="298"/>
    </row>
    <row r="735">
      <c r="B735" s="297"/>
      <c r="R735" s="298"/>
    </row>
    <row r="736">
      <c r="B736" s="297"/>
      <c r="R736" s="298"/>
    </row>
    <row r="737">
      <c r="B737" s="297"/>
      <c r="R737" s="298"/>
    </row>
    <row r="738">
      <c r="B738" s="297"/>
      <c r="R738" s="298"/>
    </row>
    <row r="739">
      <c r="B739" s="297"/>
      <c r="R739" s="298"/>
    </row>
    <row r="740">
      <c r="B740" s="297"/>
      <c r="R740" s="298"/>
    </row>
    <row r="741">
      <c r="B741" s="297"/>
      <c r="R741" s="298"/>
    </row>
    <row r="742">
      <c r="B742" s="297"/>
      <c r="R742" s="298"/>
    </row>
    <row r="743">
      <c r="B743" s="297"/>
      <c r="R743" s="298"/>
    </row>
    <row r="744">
      <c r="B744" s="297"/>
      <c r="R744" s="298"/>
    </row>
    <row r="745">
      <c r="B745" s="297"/>
      <c r="R745" s="298"/>
    </row>
    <row r="746">
      <c r="B746" s="297"/>
      <c r="R746" s="298"/>
    </row>
    <row r="747">
      <c r="B747" s="297"/>
      <c r="R747" s="298"/>
    </row>
    <row r="748">
      <c r="B748" s="297"/>
      <c r="R748" s="298"/>
    </row>
    <row r="749">
      <c r="B749" s="297"/>
      <c r="R749" s="298"/>
    </row>
    <row r="750">
      <c r="B750" s="297"/>
      <c r="R750" s="298"/>
    </row>
    <row r="751">
      <c r="B751" s="297"/>
      <c r="R751" s="298"/>
    </row>
    <row r="752">
      <c r="B752" s="297"/>
      <c r="R752" s="298"/>
    </row>
    <row r="753">
      <c r="B753" s="297"/>
      <c r="R753" s="298"/>
    </row>
    <row r="754">
      <c r="B754" s="297"/>
      <c r="R754" s="298"/>
    </row>
    <row r="755">
      <c r="B755" s="297"/>
      <c r="R755" s="298"/>
    </row>
    <row r="756">
      <c r="B756" s="297"/>
      <c r="R756" s="298"/>
    </row>
    <row r="757">
      <c r="B757" s="297"/>
      <c r="R757" s="298"/>
    </row>
    <row r="758">
      <c r="B758" s="297"/>
      <c r="R758" s="298"/>
    </row>
    <row r="759">
      <c r="B759" s="297"/>
      <c r="R759" s="298"/>
    </row>
    <row r="760">
      <c r="B760" s="297"/>
      <c r="R760" s="298"/>
    </row>
    <row r="761">
      <c r="B761" s="297"/>
      <c r="R761" s="298"/>
    </row>
    <row r="762">
      <c r="B762" s="297"/>
      <c r="R762" s="298"/>
    </row>
    <row r="763">
      <c r="B763" s="297"/>
      <c r="R763" s="298"/>
    </row>
    <row r="764">
      <c r="B764" s="297"/>
      <c r="R764" s="298"/>
    </row>
    <row r="765">
      <c r="B765" s="297"/>
      <c r="R765" s="298"/>
    </row>
    <row r="766">
      <c r="B766" s="297"/>
      <c r="R766" s="298"/>
    </row>
    <row r="767">
      <c r="B767" s="297"/>
      <c r="R767" s="298"/>
    </row>
    <row r="768">
      <c r="B768" s="297"/>
      <c r="R768" s="298"/>
    </row>
    <row r="769">
      <c r="B769" s="297"/>
      <c r="R769" s="298"/>
    </row>
    <row r="770">
      <c r="B770" s="297"/>
      <c r="R770" s="298"/>
    </row>
    <row r="771">
      <c r="B771" s="297"/>
      <c r="R771" s="298"/>
    </row>
    <row r="772">
      <c r="B772" s="297"/>
      <c r="R772" s="298"/>
    </row>
    <row r="773">
      <c r="B773" s="297"/>
      <c r="R773" s="298"/>
    </row>
    <row r="774">
      <c r="B774" s="297"/>
      <c r="R774" s="298"/>
    </row>
    <row r="775">
      <c r="B775" s="297"/>
      <c r="R775" s="298"/>
    </row>
    <row r="776">
      <c r="B776" s="297"/>
      <c r="R776" s="298"/>
    </row>
    <row r="777">
      <c r="B777" s="297"/>
      <c r="R777" s="298"/>
    </row>
    <row r="778">
      <c r="B778" s="297"/>
      <c r="R778" s="298"/>
    </row>
    <row r="779">
      <c r="B779" s="297"/>
      <c r="R779" s="298"/>
    </row>
    <row r="780">
      <c r="B780" s="297"/>
      <c r="R780" s="298"/>
    </row>
    <row r="781">
      <c r="B781" s="297"/>
      <c r="R781" s="298"/>
    </row>
    <row r="782">
      <c r="B782" s="297"/>
      <c r="R782" s="298"/>
    </row>
    <row r="783">
      <c r="B783" s="297"/>
      <c r="R783" s="298"/>
    </row>
    <row r="784">
      <c r="B784" s="297"/>
      <c r="R784" s="298"/>
    </row>
    <row r="785">
      <c r="B785" s="297"/>
      <c r="R785" s="298"/>
    </row>
    <row r="786">
      <c r="B786" s="297"/>
      <c r="R786" s="298"/>
    </row>
    <row r="787">
      <c r="B787" s="297"/>
      <c r="R787" s="298"/>
    </row>
    <row r="788">
      <c r="B788" s="297"/>
      <c r="R788" s="298"/>
    </row>
    <row r="789">
      <c r="B789" s="297"/>
      <c r="R789" s="298"/>
    </row>
    <row r="790">
      <c r="B790" s="297"/>
      <c r="R790" s="298"/>
    </row>
    <row r="791">
      <c r="B791" s="297"/>
      <c r="R791" s="298"/>
    </row>
    <row r="792">
      <c r="B792" s="297"/>
      <c r="R792" s="298"/>
    </row>
    <row r="793">
      <c r="B793" s="297"/>
      <c r="R793" s="298"/>
    </row>
    <row r="794">
      <c r="B794" s="297"/>
      <c r="R794" s="298"/>
    </row>
    <row r="795">
      <c r="B795" s="297"/>
      <c r="R795" s="298"/>
    </row>
    <row r="796">
      <c r="B796" s="297"/>
      <c r="R796" s="298"/>
    </row>
    <row r="797">
      <c r="B797" s="297"/>
      <c r="R797" s="298"/>
    </row>
    <row r="798">
      <c r="B798" s="297"/>
      <c r="R798" s="298"/>
    </row>
    <row r="799">
      <c r="B799" s="297"/>
      <c r="R799" s="298"/>
    </row>
    <row r="800">
      <c r="B800" s="297"/>
      <c r="R800" s="298"/>
    </row>
    <row r="801">
      <c r="B801" s="297"/>
      <c r="R801" s="298"/>
    </row>
    <row r="802">
      <c r="B802" s="297"/>
      <c r="R802" s="298"/>
    </row>
    <row r="803">
      <c r="B803" s="297"/>
      <c r="R803" s="298"/>
    </row>
    <row r="804">
      <c r="B804" s="297"/>
      <c r="R804" s="298"/>
    </row>
    <row r="805">
      <c r="B805" s="297"/>
      <c r="R805" s="298"/>
    </row>
    <row r="806">
      <c r="B806" s="297"/>
      <c r="R806" s="298"/>
    </row>
    <row r="807">
      <c r="B807" s="297"/>
      <c r="R807" s="298"/>
    </row>
    <row r="808">
      <c r="B808" s="297"/>
      <c r="R808" s="298"/>
    </row>
    <row r="809">
      <c r="B809" s="297"/>
      <c r="R809" s="298"/>
    </row>
    <row r="810">
      <c r="B810" s="297"/>
      <c r="R810" s="298"/>
    </row>
    <row r="811">
      <c r="B811" s="297"/>
      <c r="R811" s="298"/>
    </row>
    <row r="812">
      <c r="B812" s="297"/>
      <c r="R812" s="298"/>
    </row>
    <row r="813">
      <c r="B813" s="297"/>
      <c r="R813" s="298"/>
    </row>
    <row r="814">
      <c r="B814" s="297"/>
      <c r="R814" s="298"/>
    </row>
    <row r="815">
      <c r="B815" s="297"/>
      <c r="R815" s="298"/>
    </row>
    <row r="816">
      <c r="B816" s="297"/>
      <c r="R816" s="298"/>
    </row>
    <row r="817">
      <c r="B817" s="297"/>
      <c r="R817" s="298"/>
    </row>
    <row r="818">
      <c r="B818" s="297"/>
      <c r="R818" s="298"/>
    </row>
    <row r="819">
      <c r="B819" s="297"/>
      <c r="R819" s="298"/>
    </row>
    <row r="820">
      <c r="B820" s="297"/>
      <c r="R820" s="298"/>
    </row>
    <row r="821">
      <c r="B821" s="297"/>
      <c r="R821" s="298"/>
    </row>
    <row r="822">
      <c r="B822" s="297"/>
      <c r="R822" s="298"/>
    </row>
    <row r="823">
      <c r="B823" s="297"/>
      <c r="R823" s="298"/>
    </row>
    <row r="824">
      <c r="B824" s="297"/>
      <c r="R824" s="298"/>
    </row>
    <row r="825">
      <c r="B825" s="297"/>
      <c r="R825" s="298"/>
    </row>
    <row r="826">
      <c r="B826" s="297"/>
      <c r="R826" s="298"/>
    </row>
    <row r="827">
      <c r="B827" s="297"/>
      <c r="R827" s="298"/>
    </row>
    <row r="828">
      <c r="B828" s="297"/>
      <c r="R828" s="298"/>
    </row>
    <row r="829">
      <c r="B829" s="297"/>
      <c r="R829" s="298"/>
    </row>
    <row r="830">
      <c r="B830" s="297"/>
      <c r="R830" s="298"/>
    </row>
    <row r="831">
      <c r="B831" s="297"/>
      <c r="R831" s="298"/>
    </row>
    <row r="832">
      <c r="B832" s="297"/>
      <c r="R832" s="298"/>
    </row>
    <row r="833">
      <c r="B833" s="297"/>
      <c r="R833" s="298"/>
    </row>
    <row r="834">
      <c r="B834" s="297"/>
      <c r="R834" s="298"/>
    </row>
    <row r="835">
      <c r="B835" s="297"/>
      <c r="R835" s="298"/>
    </row>
    <row r="836">
      <c r="B836" s="297"/>
      <c r="R836" s="298"/>
    </row>
    <row r="837">
      <c r="B837" s="297"/>
      <c r="R837" s="298"/>
    </row>
    <row r="838">
      <c r="B838" s="297"/>
      <c r="R838" s="298"/>
    </row>
    <row r="839">
      <c r="B839" s="297"/>
      <c r="R839" s="298"/>
    </row>
    <row r="840">
      <c r="B840" s="297"/>
      <c r="R840" s="298"/>
    </row>
    <row r="841">
      <c r="B841" s="297"/>
      <c r="R841" s="298"/>
    </row>
    <row r="842">
      <c r="B842" s="297"/>
      <c r="R842" s="298"/>
    </row>
    <row r="843">
      <c r="B843" s="297"/>
      <c r="R843" s="298"/>
    </row>
    <row r="844">
      <c r="B844" s="297"/>
      <c r="R844" s="298"/>
    </row>
    <row r="845">
      <c r="B845" s="297"/>
      <c r="R845" s="298"/>
    </row>
    <row r="846">
      <c r="B846" s="297"/>
      <c r="R846" s="298"/>
    </row>
    <row r="847">
      <c r="B847" s="297"/>
      <c r="R847" s="298"/>
    </row>
    <row r="848">
      <c r="B848" s="297"/>
      <c r="R848" s="298"/>
    </row>
    <row r="849">
      <c r="B849" s="297"/>
      <c r="R849" s="298"/>
    </row>
    <row r="850">
      <c r="B850" s="297"/>
      <c r="R850" s="298"/>
    </row>
    <row r="851">
      <c r="B851" s="297"/>
      <c r="R851" s="298"/>
    </row>
    <row r="852">
      <c r="B852" s="297"/>
      <c r="R852" s="298"/>
    </row>
    <row r="853">
      <c r="B853" s="297"/>
      <c r="R853" s="298"/>
    </row>
    <row r="854">
      <c r="B854" s="297"/>
      <c r="R854" s="298"/>
    </row>
    <row r="855">
      <c r="B855" s="297"/>
      <c r="R855" s="298"/>
    </row>
    <row r="856">
      <c r="B856" s="297"/>
      <c r="R856" s="298"/>
    </row>
    <row r="857">
      <c r="B857" s="297"/>
      <c r="R857" s="298"/>
    </row>
    <row r="858">
      <c r="B858" s="297"/>
      <c r="R858" s="298"/>
    </row>
    <row r="859">
      <c r="B859" s="297"/>
      <c r="R859" s="298"/>
    </row>
    <row r="860">
      <c r="B860" s="297"/>
      <c r="R860" s="298"/>
    </row>
    <row r="861">
      <c r="B861" s="297"/>
      <c r="R861" s="298"/>
    </row>
    <row r="862">
      <c r="B862" s="297"/>
      <c r="R862" s="298"/>
    </row>
    <row r="863">
      <c r="B863" s="297"/>
      <c r="R863" s="298"/>
    </row>
    <row r="864">
      <c r="B864" s="297"/>
      <c r="R864" s="298"/>
    </row>
    <row r="865">
      <c r="B865" s="297"/>
      <c r="R865" s="298"/>
    </row>
    <row r="866">
      <c r="B866" s="297"/>
      <c r="R866" s="298"/>
    </row>
    <row r="867">
      <c r="B867" s="297"/>
      <c r="R867" s="298"/>
    </row>
    <row r="868">
      <c r="B868" s="297"/>
      <c r="R868" s="298"/>
    </row>
    <row r="869">
      <c r="B869" s="297"/>
      <c r="R869" s="298"/>
    </row>
    <row r="870">
      <c r="B870" s="297"/>
      <c r="R870" s="298"/>
    </row>
    <row r="871">
      <c r="B871" s="297"/>
      <c r="R871" s="298"/>
    </row>
    <row r="872">
      <c r="B872" s="297"/>
      <c r="R872" s="298"/>
    </row>
    <row r="873">
      <c r="B873" s="297"/>
      <c r="R873" s="298"/>
    </row>
    <row r="874">
      <c r="B874" s="297"/>
      <c r="R874" s="298"/>
    </row>
    <row r="875">
      <c r="B875" s="297"/>
      <c r="R875" s="298"/>
    </row>
    <row r="876">
      <c r="B876" s="297"/>
      <c r="R876" s="298"/>
    </row>
    <row r="877">
      <c r="B877" s="297"/>
      <c r="R877" s="298"/>
    </row>
    <row r="878">
      <c r="B878" s="297"/>
      <c r="R878" s="298"/>
    </row>
    <row r="879">
      <c r="B879" s="297"/>
      <c r="R879" s="298"/>
    </row>
    <row r="880">
      <c r="B880" s="297"/>
      <c r="R880" s="298"/>
    </row>
    <row r="881">
      <c r="B881" s="297"/>
      <c r="R881" s="298"/>
    </row>
    <row r="882">
      <c r="B882" s="297"/>
      <c r="R882" s="298"/>
    </row>
    <row r="883">
      <c r="B883" s="297"/>
      <c r="R883" s="298"/>
    </row>
    <row r="884">
      <c r="B884" s="297"/>
      <c r="R884" s="298"/>
    </row>
    <row r="885">
      <c r="B885" s="297"/>
      <c r="R885" s="298"/>
    </row>
    <row r="886">
      <c r="B886" s="297"/>
      <c r="R886" s="298"/>
    </row>
    <row r="887">
      <c r="B887" s="297"/>
      <c r="R887" s="298"/>
    </row>
    <row r="888">
      <c r="B888" s="297"/>
      <c r="R888" s="298"/>
    </row>
    <row r="889">
      <c r="B889" s="297"/>
      <c r="R889" s="298"/>
    </row>
    <row r="890">
      <c r="B890" s="297"/>
      <c r="R890" s="298"/>
    </row>
    <row r="891">
      <c r="B891" s="297"/>
      <c r="R891" s="298"/>
    </row>
    <row r="892">
      <c r="B892" s="297"/>
      <c r="R892" s="298"/>
    </row>
    <row r="893">
      <c r="B893" s="297"/>
      <c r="R893" s="298"/>
    </row>
    <row r="894">
      <c r="B894" s="297"/>
      <c r="R894" s="298"/>
    </row>
    <row r="895">
      <c r="B895" s="297"/>
      <c r="R895" s="298"/>
    </row>
    <row r="896">
      <c r="B896" s="297"/>
      <c r="R896" s="298"/>
    </row>
    <row r="897">
      <c r="B897" s="297"/>
      <c r="R897" s="298"/>
    </row>
    <row r="898">
      <c r="B898" s="297"/>
      <c r="R898" s="298"/>
    </row>
    <row r="899">
      <c r="B899" s="297"/>
      <c r="R899" s="298"/>
    </row>
    <row r="900">
      <c r="B900" s="297"/>
      <c r="R900" s="298"/>
    </row>
    <row r="901">
      <c r="B901" s="297"/>
      <c r="R901" s="298"/>
    </row>
    <row r="902">
      <c r="B902" s="297"/>
      <c r="R902" s="298"/>
    </row>
    <row r="903">
      <c r="B903" s="297"/>
      <c r="R903" s="298"/>
    </row>
    <row r="904">
      <c r="B904" s="297"/>
      <c r="R904" s="298"/>
    </row>
    <row r="905">
      <c r="B905" s="297"/>
      <c r="R905" s="298"/>
    </row>
    <row r="906">
      <c r="B906" s="297"/>
      <c r="R906" s="298"/>
    </row>
    <row r="907">
      <c r="B907" s="297"/>
      <c r="R907" s="298"/>
    </row>
    <row r="908">
      <c r="B908" s="297"/>
      <c r="R908" s="298"/>
    </row>
    <row r="909">
      <c r="B909" s="297"/>
      <c r="R909" s="298"/>
    </row>
    <row r="910">
      <c r="B910" s="297"/>
      <c r="R910" s="298"/>
    </row>
    <row r="911">
      <c r="B911" s="297"/>
      <c r="R911" s="298"/>
    </row>
    <row r="912">
      <c r="B912" s="297"/>
      <c r="R912" s="298"/>
    </row>
    <row r="913">
      <c r="B913" s="297"/>
      <c r="R913" s="298"/>
    </row>
    <row r="914">
      <c r="B914" s="297"/>
      <c r="R914" s="298"/>
    </row>
    <row r="915">
      <c r="B915" s="297"/>
      <c r="R915" s="298"/>
    </row>
    <row r="916">
      <c r="B916" s="297"/>
      <c r="R916" s="298"/>
    </row>
    <row r="917">
      <c r="B917" s="297"/>
      <c r="R917" s="298"/>
    </row>
    <row r="918">
      <c r="B918" s="297"/>
      <c r="R918" s="298"/>
    </row>
    <row r="919">
      <c r="B919" s="297"/>
      <c r="R919" s="298"/>
    </row>
    <row r="920">
      <c r="B920" s="297"/>
      <c r="R920" s="298"/>
    </row>
    <row r="921">
      <c r="B921" s="297"/>
      <c r="R921" s="298"/>
    </row>
    <row r="922">
      <c r="B922" s="297"/>
      <c r="R922" s="298"/>
    </row>
    <row r="923">
      <c r="B923" s="297"/>
      <c r="R923" s="298"/>
    </row>
    <row r="924">
      <c r="B924" s="297"/>
      <c r="R924" s="298"/>
    </row>
    <row r="925">
      <c r="B925" s="297"/>
      <c r="R925" s="298"/>
    </row>
    <row r="926">
      <c r="B926" s="297"/>
      <c r="R926" s="298"/>
    </row>
    <row r="927">
      <c r="B927" s="297"/>
      <c r="R927" s="298"/>
    </row>
    <row r="928">
      <c r="B928" s="297"/>
      <c r="R928" s="298"/>
    </row>
    <row r="929">
      <c r="B929" s="297"/>
      <c r="R929" s="298"/>
    </row>
    <row r="930">
      <c r="B930" s="297"/>
      <c r="R930" s="298"/>
    </row>
    <row r="931">
      <c r="B931" s="297"/>
      <c r="R931" s="298"/>
    </row>
    <row r="932">
      <c r="B932" s="297"/>
      <c r="R932" s="298"/>
    </row>
    <row r="933">
      <c r="B933" s="297"/>
      <c r="R933" s="298"/>
    </row>
    <row r="934">
      <c r="B934" s="297"/>
      <c r="R934" s="298"/>
    </row>
    <row r="935">
      <c r="B935" s="297"/>
      <c r="R935" s="298"/>
    </row>
    <row r="936">
      <c r="B936" s="297"/>
      <c r="R936" s="298"/>
    </row>
    <row r="937">
      <c r="B937" s="297"/>
      <c r="R937" s="298"/>
    </row>
    <row r="938">
      <c r="B938" s="297"/>
      <c r="R938" s="298"/>
    </row>
    <row r="939">
      <c r="B939" s="297"/>
      <c r="R939" s="298"/>
    </row>
    <row r="940">
      <c r="B940" s="297"/>
      <c r="R940" s="298"/>
    </row>
    <row r="941">
      <c r="B941" s="297"/>
      <c r="R941" s="298"/>
    </row>
    <row r="942">
      <c r="B942" s="297"/>
      <c r="R942" s="298"/>
    </row>
    <row r="943">
      <c r="B943" s="297"/>
      <c r="R943" s="298"/>
    </row>
    <row r="944">
      <c r="B944" s="297"/>
      <c r="R944" s="298"/>
    </row>
    <row r="945">
      <c r="B945" s="297"/>
      <c r="R945" s="298"/>
    </row>
    <row r="946">
      <c r="B946" s="297"/>
      <c r="R946" s="298"/>
    </row>
    <row r="947">
      <c r="B947" s="297"/>
      <c r="R947" s="298"/>
    </row>
    <row r="948">
      <c r="B948" s="297"/>
      <c r="R948" s="298"/>
    </row>
    <row r="949">
      <c r="B949" s="297"/>
      <c r="R949" s="298"/>
    </row>
    <row r="950">
      <c r="B950" s="297"/>
      <c r="R950" s="298"/>
    </row>
    <row r="951">
      <c r="B951" s="297"/>
      <c r="R951" s="298"/>
    </row>
    <row r="952">
      <c r="B952" s="297"/>
      <c r="R952" s="298"/>
    </row>
    <row r="953">
      <c r="B953" s="297"/>
      <c r="R953" s="298"/>
    </row>
    <row r="954">
      <c r="B954" s="297"/>
      <c r="R954" s="298"/>
    </row>
    <row r="955">
      <c r="B955" s="297"/>
      <c r="R955" s="298"/>
    </row>
    <row r="956">
      <c r="B956" s="297"/>
      <c r="R956" s="298"/>
    </row>
    <row r="957">
      <c r="B957" s="297"/>
      <c r="R957" s="298"/>
    </row>
    <row r="958">
      <c r="B958" s="297"/>
      <c r="R958" s="298"/>
    </row>
    <row r="959">
      <c r="B959" s="297"/>
      <c r="R959" s="298"/>
    </row>
    <row r="960">
      <c r="B960" s="297"/>
      <c r="R960" s="298"/>
    </row>
    <row r="961">
      <c r="B961" s="297"/>
      <c r="R961" s="298"/>
    </row>
    <row r="962">
      <c r="B962" s="297"/>
      <c r="R962" s="298"/>
    </row>
    <row r="963">
      <c r="B963" s="297"/>
      <c r="R963" s="298"/>
    </row>
    <row r="964">
      <c r="B964" s="297"/>
      <c r="R964" s="298"/>
    </row>
    <row r="965">
      <c r="B965" s="297"/>
      <c r="R965" s="298"/>
    </row>
    <row r="966">
      <c r="B966" s="297"/>
      <c r="R966" s="298"/>
    </row>
    <row r="967">
      <c r="B967" s="297"/>
      <c r="R967" s="298"/>
    </row>
    <row r="968">
      <c r="B968" s="297"/>
      <c r="R968" s="298"/>
    </row>
    <row r="969">
      <c r="B969" s="297"/>
      <c r="R969" s="298"/>
    </row>
    <row r="970">
      <c r="B970" s="297"/>
      <c r="R970" s="298"/>
    </row>
    <row r="971">
      <c r="B971" s="297"/>
      <c r="R971" s="298"/>
    </row>
    <row r="972">
      <c r="B972" s="297"/>
      <c r="R972" s="298"/>
    </row>
    <row r="973">
      <c r="B973" s="297"/>
      <c r="R973" s="298"/>
    </row>
    <row r="974">
      <c r="B974" s="297"/>
      <c r="R974" s="298"/>
    </row>
    <row r="975">
      <c r="B975" s="297"/>
      <c r="R975" s="298"/>
    </row>
    <row r="976">
      <c r="B976" s="297"/>
      <c r="R976" s="298"/>
    </row>
    <row r="977">
      <c r="B977" s="297"/>
      <c r="R977" s="298"/>
    </row>
    <row r="978">
      <c r="B978" s="297"/>
      <c r="R978" s="298"/>
    </row>
    <row r="979">
      <c r="B979" s="297"/>
      <c r="R979" s="298"/>
    </row>
    <row r="980">
      <c r="B980" s="297"/>
      <c r="R980" s="298"/>
    </row>
    <row r="981">
      <c r="B981" s="297"/>
      <c r="R981" s="298"/>
    </row>
    <row r="982">
      <c r="B982" s="297"/>
      <c r="R982" s="298"/>
    </row>
    <row r="983">
      <c r="B983" s="297"/>
      <c r="R983" s="298"/>
    </row>
    <row r="984">
      <c r="B984" s="297"/>
      <c r="R984" s="298"/>
    </row>
    <row r="985">
      <c r="B985" s="297"/>
      <c r="R985" s="298"/>
    </row>
    <row r="986">
      <c r="B986" s="297"/>
      <c r="R986" s="298"/>
    </row>
    <row r="987">
      <c r="B987" s="297"/>
      <c r="R987" s="298"/>
    </row>
    <row r="988">
      <c r="B988" s="297"/>
      <c r="R988" s="298"/>
    </row>
    <row r="989">
      <c r="B989" s="297"/>
      <c r="R989" s="298"/>
    </row>
    <row r="990">
      <c r="B990" s="297"/>
      <c r="R990" s="298"/>
    </row>
    <row r="991">
      <c r="B991" s="297"/>
      <c r="R991" s="298"/>
    </row>
    <row r="992">
      <c r="B992" s="297"/>
      <c r="R992" s="298"/>
    </row>
    <row r="993">
      <c r="B993" s="297"/>
      <c r="R993" s="298"/>
    </row>
    <row r="994">
      <c r="B994" s="297"/>
      <c r="R994" s="298"/>
    </row>
    <row r="995">
      <c r="B995" s="297"/>
      <c r="R995" s="298"/>
    </row>
    <row r="996">
      <c r="B996" s="297"/>
      <c r="R996" s="298"/>
    </row>
    <row r="997">
      <c r="B997" s="297"/>
      <c r="R997" s="298"/>
    </row>
    <row r="998">
      <c r="B998" s="297"/>
      <c r="R998" s="298"/>
    </row>
    <row r="999">
      <c r="B999" s="297"/>
      <c r="R999" s="298"/>
    </row>
    <row r="1000">
      <c r="B1000" s="297"/>
      <c r="R1000" s="298"/>
    </row>
    <row r="1001">
      <c r="B1001" s="297"/>
      <c r="R1001" s="298"/>
    </row>
    <row r="1002">
      <c r="B1002" s="297"/>
      <c r="R1002" s="298"/>
    </row>
    <row r="1003">
      <c r="B1003" s="297"/>
      <c r="R1003" s="298"/>
    </row>
    <row r="1004">
      <c r="B1004" s="297"/>
      <c r="R1004" s="298"/>
    </row>
    <row r="1005">
      <c r="B1005" s="297"/>
      <c r="R1005" s="298"/>
    </row>
    <row r="1006">
      <c r="B1006" s="297"/>
      <c r="R1006" s="298"/>
    </row>
    <row r="1007">
      <c r="B1007" s="297"/>
      <c r="R1007" s="298"/>
    </row>
    <row r="1008">
      <c r="B1008" s="297"/>
      <c r="R1008" s="298"/>
    </row>
    <row r="1009">
      <c r="B1009" s="297"/>
      <c r="R1009" s="298"/>
    </row>
    <row r="1010">
      <c r="B1010" s="297"/>
      <c r="R1010" s="298"/>
    </row>
    <row r="1011">
      <c r="B1011" s="297"/>
      <c r="R1011" s="298"/>
    </row>
    <row r="1012">
      <c r="B1012" s="297"/>
      <c r="R1012" s="298"/>
    </row>
    <row r="1013">
      <c r="B1013" s="297"/>
      <c r="R1013" s="298"/>
    </row>
    <row r="1014">
      <c r="B1014" s="297"/>
      <c r="R1014" s="298"/>
    </row>
    <row r="1015">
      <c r="B1015" s="297"/>
      <c r="R1015" s="298"/>
    </row>
    <row r="1016">
      <c r="B1016" s="297"/>
      <c r="R1016" s="298"/>
    </row>
    <row r="1017">
      <c r="B1017" s="297"/>
      <c r="R1017" s="298"/>
    </row>
    <row r="1018">
      <c r="B1018" s="297"/>
      <c r="R1018" s="298"/>
    </row>
    <row r="1019">
      <c r="B1019" s="297"/>
      <c r="R1019" s="298"/>
    </row>
    <row r="1020">
      <c r="B1020" s="297"/>
      <c r="R1020" s="298"/>
    </row>
    <row r="1021">
      <c r="B1021" s="297"/>
      <c r="R1021" s="298"/>
    </row>
    <row r="1022">
      <c r="B1022" s="297"/>
      <c r="R1022" s="298"/>
    </row>
    <row r="1023">
      <c r="B1023" s="297"/>
      <c r="R1023" s="298"/>
    </row>
    <row r="1024">
      <c r="B1024" s="297"/>
      <c r="R1024" s="298"/>
    </row>
    <row r="1025">
      <c r="B1025" s="297"/>
      <c r="R1025" s="298"/>
    </row>
    <row r="1026">
      <c r="B1026" s="297"/>
      <c r="R1026" s="298"/>
    </row>
    <row r="1027">
      <c r="B1027" s="297"/>
      <c r="R1027" s="298"/>
    </row>
    <row r="1028">
      <c r="B1028" s="297"/>
      <c r="R1028" s="298"/>
    </row>
    <row r="1029">
      <c r="B1029" s="297"/>
      <c r="R1029" s="298"/>
    </row>
    <row r="1030">
      <c r="B1030" s="297"/>
      <c r="R1030" s="298"/>
    </row>
    <row r="1031">
      <c r="B1031" s="297"/>
      <c r="R1031" s="298"/>
    </row>
    <row r="1032">
      <c r="B1032" s="297"/>
      <c r="R1032" s="298"/>
    </row>
    <row r="1033">
      <c r="B1033" s="297"/>
      <c r="R1033" s="298"/>
    </row>
    <row r="1034">
      <c r="B1034" s="297"/>
      <c r="R1034" s="298"/>
    </row>
    <row r="1035">
      <c r="B1035" s="297"/>
      <c r="R1035" s="298"/>
    </row>
    <row r="1036">
      <c r="B1036" s="297"/>
      <c r="R1036" s="298"/>
    </row>
    <row r="1037">
      <c r="B1037" s="297"/>
      <c r="R1037" s="298"/>
    </row>
    <row r="1038">
      <c r="B1038" s="297"/>
      <c r="R1038" s="298"/>
    </row>
    <row r="1039">
      <c r="B1039" s="297"/>
      <c r="R1039" s="298"/>
    </row>
    <row r="1040">
      <c r="B1040" s="297"/>
      <c r="R1040" s="298"/>
    </row>
    <row r="1041">
      <c r="B1041" s="297"/>
      <c r="R1041" s="298"/>
    </row>
    <row r="1042">
      <c r="B1042" s="297"/>
      <c r="R1042" s="298"/>
    </row>
    <row r="1043">
      <c r="B1043" s="297"/>
      <c r="R1043" s="298"/>
    </row>
    <row r="1044">
      <c r="B1044" s="297"/>
      <c r="R1044" s="298"/>
    </row>
    <row r="1045">
      <c r="B1045" s="297"/>
      <c r="R1045" s="298"/>
    </row>
    <row r="1046">
      <c r="B1046" s="297"/>
      <c r="R1046" s="298"/>
    </row>
    <row r="1047">
      <c r="B1047" s="297"/>
      <c r="R1047" s="298"/>
    </row>
    <row r="1048">
      <c r="B1048" s="297"/>
      <c r="R1048" s="298"/>
    </row>
    <row r="1049">
      <c r="B1049" s="297"/>
      <c r="R1049" s="298"/>
    </row>
    <row r="1050">
      <c r="B1050" s="297"/>
      <c r="R1050" s="298"/>
    </row>
    <row r="1051">
      <c r="B1051" s="297"/>
      <c r="R1051" s="298"/>
    </row>
    <row r="1052">
      <c r="B1052" s="297"/>
      <c r="R1052" s="298"/>
    </row>
    <row r="1053">
      <c r="B1053" s="297"/>
      <c r="R1053" s="298"/>
    </row>
  </sheetData>
  <mergeCells count="10">
    <mergeCell ref="A8:R8"/>
    <mergeCell ref="A12:R12"/>
    <mergeCell ref="A19:R19"/>
    <mergeCell ref="B1:C1"/>
    <mergeCell ref="D1:O5"/>
    <mergeCell ref="B2:C2"/>
    <mergeCell ref="B3:C3"/>
    <mergeCell ref="B4:C4"/>
    <mergeCell ref="B5:C5"/>
    <mergeCell ref="A6:R6"/>
  </mergeCells>
  <conditionalFormatting sqref="H7:J7">
    <cfRule type="expression" dxfId="0" priority="1">
      <formula>$Q7="Đã bán"</formula>
    </cfRule>
  </conditionalFormatting>
  <conditionalFormatting sqref="H7:J7">
    <cfRule type="expression" dxfId="1" priority="2">
      <formula>$Q7="Quỹ CĐT còn hàng"</formula>
    </cfRule>
  </conditionalFormatting>
  <conditionalFormatting sqref="H7:J7">
    <cfRule type="expression" dxfId="2" priority="3">
      <formula>$Q7="Quỹ độc quyền SRT còn hàng"</formula>
    </cfRule>
  </conditionalFormatting>
  <conditionalFormatting sqref="H7:J7">
    <cfRule type="expression" dxfId="3" priority="4">
      <formula>$Q7="Check Admin"</formula>
    </cfRule>
  </conditionalFormatting>
  <conditionalFormatting sqref="H7:J7">
    <cfRule type="expression" dxfId="4" priority="5">
      <formula>$Q7="Đang lock"</formula>
    </cfRule>
  </conditionalFormatting>
  <conditionalFormatting sqref="A7:A71 B7:M70 N7:N71 O7:R70">
    <cfRule type="expression" dxfId="0" priority="6">
      <formula>$N7="Đã bán"</formula>
    </cfRule>
  </conditionalFormatting>
  <conditionalFormatting sqref="A7:A71 B7:M70 N7:N71 O7:R70">
    <cfRule type="expression" dxfId="1" priority="7">
      <formula>$N7="Quỹ CĐT còn hàng"</formula>
    </cfRule>
  </conditionalFormatting>
  <conditionalFormatting sqref="A7:A71 B7:M70 N7:N71 O7:R70">
    <cfRule type="expression" dxfId="2" priority="8">
      <formula>$N7="Quỹ độc quyền SRT còn hàng"</formula>
    </cfRule>
  </conditionalFormatting>
  <conditionalFormatting sqref="A7:A71 B7:M70 N7:N71 O7:R70">
    <cfRule type="expression" dxfId="3" priority="9">
      <formula>$N7="Check Admin"</formula>
    </cfRule>
  </conditionalFormatting>
  <conditionalFormatting sqref="A7:A71 B7:M70 N7:N71 O7:R70">
    <cfRule type="expression" dxfId="4" priority="10">
      <formula>$N7="Đang lock"</formula>
    </cfRule>
  </conditionalFormatting>
  <dataValidations>
    <dataValidation type="list" allowBlank="1" showErrorMessage="1" sqref="N9:N11 N13:N18 N20:N70">
      <formula1>"Đã bán,Quỹ CĐT còn hàng,Quỹ độc quyền SRT còn hàng,Check Admin,Đang lock"</formula1>
    </dataValidation>
  </dataValidations>
  <hyperlinks>
    <hyperlink r:id="rId1" ref="Q9"/>
    <hyperlink r:id="rId2" ref="Q10"/>
    <hyperlink r:id="rId3" ref="Q11"/>
    <hyperlink r:id="rId4" ref="Q13"/>
    <hyperlink r:id="rId5" ref="Q14"/>
    <hyperlink r:id="rId6" location="gid=832690809" ref="P15"/>
    <hyperlink r:id="rId7" ref="Q15"/>
    <hyperlink r:id="rId8" location="gid=832690809" ref="P16"/>
    <hyperlink r:id="rId9" ref="Q16"/>
    <hyperlink r:id="rId10" location="gid=492391180" ref="P17"/>
    <hyperlink r:id="rId11" ref="Q17"/>
    <hyperlink r:id="rId12" location="gid=492391180" ref="P18"/>
    <hyperlink r:id="rId13" ref="Q18"/>
    <hyperlink r:id="rId14" ref="Q20"/>
    <hyperlink r:id="rId15" location="gid=492391180" ref="P21"/>
    <hyperlink r:id="rId16" ref="Q21"/>
    <hyperlink r:id="rId17" location="gid=492391180" ref="P22"/>
    <hyperlink r:id="rId18" ref="Q22"/>
    <hyperlink r:id="rId19" location="gid=492391180" ref="P23"/>
    <hyperlink r:id="rId20" ref="Q23"/>
    <hyperlink r:id="rId21" location="gid=492391180" ref="P24"/>
    <hyperlink r:id="rId22" ref="Q24"/>
    <hyperlink r:id="rId23" location="gid=832690809" ref="P25"/>
    <hyperlink r:id="rId24" ref="Q25"/>
    <hyperlink r:id="rId25" ref="Q26"/>
    <hyperlink r:id="rId26" ref="Q27"/>
    <hyperlink r:id="rId27" ref="Q28"/>
    <hyperlink r:id="rId28" ref="Q29"/>
    <hyperlink r:id="rId29" ref="Q30"/>
    <hyperlink r:id="rId30" ref="Q31"/>
    <hyperlink r:id="rId31" ref="Q33"/>
    <hyperlink r:id="rId32" ref="Q34"/>
    <hyperlink r:id="rId33" ref="Q35"/>
    <hyperlink r:id="rId34" ref="P36"/>
    <hyperlink r:id="rId35" ref="Q36"/>
    <hyperlink r:id="rId36" ref="Q37"/>
    <hyperlink r:id="rId37" ref="P38"/>
    <hyperlink r:id="rId38" ref="Q38"/>
    <hyperlink r:id="rId39" ref="P39"/>
    <hyperlink r:id="rId40" ref="Q39"/>
    <hyperlink r:id="rId41" ref="P40"/>
    <hyperlink r:id="rId42" ref="Q40"/>
    <hyperlink r:id="rId43" ref="P41"/>
    <hyperlink r:id="rId44" ref="Q41"/>
    <hyperlink r:id="rId45" ref="P42"/>
    <hyperlink r:id="rId46" ref="Q42"/>
    <hyperlink r:id="rId47" ref="P43"/>
    <hyperlink r:id="rId48" ref="Q43"/>
    <hyperlink r:id="rId49" ref="P44"/>
    <hyperlink r:id="rId50" ref="Q44"/>
    <hyperlink r:id="rId51" ref="P45"/>
    <hyperlink r:id="rId52" ref="Q45"/>
    <hyperlink r:id="rId53" ref="P46"/>
    <hyperlink r:id="rId54" ref="Q46"/>
    <hyperlink r:id="rId55" ref="P47"/>
    <hyperlink r:id="rId56" ref="Q47"/>
    <hyperlink r:id="rId57" ref="P48"/>
    <hyperlink r:id="rId58" ref="Q48"/>
    <hyperlink r:id="rId59" ref="P49"/>
    <hyperlink r:id="rId60" ref="Q49"/>
    <hyperlink r:id="rId61" ref="Q51"/>
    <hyperlink r:id="rId62" ref="P52"/>
    <hyperlink r:id="rId63" ref="Q52"/>
    <hyperlink r:id="rId64" ref="P53"/>
    <hyperlink r:id="rId65" ref="Q53"/>
    <hyperlink r:id="rId66" ref="Q54"/>
    <hyperlink r:id="rId67" ref="P55"/>
    <hyperlink r:id="rId68" ref="Q66"/>
    <hyperlink r:id="rId69" ref="Q67"/>
    <hyperlink r:id="rId70" ref="Q68"/>
    <hyperlink r:id="rId71" ref="Q69"/>
    <hyperlink r:id="rId72" ref="Q70"/>
  </hyperlinks>
  <drawing r:id="rId7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11.38"/>
    <col customWidth="1" min="3" max="3" width="9.25"/>
    <col customWidth="1" min="4" max="4" width="10.25"/>
    <col customWidth="1" min="5" max="5" width="11.38"/>
    <col customWidth="1" min="6" max="6" width="10.5"/>
    <col customWidth="1" min="7" max="8" width="18.0"/>
    <col customWidth="1" min="9" max="9" width="15.75"/>
    <col customWidth="1" min="10" max="10" width="21.0"/>
    <col customWidth="1" min="11" max="11" width="12.75"/>
    <col customWidth="1" min="12" max="12" width="17.13"/>
    <col customWidth="1" min="13" max="13" width="23.25"/>
    <col customWidth="1" min="14" max="14" width="16.5"/>
    <col customWidth="1" min="15" max="15" width="21.63"/>
    <col customWidth="1" hidden="1" min="16" max="16" width="17.13"/>
    <col customWidth="1" min="17" max="17" width="16.63"/>
    <col customWidth="1" hidden="1" min="18" max="18" width="15.63"/>
    <col customWidth="1" min="19" max="19" width="33.25"/>
    <col customWidth="1" min="20" max="20" width="25.0"/>
  </cols>
  <sheetData>
    <row r="1" ht="23.25" customHeight="1">
      <c r="A1" s="299" t="s">
        <v>46</v>
      </c>
      <c r="B1" s="2" t="s">
        <v>0</v>
      </c>
      <c r="C1" s="3"/>
      <c r="D1" s="3"/>
      <c r="E1" s="4"/>
      <c r="F1" s="161" t="s">
        <v>1390</v>
      </c>
      <c r="G1" s="6"/>
      <c r="H1" s="6"/>
      <c r="I1" s="6"/>
      <c r="J1" s="6"/>
      <c r="K1" s="6"/>
      <c r="L1" s="6"/>
      <c r="M1" s="6"/>
      <c r="N1" s="6"/>
      <c r="O1" s="6"/>
      <c r="P1" s="6"/>
      <c r="Q1" s="300"/>
      <c r="R1" s="9"/>
      <c r="S1" s="301"/>
      <c r="T1" s="9"/>
      <c r="U1" s="9"/>
      <c r="V1" s="9"/>
      <c r="W1" s="9"/>
      <c r="X1" s="9"/>
      <c r="Y1" s="9"/>
      <c r="Z1" s="9"/>
      <c r="AA1" s="9"/>
      <c r="AB1" s="9"/>
    </row>
    <row r="2" ht="23.25" customHeight="1">
      <c r="A2" s="302"/>
      <c r="B2" s="11" t="s">
        <v>2</v>
      </c>
      <c r="C2" s="3"/>
      <c r="D2" s="3"/>
      <c r="E2" s="4"/>
      <c r="F2" s="12"/>
      <c r="Q2" s="300"/>
      <c r="R2" s="9"/>
      <c r="S2" s="301"/>
      <c r="T2" s="9"/>
      <c r="U2" s="9"/>
      <c r="V2" s="9"/>
      <c r="W2" s="9"/>
      <c r="X2" s="9"/>
      <c r="Y2" s="9"/>
      <c r="Z2" s="9"/>
      <c r="AA2" s="9"/>
      <c r="AB2" s="9"/>
    </row>
    <row r="3" ht="23.25" customHeight="1">
      <c r="A3" s="303"/>
      <c r="B3" s="14" t="s">
        <v>3</v>
      </c>
      <c r="C3" s="3"/>
      <c r="D3" s="3"/>
      <c r="E3" s="4"/>
      <c r="F3" s="12"/>
      <c r="Q3" s="300"/>
      <c r="R3" s="9"/>
      <c r="S3" s="301"/>
      <c r="T3" s="9"/>
      <c r="U3" s="9"/>
      <c r="V3" s="9"/>
      <c r="W3" s="9"/>
      <c r="X3" s="9"/>
      <c r="Y3" s="9"/>
      <c r="Z3" s="9"/>
      <c r="AA3" s="9"/>
      <c r="AB3" s="9"/>
    </row>
    <row r="4" ht="23.25" customHeight="1">
      <c r="A4" s="304"/>
      <c r="B4" s="2" t="s">
        <v>4</v>
      </c>
      <c r="C4" s="3"/>
      <c r="D4" s="3"/>
      <c r="E4" s="4"/>
      <c r="F4" s="12"/>
      <c r="Q4" s="300"/>
      <c r="R4" s="9"/>
      <c r="S4" s="301"/>
      <c r="T4" s="305"/>
      <c r="U4" s="9"/>
      <c r="V4" s="9"/>
      <c r="W4" s="9"/>
      <c r="X4" s="9"/>
      <c r="Y4" s="9"/>
      <c r="Z4" s="9"/>
      <c r="AA4" s="9"/>
      <c r="AB4" s="9"/>
    </row>
    <row r="5" ht="23.25" customHeight="1">
      <c r="A5" s="306"/>
      <c r="B5" s="2" t="s">
        <v>5</v>
      </c>
      <c r="C5" s="3"/>
      <c r="D5" s="3"/>
      <c r="E5" s="4"/>
      <c r="F5" s="12"/>
      <c r="Q5" s="300"/>
      <c r="R5" s="9"/>
      <c r="S5" s="301"/>
      <c r="T5" s="9"/>
      <c r="U5" s="9"/>
      <c r="V5" s="9"/>
      <c r="W5" s="9"/>
      <c r="X5" s="9"/>
      <c r="Y5" s="9"/>
      <c r="Z5" s="9"/>
      <c r="AA5" s="9"/>
      <c r="AB5" s="9"/>
    </row>
    <row r="6" ht="33.0" customHeight="1">
      <c r="A6" s="307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82"/>
      <c r="U6" s="82"/>
      <c r="V6" s="82"/>
      <c r="W6" s="82"/>
      <c r="X6" s="82"/>
      <c r="Y6" s="82"/>
      <c r="Z6" s="82"/>
      <c r="AA6" s="82"/>
      <c r="AB6" s="82"/>
    </row>
    <row r="7" ht="75.75" customHeight="1">
      <c r="A7" s="264" t="s">
        <v>7</v>
      </c>
      <c r="B7" s="308" t="s">
        <v>1172</v>
      </c>
      <c r="C7" s="309" t="s">
        <v>1391</v>
      </c>
      <c r="D7" s="265" t="s">
        <v>1173</v>
      </c>
      <c r="E7" s="310" t="s">
        <v>1392</v>
      </c>
      <c r="F7" s="266" t="s">
        <v>1174</v>
      </c>
      <c r="G7" s="310" t="s">
        <v>1393</v>
      </c>
      <c r="H7" s="268" t="s">
        <v>1394</v>
      </c>
      <c r="I7" s="268" t="s">
        <v>1395</v>
      </c>
      <c r="J7" s="268" t="s">
        <v>1177</v>
      </c>
      <c r="K7" s="311" t="s">
        <v>251</v>
      </c>
      <c r="L7" s="176" t="s">
        <v>25</v>
      </c>
      <c r="M7" s="271" t="s">
        <v>26</v>
      </c>
      <c r="N7" s="177" t="s">
        <v>1396</v>
      </c>
      <c r="O7" s="177" t="s">
        <v>1180</v>
      </c>
      <c r="P7" s="177" t="s">
        <v>27</v>
      </c>
      <c r="Q7" s="177" t="s">
        <v>28</v>
      </c>
      <c r="R7" s="176" t="s">
        <v>29</v>
      </c>
      <c r="S7" s="176" t="s">
        <v>1397</v>
      </c>
      <c r="T7" s="312"/>
      <c r="U7" s="312"/>
      <c r="V7" s="312"/>
      <c r="W7" s="312"/>
      <c r="X7" s="312"/>
      <c r="Y7" s="312"/>
      <c r="Z7" s="312"/>
      <c r="AA7" s="312"/>
      <c r="AB7" s="312"/>
    </row>
    <row r="8">
      <c r="A8" s="272" t="s">
        <v>1398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217"/>
      <c r="U8" s="217"/>
      <c r="V8" s="217"/>
      <c r="W8" s="217"/>
      <c r="X8" s="217"/>
      <c r="Y8" s="217"/>
      <c r="Z8" s="217"/>
      <c r="AA8" s="217"/>
      <c r="AB8" s="217"/>
    </row>
    <row r="9">
      <c r="A9" s="28">
        <f>row()-8</f>
        <v>1</v>
      </c>
      <c r="B9" s="313" t="s">
        <v>1399</v>
      </c>
      <c r="C9" s="220" t="s">
        <v>1400</v>
      </c>
      <c r="D9" s="220" t="s">
        <v>1401</v>
      </c>
      <c r="E9" s="220" t="s">
        <v>1402</v>
      </c>
      <c r="F9" s="97" t="s">
        <v>1403</v>
      </c>
      <c r="G9" s="52" t="s">
        <v>1404</v>
      </c>
      <c r="H9" s="52" t="s">
        <v>1405</v>
      </c>
      <c r="I9" s="52" t="s">
        <v>1406</v>
      </c>
      <c r="J9" s="314" t="s">
        <v>1407</v>
      </c>
      <c r="K9" s="315" t="s">
        <v>52</v>
      </c>
      <c r="L9" s="97">
        <v>2.0E8</v>
      </c>
      <c r="M9" s="316"/>
      <c r="N9" s="317" t="s">
        <v>1408</v>
      </c>
      <c r="O9" s="318" t="s">
        <v>1409</v>
      </c>
      <c r="P9" s="317"/>
      <c r="Q9" s="319" t="s">
        <v>1410</v>
      </c>
      <c r="R9" s="230"/>
      <c r="S9" s="320"/>
      <c r="T9" s="217"/>
      <c r="U9" s="217"/>
      <c r="V9" s="217"/>
      <c r="W9" s="217"/>
      <c r="X9" s="217"/>
      <c r="Y9" s="217"/>
      <c r="Z9" s="217"/>
      <c r="AA9" s="217"/>
      <c r="AB9" s="217"/>
    </row>
    <row r="10">
      <c r="A10" s="272" t="s">
        <v>1411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9"/>
      <c r="U10" s="9"/>
      <c r="V10" s="9"/>
      <c r="W10" s="9"/>
      <c r="X10" s="9"/>
      <c r="Y10" s="9"/>
      <c r="Z10" s="9"/>
      <c r="AA10" s="9"/>
      <c r="AB10" s="9"/>
    </row>
    <row r="11">
      <c r="A11" s="28">
        <f>row()-9</f>
        <v>2</v>
      </c>
      <c r="B11" s="321" t="s">
        <v>1412</v>
      </c>
      <c r="C11" s="322">
        <v>4.0</v>
      </c>
      <c r="D11" s="27">
        <v>56.0</v>
      </c>
      <c r="E11" s="220" t="s">
        <v>1413</v>
      </c>
      <c r="F11" s="27">
        <v>224.7</v>
      </c>
      <c r="G11" s="323" t="s">
        <v>1414</v>
      </c>
      <c r="H11" s="323" t="s">
        <v>1415</v>
      </c>
      <c r="I11" s="323" t="s">
        <v>1416</v>
      </c>
      <c r="J11" s="324" t="s">
        <v>1417</v>
      </c>
      <c r="K11" s="325" t="s">
        <v>135</v>
      </c>
      <c r="L11" s="97">
        <v>2.0E8</v>
      </c>
      <c r="M11" s="316"/>
      <c r="N11" s="317" t="s">
        <v>1408</v>
      </c>
      <c r="O11" s="318" t="s">
        <v>1409</v>
      </c>
      <c r="P11" s="318"/>
      <c r="Q11" s="326" t="s">
        <v>1418</v>
      </c>
      <c r="R11" s="230">
        <v>45819.0</v>
      </c>
      <c r="S11" s="320"/>
      <c r="T11" s="327"/>
      <c r="U11" s="327"/>
      <c r="V11" s="327"/>
      <c r="W11" s="327"/>
      <c r="X11" s="327"/>
      <c r="Y11" s="327"/>
      <c r="Z11" s="327"/>
      <c r="AA11" s="327"/>
      <c r="AB11" s="327"/>
    </row>
    <row r="12" ht="27.75" customHeight="1">
      <c r="A12" s="272" t="s">
        <v>1419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328"/>
      <c r="U12" s="328"/>
      <c r="V12" s="328"/>
      <c r="W12" s="328"/>
      <c r="X12" s="328"/>
      <c r="Y12" s="328"/>
      <c r="Z12" s="328"/>
      <c r="AA12" s="328"/>
      <c r="AB12" s="328"/>
    </row>
    <row r="13">
      <c r="A13" s="28">
        <f t="shared" ref="A13:A14" si="1">row()-10</f>
        <v>3</v>
      </c>
      <c r="B13" s="329" t="s">
        <v>1420</v>
      </c>
      <c r="C13" s="330">
        <v>46145.0</v>
      </c>
      <c r="D13" s="220" t="s">
        <v>1183</v>
      </c>
      <c r="E13" s="220" t="s">
        <v>1421</v>
      </c>
      <c r="F13" s="220" t="s">
        <v>1422</v>
      </c>
      <c r="G13" s="323">
        <v>6.746670323E9</v>
      </c>
      <c r="H13" s="323">
        <v>5.98528372E8</v>
      </c>
      <c r="I13" s="323">
        <v>3.3733352E7</v>
      </c>
      <c r="J13" s="324">
        <v>7.378932047E9</v>
      </c>
      <c r="K13" s="325" t="s">
        <v>52</v>
      </c>
      <c r="L13" s="245">
        <v>2.0E8</v>
      </c>
      <c r="M13" s="316"/>
      <c r="N13" s="317" t="s">
        <v>1423</v>
      </c>
      <c r="O13" s="318" t="s">
        <v>1409</v>
      </c>
      <c r="P13" s="318"/>
      <c r="Q13" s="248" t="s">
        <v>1424</v>
      </c>
      <c r="R13" s="130">
        <v>45818.0</v>
      </c>
      <c r="S13" s="320"/>
      <c r="T13" s="327"/>
      <c r="U13" s="327"/>
      <c r="V13" s="327"/>
      <c r="W13" s="327"/>
      <c r="X13" s="327"/>
      <c r="Y13" s="327"/>
      <c r="Z13" s="327"/>
      <c r="AA13" s="327"/>
      <c r="AB13" s="327"/>
    </row>
    <row r="14">
      <c r="A14" s="28">
        <f t="shared" si="1"/>
        <v>4</v>
      </c>
      <c r="B14" s="329" t="s">
        <v>1425</v>
      </c>
      <c r="C14" s="330">
        <v>46145.0</v>
      </c>
      <c r="D14" s="220" t="s">
        <v>1183</v>
      </c>
      <c r="E14" s="220" t="s">
        <v>1421</v>
      </c>
      <c r="F14" s="220" t="s">
        <v>1422</v>
      </c>
      <c r="G14" s="323">
        <v>7.335410591E9</v>
      </c>
      <c r="H14" s="323">
        <v>6.57402399E8</v>
      </c>
      <c r="I14" s="323">
        <v>3.6677053E7</v>
      </c>
      <c r="J14" s="324">
        <v>8.029490043E9</v>
      </c>
      <c r="K14" s="325" t="s">
        <v>52</v>
      </c>
      <c r="L14" s="97">
        <v>2.0E8</v>
      </c>
      <c r="M14" s="316" t="s">
        <v>777</v>
      </c>
      <c r="N14" s="317" t="s">
        <v>1423</v>
      </c>
      <c r="O14" s="318" t="s">
        <v>1409</v>
      </c>
      <c r="P14" s="318"/>
      <c r="Q14" s="248" t="s">
        <v>1426</v>
      </c>
      <c r="R14" s="230">
        <v>45819.0</v>
      </c>
      <c r="S14" s="320" t="s">
        <v>1427</v>
      </c>
      <c r="T14" s="327"/>
      <c r="U14" s="327"/>
      <c r="V14" s="327"/>
      <c r="W14" s="327"/>
      <c r="X14" s="327"/>
      <c r="Y14" s="327"/>
      <c r="Z14" s="327"/>
      <c r="AA14" s="327"/>
      <c r="AB14" s="327"/>
    </row>
    <row r="15" ht="27.75" customHeight="1">
      <c r="A15" s="272" t="s">
        <v>1428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328"/>
      <c r="U15" s="328"/>
      <c r="V15" s="328"/>
      <c r="W15" s="328"/>
      <c r="X15" s="328"/>
      <c r="Y15" s="328"/>
      <c r="Z15" s="328"/>
      <c r="AA15" s="328"/>
      <c r="AB15" s="328"/>
    </row>
    <row r="16">
      <c r="A16" s="28">
        <f t="shared" ref="A16:A18" si="2">row()-11</f>
        <v>5</v>
      </c>
      <c r="B16" s="313" t="s">
        <v>1429</v>
      </c>
      <c r="C16" s="27" t="s">
        <v>1400</v>
      </c>
      <c r="D16" s="27" t="s">
        <v>1183</v>
      </c>
      <c r="E16" s="27" t="s">
        <v>1430</v>
      </c>
      <c r="F16" s="245" t="s">
        <v>1431</v>
      </c>
      <c r="G16" s="323" t="s">
        <v>1432</v>
      </c>
      <c r="H16" s="323" t="s">
        <v>1433</v>
      </c>
      <c r="I16" s="323" t="s">
        <v>1434</v>
      </c>
      <c r="J16" s="331" t="s">
        <v>1435</v>
      </c>
      <c r="K16" s="27" t="s">
        <v>135</v>
      </c>
      <c r="L16" s="97">
        <v>2.0E8</v>
      </c>
      <c r="M16" s="316" t="s">
        <v>777</v>
      </c>
      <c r="N16" s="317" t="s">
        <v>1423</v>
      </c>
      <c r="O16" s="318" t="s">
        <v>1409</v>
      </c>
      <c r="P16" s="183"/>
      <c r="Q16" s="197" t="s">
        <v>1436</v>
      </c>
      <c r="R16" s="183"/>
      <c r="S16" s="320" t="s">
        <v>1427</v>
      </c>
      <c r="T16" s="328"/>
      <c r="U16" s="328"/>
      <c r="V16" s="328"/>
      <c r="W16" s="328"/>
      <c r="X16" s="328"/>
      <c r="Y16" s="328"/>
      <c r="Z16" s="328"/>
      <c r="AA16" s="328"/>
      <c r="AB16" s="328"/>
    </row>
    <row r="17">
      <c r="A17" s="28">
        <f t="shared" si="2"/>
        <v>6</v>
      </c>
      <c r="B17" s="313" t="s">
        <v>1437</v>
      </c>
      <c r="C17" s="27" t="s">
        <v>1400</v>
      </c>
      <c r="D17" s="27" t="s">
        <v>1183</v>
      </c>
      <c r="E17" s="27" t="s">
        <v>1430</v>
      </c>
      <c r="F17" s="245" t="s">
        <v>1438</v>
      </c>
      <c r="G17" s="323" t="s">
        <v>1439</v>
      </c>
      <c r="H17" s="323" t="s">
        <v>1440</v>
      </c>
      <c r="I17" s="323" t="s">
        <v>1441</v>
      </c>
      <c r="J17" s="331" t="s">
        <v>1442</v>
      </c>
      <c r="K17" s="27" t="s">
        <v>135</v>
      </c>
      <c r="L17" s="97">
        <v>2.0E8</v>
      </c>
      <c r="M17" s="316" t="s">
        <v>777</v>
      </c>
      <c r="N17" s="317" t="s">
        <v>1423</v>
      </c>
      <c r="O17" s="318" t="s">
        <v>1409</v>
      </c>
      <c r="P17" s="183"/>
      <c r="Q17" s="332" t="s">
        <v>1443</v>
      </c>
      <c r="R17" s="183"/>
      <c r="S17" s="320" t="s">
        <v>1427</v>
      </c>
      <c r="T17" s="328"/>
      <c r="U17" s="328"/>
      <c r="V17" s="328"/>
      <c r="W17" s="328"/>
      <c r="X17" s="328"/>
      <c r="Y17" s="328"/>
      <c r="Z17" s="328"/>
      <c r="AA17" s="328"/>
      <c r="AB17" s="328"/>
    </row>
    <row r="18">
      <c r="A18" s="28">
        <f t="shared" si="2"/>
        <v>7</v>
      </c>
      <c r="B18" s="313" t="s">
        <v>1444</v>
      </c>
      <c r="C18" s="27" t="s">
        <v>1400</v>
      </c>
      <c r="D18" s="27" t="s">
        <v>1183</v>
      </c>
      <c r="E18" s="27" t="s">
        <v>1430</v>
      </c>
      <c r="F18" s="245" t="s">
        <v>1445</v>
      </c>
      <c r="G18" s="323" t="s">
        <v>1446</v>
      </c>
      <c r="H18" s="323" t="s">
        <v>1447</v>
      </c>
      <c r="I18" s="323" t="s">
        <v>1448</v>
      </c>
      <c r="J18" s="331" t="s">
        <v>1449</v>
      </c>
      <c r="K18" s="27" t="s">
        <v>135</v>
      </c>
      <c r="L18" s="97">
        <v>2.0E8</v>
      </c>
      <c r="M18" s="316" t="s">
        <v>777</v>
      </c>
      <c r="N18" s="317" t="s">
        <v>1423</v>
      </c>
      <c r="O18" s="318" t="s">
        <v>1409</v>
      </c>
      <c r="P18" s="183"/>
      <c r="Q18" s="197" t="s">
        <v>1450</v>
      </c>
      <c r="R18" s="183"/>
      <c r="S18" s="320" t="s">
        <v>1427</v>
      </c>
      <c r="T18" s="328"/>
      <c r="U18" s="328"/>
      <c r="V18" s="328"/>
      <c r="W18" s="328"/>
      <c r="X18" s="328"/>
      <c r="Y18" s="328"/>
      <c r="Z18" s="328"/>
      <c r="AA18" s="328"/>
      <c r="AB18" s="328"/>
    </row>
    <row r="19" ht="27.75" customHeight="1">
      <c r="A19" s="272" t="s">
        <v>1451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328"/>
      <c r="U19" s="328"/>
      <c r="V19" s="328"/>
      <c r="W19" s="328"/>
      <c r="X19" s="328"/>
      <c r="Y19" s="328"/>
      <c r="Z19" s="328"/>
      <c r="AA19" s="328"/>
      <c r="AB19" s="328"/>
    </row>
    <row r="20">
      <c r="A20" s="27">
        <f>row()-12</f>
        <v>8</v>
      </c>
      <c r="B20" s="333" t="s">
        <v>1452</v>
      </c>
      <c r="C20" s="330">
        <v>46145.0</v>
      </c>
      <c r="D20" s="220" t="s">
        <v>1401</v>
      </c>
      <c r="E20" s="220" t="s">
        <v>1413</v>
      </c>
      <c r="F20" s="220" t="s">
        <v>1453</v>
      </c>
      <c r="G20" s="323">
        <v>8.305045314E9</v>
      </c>
      <c r="H20" s="323">
        <v>7.59441782E8</v>
      </c>
      <c r="I20" s="323">
        <v>4.1525227E7</v>
      </c>
      <c r="J20" s="324">
        <v>9.106012322E9</v>
      </c>
      <c r="K20" s="315" t="s">
        <v>135</v>
      </c>
      <c r="L20" s="97">
        <v>2.0E8</v>
      </c>
      <c r="M20" s="334" t="s">
        <v>777</v>
      </c>
      <c r="N20" s="317" t="s">
        <v>1408</v>
      </c>
      <c r="O20" s="318" t="s">
        <v>1409</v>
      </c>
      <c r="P20" s="317"/>
      <c r="Q20" s="335" t="s">
        <v>1454</v>
      </c>
      <c r="R20" s="230">
        <v>45821.0</v>
      </c>
      <c r="S20" s="320" t="s">
        <v>1427</v>
      </c>
      <c r="T20" s="217"/>
      <c r="U20" s="217"/>
      <c r="V20" s="217"/>
      <c r="W20" s="217"/>
      <c r="X20" s="217"/>
      <c r="Y20" s="217"/>
      <c r="Z20" s="217"/>
      <c r="AA20" s="217"/>
      <c r="AB20" s="217"/>
    </row>
    <row r="21" hidden="1">
      <c r="A21" s="27">
        <f t="shared" ref="A21:A22" si="3">row()-9</f>
        <v>12</v>
      </c>
      <c r="B21" s="333" t="s">
        <v>1455</v>
      </c>
      <c r="C21" s="322">
        <v>35.0</v>
      </c>
      <c r="D21" s="220" t="s">
        <v>1401</v>
      </c>
      <c r="E21" s="220" t="s">
        <v>1413</v>
      </c>
      <c r="F21" s="220" t="s">
        <v>1453</v>
      </c>
      <c r="G21" s="323">
        <v>8.305045314E9</v>
      </c>
      <c r="H21" s="323">
        <v>7.59441782E8</v>
      </c>
      <c r="I21" s="323">
        <v>4.1525227E7</v>
      </c>
      <c r="J21" s="323">
        <v>9.106012322E9</v>
      </c>
      <c r="K21" s="315" t="s">
        <v>52</v>
      </c>
      <c r="L21" s="97">
        <v>2.0E8</v>
      </c>
      <c r="M21" s="334" t="s">
        <v>0</v>
      </c>
      <c r="N21" s="317" t="s">
        <v>1408</v>
      </c>
      <c r="O21" s="317"/>
      <c r="P21" s="317"/>
      <c r="Q21" s="335" t="s">
        <v>1456</v>
      </c>
      <c r="R21" s="336">
        <v>45836.0</v>
      </c>
      <c r="S21" s="337"/>
      <c r="T21" s="217"/>
      <c r="U21" s="217"/>
      <c r="V21" s="217"/>
      <c r="W21" s="217"/>
      <c r="X21" s="217"/>
      <c r="Y21" s="217"/>
      <c r="Z21" s="217"/>
      <c r="AA21" s="217"/>
      <c r="AB21" s="217"/>
    </row>
    <row r="22" hidden="1">
      <c r="A22" s="27">
        <f t="shared" si="3"/>
        <v>13</v>
      </c>
      <c r="B22" s="333" t="s">
        <v>1457</v>
      </c>
      <c r="C22" s="322">
        <v>35.0</v>
      </c>
      <c r="D22" s="220" t="s">
        <v>1401</v>
      </c>
      <c r="E22" s="220" t="s">
        <v>1458</v>
      </c>
      <c r="F22" s="220" t="s">
        <v>1453</v>
      </c>
      <c r="G22" s="323">
        <v>6.974054667E9</v>
      </c>
      <c r="H22" s="323">
        <v>6.26342717E8</v>
      </c>
      <c r="I22" s="323">
        <v>3.4870273E7</v>
      </c>
      <c r="J22" s="323">
        <v>7.635267657E9</v>
      </c>
      <c r="K22" s="315" t="s">
        <v>52</v>
      </c>
      <c r="L22" s="97">
        <v>2.0E8</v>
      </c>
      <c r="M22" s="334" t="s">
        <v>0</v>
      </c>
      <c r="N22" s="317" t="s">
        <v>1408</v>
      </c>
      <c r="O22" s="317"/>
      <c r="P22" s="317"/>
      <c r="Q22" s="335" t="s">
        <v>1459</v>
      </c>
      <c r="R22" s="336">
        <v>45836.0</v>
      </c>
      <c r="S22" s="337"/>
      <c r="T22" s="217"/>
      <c r="U22" s="217"/>
      <c r="V22" s="217"/>
      <c r="W22" s="217"/>
      <c r="X22" s="217"/>
      <c r="Y22" s="217"/>
      <c r="Z22" s="217"/>
      <c r="AA22" s="217"/>
      <c r="AB22" s="217"/>
    </row>
    <row r="23" ht="27.75" hidden="1" customHeight="1">
      <c r="A23" s="272" t="s">
        <v>1411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327"/>
      <c r="U23" s="327"/>
      <c r="V23" s="327"/>
      <c r="W23" s="327"/>
      <c r="X23" s="327"/>
      <c r="Y23" s="327"/>
      <c r="Z23" s="327"/>
      <c r="AA23" s="327"/>
      <c r="AB23" s="327"/>
    </row>
    <row r="24" hidden="1">
      <c r="A24" s="28">
        <f>row()-10</f>
        <v>14</v>
      </c>
      <c r="B24" s="338" t="s">
        <v>1460</v>
      </c>
      <c r="C24" s="339" t="s">
        <v>1400</v>
      </c>
      <c r="D24" s="220" t="s">
        <v>1401</v>
      </c>
      <c r="E24" s="220" t="s">
        <v>1461</v>
      </c>
      <c r="F24" s="220" t="s">
        <v>1462</v>
      </c>
      <c r="G24" s="323">
        <v>6.215674193E9</v>
      </c>
      <c r="H24" s="323">
        <v>5.5050467E8</v>
      </c>
      <c r="I24" s="323">
        <v>3.1078371E7</v>
      </c>
      <c r="J24" s="323">
        <v>6.797257234E9</v>
      </c>
      <c r="K24" s="325" t="s">
        <v>135</v>
      </c>
      <c r="L24" s="90">
        <v>2.0E8</v>
      </c>
      <c r="M24" s="316" t="s">
        <v>0</v>
      </c>
      <c r="N24" s="317" t="s">
        <v>1408</v>
      </c>
      <c r="O24" s="318"/>
      <c r="P24" s="318"/>
      <c r="Q24" s="340" t="s">
        <v>1463</v>
      </c>
      <c r="R24" s="341"/>
      <c r="S24" s="320" t="s">
        <v>1464</v>
      </c>
      <c r="T24" s="327"/>
      <c r="U24" s="327"/>
      <c r="V24" s="327"/>
      <c r="W24" s="327"/>
      <c r="X24" s="327"/>
      <c r="Y24" s="327"/>
      <c r="Z24" s="327"/>
      <c r="AA24" s="327"/>
      <c r="AB24" s="327"/>
    </row>
    <row r="25" ht="27.75" hidden="1" customHeight="1">
      <c r="A25" s="272" t="s">
        <v>1465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328"/>
      <c r="U25" s="328"/>
      <c r="V25" s="328"/>
      <c r="W25" s="328"/>
      <c r="X25" s="328"/>
      <c r="Y25" s="328"/>
      <c r="Z25" s="328"/>
      <c r="AA25" s="328"/>
      <c r="AB25" s="328"/>
    </row>
    <row r="26" hidden="1">
      <c r="A26" s="27">
        <f t="shared" ref="A26:A27" si="4">row()-10</f>
        <v>16</v>
      </c>
      <c r="B26" s="342" t="s">
        <v>1466</v>
      </c>
      <c r="C26" s="343" t="s">
        <v>1400</v>
      </c>
      <c r="D26" s="210" t="s">
        <v>1467</v>
      </c>
      <c r="E26" s="210" t="s">
        <v>1468</v>
      </c>
      <c r="F26" s="344" t="s">
        <v>1469</v>
      </c>
      <c r="G26" s="345">
        <v>6.560708351E9</v>
      </c>
      <c r="H26" s="345">
        <v>5.79932175E8</v>
      </c>
      <c r="I26" s="345">
        <v>3.2803542E7</v>
      </c>
      <c r="J26" s="345">
        <v>7.173444067E9</v>
      </c>
      <c r="K26" s="97" t="s">
        <v>117</v>
      </c>
      <c r="L26" s="245" t="str">
        <f t="shared" ref="L26:L27" si="5">IF(#REF!="LK",200000000,300000000)</f>
        <v>#REF!</v>
      </c>
      <c r="M26" s="204" t="s">
        <v>777</v>
      </c>
      <c r="N26" s="317"/>
      <c r="O26" s="317"/>
      <c r="P26" s="346" t="s">
        <v>1466</v>
      </c>
      <c r="Q26" s="347" t="s">
        <v>1470</v>
      </c>
      <c r="R26" s="130">
        <v>45764.0</v>
      </c>
      <c r="S26" s="337" t="s">
        <v>1471</v>
      </c>
      <c r="T26" s="348"/>
      <c r="U26" s="328"/>
      <c r="V26" s="328"/>
      <c r="W26" s="328"/>
      <c r="X26" s="328"/>
      <c r="Y26" s="328"/>
      <c r="Z26" s="328"/>
      <c r="AA26" s="328"/>
      <c r="AB26" s="328"/>
    </row>
    <row r="27" ht="36.75" hidden="1" customHeight="1">
      <c r="A27" s="27">
        <f t="shared" si="4"/>
        <v>17</v>
      </c>
      <c r="B27" s="349" t="s">
        <v>1472</v>
      </c>
      <c r="C27" s="350" t="s">
        <v>1400</v>
      </c>
      <c r="D27" s="351" t="s">
        <v>1183</v>
      </c>
      <c r="E27" s="351" t="s">
        <v>1473</v>
      </c>
      <c r="F27" s="352" t="s">
        <v>1474</v>
      </c>
      <c r="G27" s="353">
        <v>7.771838328E9</v>
      </c>
      <c r="H27" s="353">
        <v>7.01045172E8</v>
      </c>
      <c r="I27" s="353">
        <v>3.8859192E7</v>
      </c>
      <c r="J27" s="353">
        <v>8.511742692E9</v>
      </c>
      <c r="K27" s="354" t="s">
        <v>135</v>
      </c>
      <c r="L27" s="245" t="str">
        <f t="shared" si="5"/>
        <v>#REF!</v>
      </c>
      <c r="M27" s="204" t="s">
        <v>777</v>
      </c>
      <c r="N27" s="317"/>
      <c r="O27" s="317"/>
      <c r="P27" s="346" t="s">
        <v>1472</v>
      </c>
      <c r="Q27" s="347" t="s">
        <v>1475</v>
      </c>
      <c r="R27" s="130"/>
      <c r="S27" s="337" t="s">
        <v>1471</v>
      </c>
      <c r="T27" s="348"/>
      <c r="U27" s="328"/>
      <c r="V27" s="328"/>
      <c r="W27" s="328"/>
      <c r="X27" s="328"/>
      <c r="Y27" s="328"/>
      <c r="Z27" s="328"/>
      <c r="AA27" s="328"/>
      <c r="AB27" s="328"/>
    </row>
    <row r="28" ht="27.75" hidden="1" customHeight="1">
      <c r="A28" s="355" t="s">
        <v>1428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82"/>
      <c r="U28" s="82"/>
      <c r="V28" s="82"/>
      <c r="W28" s="82"/>
      <c r="X28" s="82"/>
      <c r="Y28" s="82"/>
      <c r="Z28" s="82"/>
      <c r="AA28" s="82"/>
      <c r="AB28" s="82"/>
    </row>
    <row r="29" hidden="1">
      <c r="A29" s="27">
        <f>row()-12</f>
        <v>17</v>
      </c>
      <c r="B29" s="356" t="s">
        <v>1476</v>
      </c>
      <c r="C29" s="357">
        <v>4578000.0</v>
      </c>
      <c r="D29" s="358" t="s">
        <v>1477</v>
      </c>
      <c r="E29" s="358" t="s">
        <v>1478</v>
      </c>
      <c r="F29" s="358" t="s">
        <v>1479</v>
      </c>
      <c r="G29" s="359">
        <v>1.7571231463E10</v>
      </c>
      <c r="H29" s="359">
        <v>1.535052054E9</v>
      </c>
      <c r="I29" s="359">
        <v>8.7856157E7</v>
      </c>
      <c r="J29" s="359">
        <v>1.9194139674E10</v>
      </c>
      <c r="K29" s="97" t="s">
        <v>117</v>
      </c>
      <c r="L29" s="245" t="str">
        <f>IF(#REF!="LK",200000000,300000000)</f>
        <v>#REF!</v>
      </c>
      <c r="M29" s="334" t="s">
        <v>777</v>
      </c>
      <c r="N29" s="317"/>
      <c r="O29" s="317"/>
      <c r="P29" s="346" t="s">
        <v>1476</v>
      </c>
      <c r="Q29" s="340" t="s">
        <v>1480</v>
      </c>
      <c r="R29" s="360">
        <v>45775.0</v>
      </c>
      <c r="S29" s="337" t="s">
        <v>1471</v>
      </c>
      <c r="T29" s="348"/>
      <c r="U29" s="328"/>
      <c r="V29" s="328"/>
      <c r="W29" s="328"/>
      <c r="X29" s="328"/>
      <c r="Y29" s="328"/>
      <c r="Z29" s="328"/>
      <c r="AA29" s="328"/>
      <c r="AB29" s="328"/>
    </row>
    <row r="30" ht="27.75" hidden="1" customHeight="1">
      <c r="A30" s="272" t="s">
        <v>1481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328"/>
      <c r="U30" s="328"/>
      <c r="V30" s="328"/>
      <c r="W30" s="328"/>
      <c r="X30" s="328"/>
      <c r="Y30" s="328"/>
      <c r="Z30" s="328"/>
      <c r="AA30" s="328"/>
      <c r="AB30" s="328"/>
    </row>
    <row r="31" hidden="1">
      <c r="A31" s="27">
        <f>row()-13</f>
        <v>18</v>
      </c>
      <c r="B31" s="361" t="s">
        <v>1482</v>
      </c>
      <c r="C31" s="362">
        <v>4578000.0</v>
      </c>
      <c r="D31" s="27" t="s">
        <v>1483</v>
      </c>
      <c r="E31" s="27" t="s">
        <v>1484</v>
      </c>
      <c r="F31" s="27" t="s">
        <v>1485</v>
      </c>
      <c r="G31" s="323">
        <v>2.3003942646E10</v>
      </c>
      <c r="H31" s="323">
        <v>2.04659873E9</v>
      </c>
      <c r="I31" s="323">
        <v>1.15019713E8</v>
      </c>
      <c r="J31" s="323">
        <v>2.5165561089E10</v>
      </c>
      <c r="K31" s="27" t="s">
        <v>52</v>
      </c>
      <c r="L31" s="245" t="str">
        <f>IF(#REF!="LK",200000000,300000000)</f>
        <v>#REF!</v>
      </c>
      <c r="M31" s="334" t="s">
        <v>777</v>
      </c>
      <c r="N31" s="363"/>
      <c r="O31" s="363"/>
      <c r="P31" s="364" t="s">
        <v>1482</v>
      </c>
      <c r="Q31" s="340" t="s">
        <v>1486</v>
      </c>
      <c r="R31" s="230">
        <v>45765.0</v>
      </c>
      <c r="S31" s="337" t="s">
        <v>1471</v>
      </c>
      <c r="T31" s="348"/>
      <c r="U31" s="328"/>
      <c r="V31" s="328"/>
      <c r="W31" s="328"/>
      <c r="X31" s="328"/>
      <c r="Y31" s="328"/>
      <c r="Z31" s="328"/>
      <c r="AA31" s="328"/>
      <c r="AB31" s="328"/>
    </row>
    <row r="32" ht="27.75" hidden="1" customHeight="1">
      <c r="A32" s="272" t="s">
        <v>1487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328"/>
      <c r="U32" s="328"/>
      <c r="V32" s="328"/>
      <c r="W32" s="328"/>
      <c r="X32" s="328"/>
      <c r="Y32" s="328"/>
      <c r="Z32" s="328"/>
      <c r="AA32" s="328"/>
      <c r="AB32" s="328"/>
    </row>
    <row r="33" hidden="1">
      <c r="A33" s="220">
        <f>ROW()-8</f>
        <v>25</v>
      </c>
      <c r="B33" s="365" t="s">
        <v>1488</v>
      </c>
      <c r="C33" s="339" t="s">
        <v>1489</v>
      </c>
      <c r="D33" s="282" t="s">
        <v>1490</v>
      </c>
      <c r="E33" s="220" t="s">
        <v>1491</v>
      </c>
      <c r="F33" s="220" t="s">
        <v>1492</v>
      </c>
      <c r="G33" s="52">
        <v>9.529935489E9</v>
      </c>
      <c r="H33" s="52">
        <v>8.61627156E8</v>
      </c>
      <c r="I33" s="52">
        <v>4.7649677E7</v>
      </c>
      <c r="J33" s="52">
        <v>1.0439212323E10</v>
      </c>
      <c r="K33" s="97" t="s">
        <v>117</v>
      </c>
      <c r="L33" s="245" t="str">
        <f>IF(#REF!="LK",200000000,300000000)</f>
        <v>#REF!</v>
      </c>
      <c r="M33" s="334" t="s">
        <v>777</v>
      </c>
      <c r="N33" s="317"/>
      <c r="O33" s="317"/>
      <c r="P33" s="346" t="s">
        <v>1488</v>
      </c>
      <c r="Q33" s="347" t="s">
        <v>1493</v>
      </c>
      <c r="R33" s="230">
        <v>45765.0</v>
      </c>
      <c r="S33" s="337" t="s">
        <v>1471</v>
      </c>
      <c r="T33" s="348"/>
      <c r="U33" s="328"/>
      <c r="V33" s="328"/>
      <c r="W33" s="328"/>
      <c r="X33" s="328"/>
      <c r="Y33" s="328"/>
      <c r="Z33" s="328"/>
      <c r="AA33" s="328"/>
      <c r="AB33" s="328"/>
    </row>
    <row r="34" ht="27.75" hidden="1" customHeight="1">
      <c r="A34" s="272" t="s">
        <v>1398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328"/>
      <c r="U34" s="328"/>
      <c r="V34" s="328"/>
      <c r="W34" s="328"/>
      <c r="X34" s="328"/>
      <c r="Y34" s="328"/>
      <c r="Z34" s="328"/>
      <c r="AA34" s="328"/>
      <c r="AB34" s="328"/>
    </row>
    <row r="35" hidden="1">
      <c r="A35" s="28">
        <f t="shared" ref="A35:A36" si="6">row()-17</f>
        <v>18</v>
      </c>
      <c r="B35" s="366" t="s">
        <v>1494</v>
      </c>
      <c r="C35" s="367" t="s">
        <v>1400</v>
      </c>
      <c r="D35" s="295" t="s">
        <v>1401</v>
      </c>
      <c r="E35" s="295" t="s">
        <v>1413</v>
      </c>
      <c r="F35" s="295" t="s">
        <v>1495</v>
      </c>
      <c r="G35" s="368">
        <v>6.444363642E9</v>
      </c>
      <c r="H35" s="368">
        <v>5.73373615E8</v>
      </c>
      <c r="I35" s="368">
        <v>3.2221818E7</v>
      </c>
      <c r="J35" s="368">
        <v>7.049959075E9</v>
      </c>
      <c r="K35" s="325" t="s">
        <v>135</v>
      </c>
      <c r="L35" s="90">
        <v>2.0E8</v>
      </c>
      <c r="M35" s="316" t="s">
        <v>0</v>
      </c>
      <c r="N35" s="318"/>
      <c r="O35" s="318"/>
      <c r="P35" s="318"/>
      <c r="Q35" s="340" t="s">
        <v>1496</v>
      </c>
      <c r="R35" s="341">
        <v>45836.0</v>
      </c>
      <c r="S35" s="337" t="s">
        <v>1497</v>
      </c>
      <c r="T35" s="327"/>
      <c r="U35" s="327"/>
      <c r="V35" s="327"/>
      <c r="W35" s="327"/>
      <c r="X35" s="327"/>
      <c r="Y35" s="327"/>
      <c r="Z35" s="327"/>
      <c r="AA35" s="327"/>
      <c r="AB35" s="327"/>
    </row>
    <row r="36" ht="27.75" hidden="1" customHeight="1">
      <c r="A36" s="28">
        <f t="shared" si="6"/>
        <v>19</v>
      </c>
      <c r="B36" s="366" t="s">
        <v>1498</v>
      </c>
      <c r="C36" s="367" t="s">
        <v>1400</v>
      </c>
      <c r="D36" s="295" t="s">
        <v>1401</v>
      </c>
      <c r="E36" s="295" t="s">
        <v>1413</v>
      </c>
      <c r="F36" s="295" t="s">
        <v>1499</v>
      </c>
      <c r="G36" s="368">
        <v>7.639407037E9</v>
      </c>
      <c r="H36" s="368">
        <v>6.92877954E8</v>
      </c>
      <c r="I36" s="368">
        <v>3.8197035E7</v>
      </c>
      <c r="J36" s="368">
        <v>8.370482026E9</v>
      </c>
      <c r="K36" s="325" t="s">
        <v>135</v>
      </c>
      <c r="L36" s="90">
        <v>2.0E8</v>
      </c>
      <c r="M36" s="316" t="s">
        <v>0</v>
      </c>
      <c r="N36" s="318"/>
      <c r="O36" s="318"/>
      <c r="P36" s="318"/>
      <c r="Q36" s="340" t="s">
        <v>1500</v>
      </c>
      <c r="R36" s="341">
        <v>45836.0</v>
      </c>
      <c r="S36" s="337" t="s">
        <v>1501</v>
      </c>
      <c r="T36" s="327"/>
      <c r="U36" s="327"/>
      <c r="V36" s="327"/>
      <c r="W36" s="327"/>
      <c r="X36" s="327"/>
      <c r="Y36" s="327"/>
      <c r="Z36" s="327"/>
      <c r="AA36" s="327"/>
      <c r="AB36" s="327"/>
    </row>
    <row r="37" ht="27.75" hidden="1" customHeight="1">
      <c r="A37" s="27">
        <f>Row()-9</f>
        <v>28</v>
      </c>
      <c r="B37" s="329" t="s">
        <v>1502</v>
      </c>
      <c r="C37" s="339" t="s">
        <v>1400</v>
      </c>
      <c r="D37" s="220" t="s">
        <v>1183</v>
      </c>
      <c r="E37" s="220" t="s">
        <v>1430</v>
      </c>
      <c r="F37" s="220" t="s">
        <v>1503</v>
      </c>
      <c r="G37" s="323">
        <v>8.93639197E9</v>
      </c>
      <c r="H37" s="323">
        <v>8.17500537E8</v>
      </c>
      <c r="I37" s="323">
        <v>4.468196E7</v>
      </c>
      <c r="J37" s="323">
        <v>9.798574466E9</v>
      </c>
      <c r="K37" s="97" t="s">
        <v>117</v>
      </c>
      <c r="L37" s="245">
        <v>2.0E8</v>
      </c>
      <c r="M37" s="334" t="s">
        <v>777</v>
      </c>
      <c r="N37" s="369"/>
      <c r="O37" s="369"/>
      <c r="P37" s="370" t="s">
        <v>1502</v>
      </c>
      <c r="Q37" s="371" t="s">
        <v>1504</v>
      </c>
      <c r="R37" s="130">
        <v>45818.0</v>
      </c>
      <c r="S37" s="320" t="s">
        <v>1505</v>
      </c>
      <c r="T37" s="328"/>
      <c r="U37" s="328"/>
      <c r="V37" s="328"/>
      <c r="W37" s="328"/>
      <c r="X37" s="328"/>
      <c r="Y37" s="328"/>
      <c r="Z37" s="328"/>
      <c r="AA37" s="328"/>
      <c r="AB37" s="328"/>
    </row>
    <row r="38" ht="27.75" hidden="1" customHeight="1">
      <c r="A38" s="27">
        <f>row()-15</f>
        <v>23</v>
      </c>
      <c r="B38" s="366" t="s">
        <v>1506</v>
      </c>
      <c r="C38" s="367" t="s">
        <v>1400</v>
      </c>
      <c r="D38" s="295" t="s">
        <v>1507</v>
      </c>
      <c r="E38" s="295" t="s">
        <v>1508</v>
      </c>
      <c r="F38" s="295" t="s">
        <v>1509</v>
      </c>
      <c r="G38" s="368">
        <v>1.7334975664E10</v>
      </c>
      <c r="H38" s="368">
        <v>1.583758201E9</v>
      </c>
      <c r="I38" s="368">
        <v>8.6674878E7</v>
      </c>
      <c r="J38" s="368">
        <v>1.9005408743E10</v>
      </c>
      <c r="K38" s="325" t="s">
        <v>52</v>
      </c>
      <c r="L38" s="243">
        <v>2.0E8</v>
      </c>
      <c r="M38" s="334" t="s">
        <v>777</v>
      </c>
      <c r="N38" s="318"/>
      <c r="O38" s="318"/>
      <c r="P38" s="318"/>
      <c r="Q38" s="340" t="s">
        <v>1510</v>
      </c>
      <c r="R38" s="372">
        <v>45831.0</v>
      </c>
      <c r="S38" s="337" t="s">
        <v>1505</v>
      </c>
      <c r="T38" s="327"/>
      <c r="U38" s="327"/>
      <c r="V38" s="327"/>
      <c r="W38" s="327"/>
      <c r="X38" s="327"/>
      <c r="Y38" s="327"/>
      <c r="Z38" s="327"/>
      <c r="AA38" s="327"/>
      <c r="AB38" s="327"/>
    </row>
    <row r="39" ht="27.75" hidden="1" customHeight="1">
      <c r="A39" s="27">
        <f>row()-16</f>
        <v>23</v>
      </c>
      <c r="B39" s="333" t="s">
        <v>1511</v>
      </c>
      <c r="C39" s="339" t="s">
        <v>1400</v>
      </c>
      <c r="D39" s="220" t="s">
        <v>1401</v>
      </c>
      <c r="E39" s="220" t="s">
        <v>1413</v>
      </c>
      <c r="F39" s="220" t="s">
        <v>1512</v>
      </c>
      <c r="G39" s="323">
        <v>8.257704198E9</v>
      </c>
      <c r="H39" s="323">
        <v>7.5470767E8</v>
      </c>
      <c r="I39" s="323">
        <v>4.1288521E7</v>
      </c>
      <c r="J39" s="323">
        <v>9.053700389E9</v>
      </c>
      <c r="K39" s="315" t="s">
        <v>52</v>
      </c>
      <c r="L39" s="97">
        <v>2.0E8</v>
      </c>
      <c r="M39" s="334" t="s">
        <v>777</v>
      </c>
      <c r="N39" s="317"/>
      <c r="O39" s="317"/>
      <c r="P39" s="317"/>
      <c r="Q39" s="335" t="s">
        <v>1513</v>
      </c>
      <c r="R39" s="230">
        <v>45821.0</v>
      </c>
      <c r="S39" s="337" t="s">
        <v>1505</v>
      </c>
      <c r="T39" s="217"/>
      <c r="U39" s="217"/>
      <c r="V39" s="217"/>
      <c r="W39" s="217"/>
      <c r="X39" s="217"/>
      <c r="Y39" s="217"/>
      <c r="Z39" s="217"/>
      <c r="AA39" s="217"/>
      <c r="AB39" s="217"/>
    </row>
    <row r="40" ht="33.0" hidden="1" customHeight="1">
      <c r="A40" s="27">
        <f>row()-10</f>
        <v>30</v>
      </c>
      <c r="B40" s="373" t="s">
        <v>1514</v>
      </c>
      <c r="C40" s="374" t="s">
        <v>1489</v>
      </c>
      <c r="D40" s="358" t="s">
        <v>1515</v>
      </c>
      <c r="E40" s="358" t="s">
        <v>1516</v>
      </c>
      <c r="F40" s="32" t="s">
        <v>1517</v>
      </c>
      <c r="G40" s="375">
        <v>5.915321546E9</v>
      </c>
      <c r="H40" s="375">
        <v>5.25545316E8</v>
      </c>
      <c r="I40" s="375">
        <v>2.9576608E7</v>
      </c>
      <c r="J40" s="375">
        <v>6.470443469E9</v>
      </c>
      <c r="K40" s="376" t="s">
        <v>117</v>
      </c>
      <c r="L40" s="245" t="str">
        <f t="shared" ref="L40:L55" si="7">IF(#REF!="LK",200000000,300000000)</f>
        <v>#REF!</v>
      </c>
      <c r="M40" s="204" t="s">
        <v>0</v>
      </c>
      <c r="N40" s="317"/>
      <c r="O40" s="317"/>
      <c r="P40" s="346" t="s">
        <v>1514</v>
      </c>
      <c r="Q40" s="347" t="s">
        <v>1518</v>
      </c>
      <c r="R40" s="130"/>
      <c r="S40" s="320" t="s">
        <v>1519</v>
      </c>
      <c r="T40" s="348"/>
      <c r="U40" s="328"/>
      <c r="V40" s="328"/>
      <c r="W40" s="328"/>
      <c r="X40" s="328"/>
      <c r="Y40" s="328"/>
      <c r="Z40" s="328"/>
      <c r="AA40" s="328"/>
      <c r="AB40" s="328"/>
    </row>
    <row r="41" ht="27.75" hidden="1" customHeight="1">
      <c r="A41" s="27">
        <f>row()-14</f>
        <v>27</v>
      </c>
      <c r="B41" s="365" t="s">
        <v>1520</v>
      </c>
      <c r="C41" s="362">
        <v>400.0</v>
      </c>
      <c r="D41" s="220">
        <v>56.0</v>
      </c>
      <c r="E41" s="27">
        <v>478.0</v>
      </c>
      <c r="F41" s="27">
        <v>2223.0</v>
      </c>
      <c r="G41" s="52">
        <v>6.873387625E9</v>
      </c>
      <c r="H41" s="52">
        <v>6.16276013E8</v>
      </c>
      <c r="I41" s="52">
        <v>3.4366938E7</v>
      </c>
      <c r="J41" s="52">
        <v>7.524030576E9</v>
      </c>
      <c r="K41" s="220" t="s">
        <v>135</v>
      </c>
      <c r="L41" s="97" t="str">
        <f t="shared" si="7"/>
        <v>#REF!</v>
      </c>
      <c r="M41" s="377" t="s">
        <v>777</v>
      </c>
      <c r="N41" s="378"/>
      <c r="O41" s="378"/>
      <c r="P41" s="335" t="s">
        <v>1520</v>
      </c>
      <c r="Q41" s="335" t="s">
        <v>1521</v>
      </c>
      <c r="R41" s="220" t="s">
        <v>1522</v>
      </c>
      <c r="S41" s="320" t="s">
        <v>1505</v>
      </c>
      <c r="T41" s="82"/>
      <c r="U41" s="82"/>
      <c r="V41" s="82"/>
      <c r="W41" s="82"/>
      <c r="X41" s="82"/>
      <c r="Y41" s="82"/>
      <c r="Z41" s="82"/>
      <c r="AA41" s="82"/>
      <c r="AB41" s="82"/>
    </row>
    <row r="42" ht="27.75" hidden="1" customHeight="1">
      <c r="A42" s="27">
        <f>row()-13</f>
        <v>29</v>
      </c>
      <c r="B42" s="365" t="s">
        <v>1523</v>
      </c>
      <c r="C42" s="339" t="s">
        <v>1489</v>
      </c>
      <c r="D42" s="220" t="s">
        <v>1524</v>
      </c>
      <c r="E42" s="220" t="s">
        <v>1525</v>
      </c>
      <c r="F42" s="220" t="s">
        <v>1526</v>
      </c>
      <c r="G42" s="52">
        <v>2.2917436082E10</v>
      </c>
      <c r="H42" s="52">
        <v>2.088707181E9</v>
      </c>
      <c r="I42" s="52">
        <v>1.1458718E8</v>
      </c>
      <c r="J42" s="52">
        <v>2.5120730443E10</v>
      </c>
      <c r="K42" s="230"/>
      <c r="L42" s="245" t="str">
        <f t="shared" si="7"/>
        <v>#REF!</v>
      </c>
      <c r="M42" s="334" t="s">
        <v>777</v>
      </c>
      <c r="N42" s="317"/>
      <c r="O42" s="317"/>
      <c r="P42" s="346" t="s">
        <v>1523</v>
      </c>
      <c r="Q42" s="335" t="s">
        <v>1527</v>
      </c>
      <c r="R42" s="130">
        <v>45766.0</v>
      </c>
      <c r="S42" s="320" t="s">
        <v>1505</v>
      </c>
      <c r="T42" s="328"/>
      <c r="U42" s="328"/>
      <c r="V42" s="328"/>
      <c r="W42" s="328"/>
      <c r="X42" s="328"/>
      <c r="Y42" s="328"/>
      <c r="Z42" s="328"/>
      <c r="AA42" s="328"/>
      <c r="AB42" s="328"/>
    </row>
    <row r="43" ht="27.75" hidden="1" customHeight="1">
      <c r="A43" s="27">
        <f>row()-11</f>
        <v>32</v>
      </c>
      <c r="B43" s="365" t="s">
        <v>1528</v>
      </c>
      <c r="C43" s="339" t="s">
        <v>1489</v>
      </c>
      <c r="D43" s="282" t="s">
        <v>1529</v>
      </c>
      <c r="E43" s="220" t="s">
        <v>1530</v>
      </c>
      <c r="F43" s="220" t="s">
        <v>1531</v>
      </c>
      <c r="G43" s="52">
        <v>1.0787778788E10</v>
      </c>
      <c r="H43" s="52">
        <v>9.92487397E8</v>
      </c>
      <c r="I43" s="52">
        <v>5.3938894E7</v>
      </c>
      <c r="J43" s="52">
        <v>1.1834205079E10</v>
      </c>
      <c r="K43" s="27" t="s">
        <v>135</v>
      </c>
      <c r="L43" s="245" t="str">
        <f t="shared" si="7"/>
        <v>#REF!</v>
      </c>
      <c r="M43" s="204" t="s">
        <v>777</v>
      </c>
      <c r="N43" s="317"/>
      <c r="O43" s="317"/>
      <c r="P43" s="346" t="s">
        <v>1528</v>
      </c>
      <c r="Q43" s="335" t="s">
        <v>1532</v>
      </c>
      <c r="R43" s="230">
        <v>45765.0</v>
      </c>
      <c r="S43" s="320" t="s">
        <v>1505</v>
      </c>
      <c r="T43" s="328"/>
      <c r="U43" s="328"/>
      <c r="V43" s="328"/>
      <c r="W43" s="328"/>
      <c r="X43" s="328"/>
      <c r="Y43" s="328"/>
      <c r="Z43" s="328"/>
      <c r="AA43" s="328"/>
      <c r="AB43" s="328"/>
    </row>
    <row r="44" hidden="1">
      <c r="A44" s="27">
        <f>row()-10</f>
        <v>34</v>
      </c>
      <c r="B44" s="356" t="s">
        <v>1533</v>
      </c>
      <c r="C44" s="379" t="s">
        <v>1489</v>
      </c>
      <c r="D44" s="358" t="s">
        <v>1515</v>
      </c>
      <c r="E44" s="358" t="s">
        <v>1516</v>
      </c>
      <c r="F44" s="358" t="s">
        <v>1534</v>
      </c>
      <c r="G44" s="359">
        <v>7.499782511E9</v>
      </c>
      <c r="H44" s="359">
        <v>6.83991412E8</v>
      </c>
      <c r="I44" s="359">
        <v>3.7498913E7</v>
      </c>
      <c r="J44" s="359">
        <v>8.221272836E9</v>
      </c>
      <c r="K44" s="380"/>
      <c r="L44" s="245" t="str">
        <f t="shared" si="7"/>
        <v>#REF!</v>
      </c>
      <c r="M44" s="204" t="s">
        <v>777</v>
      </c>
      <c r="N44" s="363"/>
      <c r="O44" s="363"/>
      <c r="P44" s="364" t="s">
        <v>1533</v>
      </c>
      <c r="Q44" s="335" t="s">
        <v>1535</v>
      </c>
      <c r="R44" s="381"/>
      <c r="S44" s="320" t="s">
        <v>1505</v>
      </c>
      <c r="T44" s="328"/>
      <c r="U44" s="328"/>
      <c r="V44" s="328"/>
      <c r="W44" s="328"/>
      <c r="X44" s="328"/>
      <c r="Y44" s="328"/>
      <c r="Z44" s="328"/>
      <c r="AA44" s="328"/>
      <c r="AB44" s="328"/>
    </row>
    <row r="45" ht="27.75" hidden="1" customHeight="1">
      <c r="A45" s="27">
        <f>row()-14</f>
        <v>31</v>
      </c>
      <c r="B45" s="382" t="s">
        <v>1536</v>
      </c>
      <c r="C45" s="362">
        <v>400.0</v>
      </c>
      <c r="D45" s="220">
        <v>56.0</v>
      </c>
      <c r="E45" s="27">
        <v>475.0</v>
      </c>
      <c r="F45" s="27">
        <v>2193.0</v>
      </c>
      <c r="G45" s="52">
        <v>8.539883351E9</v>
      </c>
      <c r="H45" s="52">
        <v>7.82925585E8</v>
      </c>
      <c r="I45" s="52">
        <v>4.2699417E7</v>
      </c>
      <c r="J45" s="52">
        <v>9.365508353E9</v>
      </c>
      <c r="K45" s="383"/>
      <c r="L45" s="97" t="str">
        <f t="shared" si="7"/>
        <v>#REF!</v>
      </c>
      <c r="M45" s="377" t="s">
        <v>777</v>
      </c>
      <c r="N45" s="378"/>
      <c r="O45" s="378"/>
      <c r="P45" s="335" t="s">
        <v>1536</v>
      </c>
      <c r="Q45" s="335" t="s">
        <v>1537</v>
      </c>
      <c r="R45" s="220" t="s">
        <v>1522</v>
      </c>
      <c r="S45" s="320" t="s">
        <v>1505</v>
      </c>
      <c r="T45" s="348"/>
      <c r="U45" s="82"/>
      <c r="V45" s="82"/>
      <c r="W45" s="82"/>
      <c r="X45" s="82"/>
      <c r="Y45" s="82"/>
      <c r="Z45" s="82"/>
      <c r="AA45" s="82"/>
      <c r="AB45" s="82"/>
    </row>
    <row r="46" ht="27.75" hidden="1" customHeight="1">
      <c r="A46" s="27">
        <f t="shared" ref="A46:A47" si="8">row()-10</f>
        <v>36</v>
      </c>
      <c r="B46" s="365" t="s">
        <v>1538</v>
      </c>
      <c r="C46" s="339" t="s">
        <v>1400</v>
      </c>
      <c r="D46" s="220" t="s">
        <v>1183</v>
      </c>
      <c r="E46" s="220" t="s">
        <v>1430</v>
      </c>
      <c r="F46" s="220" t="s">
        <v>1539</v>
      </c>
      <c r="G46" s="52">
        <v>7.324386657E9</v>
      </c>
      <c r="H46" s="52">
        <v>6.56300005E8</v>
      </c>
      <c r="I46" s="52">
        <v>3.6621933E7</v>
      </c>
      <c r="J46" s="52">
        <v>8.017308596E9</v>
      </c>
      <c r="K46" s="97" t="s">
        <v>117</v>
      </c>
      <c r="L46" s="245" t="str">
        <f t="shared" si="7"/>
        <v>#REF!</v>
      </c>
      <c r="M46" s="204" t="s">
        <v>0</v>
      </c>
      <c r="N46" s="363"/>
      <c r="O46" s="363"/>
      <c r="P46" s="364" t="s">
        <v>1538</v>
      </c>
      <c r="Q46" s="319" t="s">
        <v>1540</v>
      </c>
      <c r="R46" s="230">
        <v>45765.0</v>
      </c>
      <c r="S46" s="320" t="s">
        <v>1541</v>
      </c>
      <c r="T46" s="133"/>
      <c r="U46" s="328"/>
      <c r="V46" s="328"/>
      <c r="W46" s="328"/>
      <c r="X46" s="328"/>
      <c r="Y46" s="328"/>
      <c r="Z46" s="328"/>
      <c r="AA46" s="328"/>
      <c r="AB46" s="328"/>
    </row>
    <row r="47" hidden="1">
      <c r="A47" s="27">
        <f t="shared" si="8"/>
        <v>37</v>
      </c>
      <c r="B47" s="365" t="s">
        <v>1542</v>
      </c>
      <c r="C47" s="339" t="s">
        <v>1400</v>
      </c>
      <c r="D47" s="220" t="s">
        <v>1183</v>
      </c>
      <c r="E47" s="220" t="s">
        <v>1430</v>
      </c>
      <c r="F47" s="220" t="s">
        <v>1543</v>
      </c>
      <c r="G47" s="52">
        <v>7.267217939E9</v>
      </c>
      <c r="H47" s="52">
        <v>6.50583134E8</v>
      </c>
      <c r="I47" s="52">
        <v>3.633609E7</v>
      </c>
      <c r="J47" s="52">
        <v>7.954137162E9</v>
      </c>
      <c r="K47" s="97" t="s">
        <v>117</v>
      </c>
      <c r="L47" s="245" t="str">
        <f t="shared" si="7"/>
        <v>#REF!</v>
      </c>
      <c r="M47" s="204" t="s">
        <v>0</v>
      </c>
      <c r="N47" s="363"/>
      <c r="O47" s="363"/>
      <c r="P47" s="364" t="s">
        <v>1542</v>
      </c>
      <c r="Q47" s="347" t="s">
        <v>1544</v>
      </c>
      <c r="R47" s="230">
        <v>45765.0</v>
      </c>
      <c r="S47" s="337" t="s">
        <v>1545</v>
      </c>
      <c r="T47" s="348"/>
      <c r="U47" s="328"/>
      <c r="V47" s="328"/>
      <c r="W47" s="328"/>
      <c r="X47" s="328"/>
      <c r="Y47" s="328"/>
      <c r="Z47" s="328"/>
      <c r="AA47" s="328"/>
      <c r="AB47" s="328"/>
    </row>
    <row r="48" ht="27.75" hidden="1" customHeight="1">
      <c r="A48" s="27">
        <f t="shared" ref="A48:A55" si="9">row()-13</f>
        <v>35</v>
      </c>
      <c r="B48" s="365" t="s">
        <v>1546</v>
      </c>
      <c r="C48" s="339" t="s">
        <v>1489</v>
      </c>
      <c r="D48" s="220" t="s">
        <v>1529</v>
      </c>
      <c r="E48" s="220" t="s">
        <v>1530</v>
      </c>
      <c r="F48" s="220" t="s">
        <v>1547</v>
      </c>
      <c r="G48" s="52">
        <v>9.079042776E9</v>
      </c>
      <c r="H48" s="52">
        <v>8.21613796E8</v>
      </c>
      <c r="I48" s="52">
        <v>4.5395214E7</v>
      </c>
      <c r="J48" s="52">
        <v>9.946051786E9</v>
      </c>
      <c r="K48" s="97" t="s">
        <v>117</v>
      </c>
      <c r="L48" s="245" t="str">
        <f t="shared" si="7"/>
        <v>#REF!</v>
      </c>
      <c r="M48" s="204" t="s">
        <v>0</v>
      </c>
      <c r="N48" s="317"/>
      <c r="O48" s="317"/>
      <c r="P48" s="317"/>
      <c r="Q48" s="378"/>
      <c r="R48" s="230">
        <v>45765.0</v>
      </c>
      <c r="S48" s="320" t="s">
        <v>1548</v>
      </c>
      <c r="T48" s="328"/>
      <c r="U48" s="328"/>
      <c r="V48" s="328"/>
      <c r="W48" s="328"/>
      <c r="X48" s="328"/>
      <c r="Y48" s="328"/>
      <c r="Z48" s="328"/>
      <c r="AA48" s="328"/>
      <c r="AB48" s="328"/>
    </row>
    <row r="49" ht="27.75" hidden="1" customHeight="1">
      <c r="A49" s="27">
        <f t="shared" si="9"/>
        <v>36</v>
      </c>
      <c r="B49" s="365" t="s">
        <v>1549</v>
      </c>
      <c r="C49" s="339" t="s">
        <v>1489</v>
      </c>
      <c r="D49" s="220" t="s">
        <v>1529</v>
      </c>
      <c r="E49" s="220" t="s">
        <v>1530</v>
      </c>
      <c r="F49" s="220" t="s">
        <v>1547</v>
      </c>
      <c r="G49" s="52">
        <v>9.079042776E9</v>
      </c>
      <c r="H49" s="52">
        <v>8.21613796E8</v>
      </c>
      <c r="I49" s="52">
        <v>4.5395214E7</v>
      </c>
      <c r="J49" s="52">
        <v>9.946051786E9</v>
      </c>
      <c r="K49" s="97" t="s">
        <v>117</v>
      </c>
      <c r="L49" s="245" t="str">
        <f t="shared" si="7"/>
        <v>#REF!</v>
      </c>
      <c r="M49" s="204" t="s">
        <v>0</v>
      </c>
      <c r="N49" s="317"/>
      <c r="O49" s="317"/>
      <c r="P49" s="317"/>
      <c r="Q49" s="378"/>
      <c r="R49" s="230">
        <v>45765.0</v>
      </c>
      <c r="S49" s="320" t="s">
        <v>1548</v>
      </c>
      <c r="T49" s="328"/>
      <c r="U49" s="328"/>
      <c r="V49" s="328"/>
      <c r="W49" s="328"/>
      <c r="X49" s="328"/>
      <c r="Y49" s="328"/>
      <c r="Z49" s="328"/>
      <c r="AA49" s="328"/>
      <c r="AB49" s="328"/>
    </row>
    <row r="50" ht="27.75" hidden="1" customHeight="1">
      <c r="A50" s="27">
        <f t="shared" si="9"/>
        <v>37</v>
      </c>
      <c r="B50" s="342" t="s">
        <v>1550</v>
      </c>
      <c r="C50" s="343">
        <v>4578000.0</v>
      </c>
      <c r="D50" s="210" t="s">
        <v>1551</v>
      </c>
      <c r="E50" s="210" t="s">
        <v>1552</v>
      </c>
      <c r="F50" s="344" t="s">
        <v>1553</v>
      </c>
      <c r="G50" s="345">
        <v>1.85116792E10</v>
      </c>
      <c r="H50" s="345">
        <v>1.629096827E9</v>
      </c>
      <c r="I50" s="345">
        <v>9.2558396E7</v>
      </c>
      <c r="J50" s="345">
        <v>2.0233334423E10</v>
      </c>
      <c r="K50" s="97"/>
      <c r="L50" s="245" t="str">
        <f t="shared" si="7"/>
        <v>#REF!</v>
      </c>
      <c r="M50" s="204" t="s">
        <v>0</v>
      </c>
      <c r="N50" s="317"/>
      <c r="O50" s="317"/>
      <c r="P50" s="317"/>
      <c r="Q50" s="378"/>
      <c r="R50" s="130">
        <v>45764.0</v>
      </c>
      <c r="S50" s="320" t="s">
        <v>1548</v>
      </c>
      <c r="T50" s="328"/>
      <c r="U50" s="328"/>
      <c r="V50" s="328"/>
      <c r="W50" s="328"/>
      <c r="X50" s="328"/>
      <c r="Y50" s="328"/>
      <c r="Z50" s="328"/>
      <c r="AA50" s="328"/>
      <c r="AB50" s="328"/>
    </row>
    <row r="51" ht="27.75" hidden="1" customHeight="1">
      <c r="A51" s="27">
        <f t="shared" si="9"/>
        <v>38</v>
      </c>
      <c r="B51" s="384" t="s">
        <v>1554</v>
      </c>
      <c r="C51" s="362">
        <v>400.0</v>
      </c>
      <c r="D51" s="249">
        <v>56.0</v>
      </c>
      <c r="E51" s="27">
        <v>475.0</v>
      </c>
      <c r="F51" s="27">
        <v>2247.0</v>
      </c>
      <c r="G51" s="52">
        <v>6.017839699E9</v>
      </c>
      <c r="H51" s="52">
        <v>5.3072122E8</v>
      </c>
      <c r="I51" s="52">
        <v>3.0089198E7</v>
      </c>
      <c r="J51" s="52">
        <v>6.578650118E9</v>
      </c>
      <c r="K51" s="249" t="s">
        <v>135</v>
      </c>
      <c r="L51" s="245" t="str">
        <f t="shared" si="7"/>
        <v>#REF!</v>
      </c>
      <c r="M51" s="377" t="s">
        <v>0</v>
      </c>
      <c r="N51" s="378"/>
      <c r="O51" s="378"/>
      <c r="P51" s="378"/>
      <c r="Q51" s="385"/>
      <c r="R51" s="27" t="s">
        <v>1522</v>
      </c>
      <c r="S51" s="320" t="s">
        <v>1548</v>
      </c>
      <c r="T51" s="328"/>
      <c r="U51" s="328"/>
      <c r="V51" s="328"/>
      <c r="W51" s="328"/>
      <c r="X51" s="328"/>
      <c r="Y51" s="328"/>
      <c r="Z51" s="386"/>
      <c r="AA51" s="386"/>
      <c r="AB51" s="386"/>
    </row>
    <row r="52" hidden="1">
      <c r="A52" s="27">
        <f t="shared" si="9"/>
        <v>39</v>
      </c>
      <c r="B52" s="387" t="s">
        <v>1555</v>
      </c>
      <c r="C52" s="388">
        <v>400.0</v>
      </c>
      <c r="D52" s="215">
        <v>56.0</v>
      </c>
      <c r="E52" s="215" t="s">
        <v>1413</v>
      </c>
      <c r="F52" s="215" t="s">
        <v>1556</v>
      </c>
      <c r="G52" s="55">
        <v>5.985192542E9</v>
      </c>
      <c r="H52" s="55">
        <v>5.27456505E8</v>
      </c>
      <c r="I52" s="55">
        <v>2.9925963E7</v>
      </c>
      <c r="J52" s="55">
        <v>6.542575009E9</v>
      </c>
      <c r="K52" s="215" t="s">
        <v>135</v>
      </c>
      <c r="L52" s="245" t="str">
        <f t="shared" si="7"/>
        <v>#REF!</v>
      </c>
      <c r="M52" s="78" t="s">
        <v>0</v>
      </c>
      <c r="N52" s="378"/>
      <c r="O52" s="378"/>
      <c r="P52" s="378"/>
      <c r="Q52" s="385"/>
      <c r="R52" s="31" t="s">
        <v>1557</v>
      </c>
      <c r="S52" s="320" t="s">
        <v>1558</v>
      </c>
      <c r="T52" s="86"/>
      <c r="U52" s="86"/>
      <c r="V52" s="86"/>
      <c r="W52" s="86"/>
      <c r="X52" s="86"/>
      <c r="Y52" s="86"/>
      <c r="Z52" s="86"/>
      <c r="AA52" s="86"/>
    </row>
    <row r="53" ht="29.25" hidden="1" customHeight="1">
      <c r="A53" s="27">
        <f t="shared" si="9"/>
        <v>40</v>
      </c>
      <c r="B53" s="387" t="s">
        <v>1559</v>
      </c>
      <c r="C53" s="388">
        <v>400.0</v>
      </c>
      <c r="D53" s="215">
        <v>56.0</v>
      </c>
      <c r="E53" s="215" t="s">
        <v>1413</v>
      </c>
      <c r="F53" s="215" t="s">
        <v>1560</v>
      </c>
      <c r="G53" s="55">
        <v>6.008935928E9</v>
      </c>
      <c r="H53" s="55">
        <v>5.29830843E8</v>
      </c>
      <c r="I53" s="55">
        <v>3.004468E7</v>
      </c>
      <c r="J53" s="55">
        <v>6.568811451E9</v>
      </c>
      <c r="K53" s="215" t="s">
        <v>135</v>
      </c>
      <c r="L53" s="245" t="str">
        <f t="shared" si="7"/>
        <v>#REF!</v>
      </c>
      <c r="M53" s="78" t="s">
        <v>0</v>
      </c>
      <c r="N53" s="378"/>
      <c r="O53" s="378"/>
      <c r="P53" s="378"/>
      <c r="Q53" s="385"/>
      <c r="R53" s="31" t="s">
        <v>1557</v>
      </c>
      <c r="S53" s="320" t="s">
        <v>1548</v>
      </c>
      <c r="T53" s="86"/>
      <c r="U53" s="86"/>
      <c r="V53" s="86"/>
      <c r="W53" s="86"/>
      <c r="X53" s="86"/>
      <c r="Y53" s="86"/>
      <c r="Z53" s="86"/>
      <c r="AA53" s="86"/>
    </row>
    <row r="54" ht="27.75" hidden="1" customHeight="1">
      <c r="A54" s="27">
        <f t="shared" si="9"/>
        <v>41</v>
      </c>
      <c r="B54" s="384" t="s">
        <v>1561</v>
      </c>
      <c r="C54" s="362">
        <v>400.0</v>
      </c>
      <c r="D54" s="249">
        <v>56.0</v>
      </c>
      <c r="E54" s="27">
        <v>475.0</v>
      </c>
      <c r="F54" s="27">
        <v>2176.0</v>
      </c>
      <c r="G54" s="52">
        <v>6.180801094E9</v>
      </c>
      <c r="H54" s="52">
        <v>5.4701736E8</v>
      </c>
      <c r="I54" s="52">
        <v>3.0904005E7</v>
      </c>
      <c r="J54" s="52">
        <v>6.758722459E9</v>
      </c>
      <c r="K54" s="249" t="s">
        <v>52</v>
      </c>
      <c r="L54" s="245" t="str">
        <f t="shared" si="7"/>
        <v>#REF!</v>
      </c>
      <c r="M54" s="377" t="s">
        <v>0</v>
      </c>
      <c r="N54" s="378"/>
      <c r="O54" s="378"/>
      <c r="P54" s="378"/>
      <c r="Q54" s="385"/>
      <c r="R54" s="27" t="s">
        <v>1522</v>
      </c>
      <c r="S54" s="320" t="s">
        <v>1548</v>
      </c>
      <c r="T54" s="328"/>
      <c r="U54" s="328"/>
      <c r="V54" s="328"/>
      <c r="W54" s="328"/>
      <c r="X54" s="328"/>
      <c r="Y54" s="328"/>
      <c r="Z54" s="386"/>
      <c r="AA54" s="386"/>
      <c r="AB54" s="386"/>
    </row>
    <row r="55" hidden="1">
      <c r="A55" s="27">
        <f t="shared" si="9"/>
        <v>42</v>
      </c>
      <c r="B55" s="365" t="s">
        <v>1562</v>
      </c>
      <c r="C55" s="339" t="s">
        <v>1400</v>
      </c>
      <c r="D55" s="220" t="s">
        <v>1183</v>
      </c>
      <c r="E55" s="220" t="s">
        <v>1430</v>
      </c>
      <c r="F55" s="220" t="s">
        <v>1543</v>
      </c>
      <c r="G55" s="52">
        <v>7.528411549E9</v>
      </c>
      <c r="H55" s="52">
        <v>6.76702495E8</v>
      </c>
      <c r="I55" s="52">
        <v>3.7642058E7</v>
      </c>
      <c r="J55" s="52">
        <v>8.242756101E9</v>
      </c>
      <c r="K55" s="97" t="s">
        <v>117</v>
      </c>
      <c r="L55" s="245" t="str">
        <f t="shared" si="7"/>
        <v>#REF!</v>
      </c>
      <c r="M55" s="204" t="s">
        <v>0</v>
      </c>
      <c r="N55" s="363"/>
      <c r="O55" s="363"/>
      <c r="P55" s="389" t="s">
        <v>1563</v>
      </c>
      <c r="Q55" s="390"/>
      <c r="R55" s="230">
        <v>45765.0</v>
      </c>
      <c r="S55" s="391" t="s">
        <v>1564</v>
      </c>
      <c r="T55" s="328"/>
      <c r="U55" s="328"/>
      <c r="V55" s="328"/>
      <c r="W55" s="328"/>
      <c r="X55" s="328"/>
      <c r="Y55" s="328"/>
      <c r="Z55" s="328"/>
      <c r="AA55" s="328"/>
      <c r="AB55" s="328"/>
    </row>
    <row r="56" ht="33.0" hidden="1" customHeight="1">
      <c r="A56" s="392" t="s">
        <v>47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393"/>
      <c r="U56" s="393"/>
      <c r="V56" s="393"/>
      <c r="W56" s="393"/>
      <c r="X56" s="393"/>
      <c r="Y56" s="393"/>
      <c r="Z56" s="393"/>
      <c r="AA56" s="393"/>
      <c r="AB56" s="393"/>
    </row>
    <row r="57" hidden="1">
      <c r="A57" s="264" t="s">
        <v>7</v>
      </c>
      <c r="B57" s="308" t="s">
        <v>1172</v>
      </c>
      <c r="C57" s="309" t="s">
        <v>1391</v>
      </c>
      <c r="D57" s="265" t="s">
        <v>1173</v>
      </c>
      <c r="E57" s="310" t="s">
        <v>1392</v>
      </c>
      <c r="F57" s="266" t="s">
        <v>1174</v>
      </c>
      <c r="G57" s="310" t="s">
        <v>1393</v>
      </c>
      <c r="H57" s="268" t="s">
        <v>1394</v>
      </c>
      <c r="I57" s="268" t="s">
        <v>1395</v>
      </c>
      <c r="J57" s="394" t="s">
        <v>1177</v>
      </c>
      <c r="K57" s="311" t="s">
        <v>251</v>
      </c>
      <c r="L57" s="176" t="s">
        <v>25</v>
      </c>
      <c r="M57" s="271" t="s">
        <v>26</v>
      </c>
      <c r="N57" s="177"/>
      <c r="O57" s="177"/>
      <c r="P57" s="177" t="s">
        <v>27</v>
      </c>
      <c r="Q57" s="177" t="s">
        <v>28</v>
      </c>
      <c r="R57" s="176" t="s">
        <v>29</v>
      </c>
      <c r="S57" s="395" t="s">
        <v>1397</v>
      </c>
      <c r="T57" s="386"/>
      <c r="U57" s="386"/>
      <c r="V57" s="386"/>
      <c r="W57" s="386"/>
      <c r="X57" s="386"/>
      <c r="Y57" s="386"/>
      <c r="Z57" s="386"/>
      <c r="AA57" s="386"/>
      <c r="AB57" s="386"/>
    </row>
    <row r="58" ht="22.5" hidden="1" customHeight="1">
      <c r="A58" s="396">
        <v>1.0</v>
      </c>
      <c r="B58" s="397" t="s">
        <v>1565</v>
      </c>
      <c r="C58" s="398">
        <v>400.0</v>
      </c>
      <c r="D58" s="399">
        <v>56.0</v>
      </c>
      <c r="E58" s="400">
        <v>475.0</v>
      </c>
      <c r="F58" s="401">
        <v>223.5</v>
      </c>
      <c r="G58" s="402">
        <v>6.270320215E9</v>
      </c>
      <c r="H58" s="402">
        <v>5.55969272E8</v>
      </c>
      <c r="I58" s="402">
        <v>3.1351601E7</v>
      </c>
      <c r="J58" s="402">
        <v>6.857641088E9</v>
      </c>
      <c r="K58" s="403" t="s">
        <v>135</v>
      </c>
      <c r="L58" s="404"/>
      <c r="M58" s="405"/>
      <c r="N58" s="406"/>
      <c r="O58" s="406"/>
      <c r="P58" s="406"/>
      <c r="Q58" s="407"/>
      <c r="R58" s="408"/>
      <c r="S58" s="409"/>
      <c r="T58" s="410"/>
      <c r="U58" s="410"/>
      <c r="V58" s="410"/>
      <c r="W58" s="410"/>
      <c r="X58" s="410"/>
      <c r="Y58" s="410"/>
      <c r="Z58" s="410"/>
      <c r="AA58" s="410"/>
      <c r="AB58" s="411"/>
    </row>
    <row r="59" ht="22.5" hidden="1" customHeight="1">
      <c r="A59" s="27">
        <v>2.0</v>
      </c>
      <c r="B59" s="412" t="s">
        <v>1566</v>
      </c>
      <c r="C59" s="413">
        <v>400.0</v>
      </c>
      <c r="D59" s="414">
        <v>60.0</v>
      </c>
      <c r="E59" s="415">
        <v>516.0</v>
      </c>
      <c r="F59" s="415">
        <v>2323.0</v>
      </c>
      <c r="G59" s="416">
        <v>6.491548546E9</v>
      </c>
      <c r="H59" s="416">
        <v>5.73016194E8</v>
      </c>
      <c r="I59" s="416">
        <v>3.2457743E7</v>
      </c>
      <c r="J59" s="416">
        <v>7.097022483E9</v>
      </c>
      <c r="K59" s="403" t="s">
        <v>117</v>
      </c>
      <c r="L59" s="404"/>
      <c r="M59" s="405"/>
      <c r="N59" s="406"/>
      <c r="O59" s="406"/>
      <c r="P59" s="406"/>
      <c r="Q59" s="417"/>
      <c r="R59" s="408"/>
      <c r="S59" s="418"/>
      <c r="T59" s="410"/>
      <c r="U59" s="410"/>
      <c r="V59" s="410"/>
      <c r="W59" s="410"/>
      <c r="X59" s="410"/>
      <c r="Y59" s="410"/>
      <c r="Z59" s="410"/>
      <c r="AA59" s="410"/>
      <c r="AB59" s="419"/>
    </row>
    <row r="60" ht="22.5" hidden="1" customHeight="1">
      <c r="A60" s="396">
        <v>3.0</v>
      </c>
      <c r="B60" s="412" t="s">
        <v>1567</v>
      </c>
      <c r="C60" s="413">
        <v>400.0</v>
      </c>
      <c r="D60" s="414">
        <v>60.0</v>
      </c>
      <c r="E60" s="415">
        <v>516.0</v>
      </c>
      <c r="F60" s="420">
        <v>236.7</v>
      </c>
      <c r="G60" s="416">
        <v>6.833864104E9</v>
      </c>
      <c r="H60" s="416">
        <v>6.0724775E8</v>
      </c>
      <c r="I60" s="416">
        <v>3.4169321E7</v>
      </c>
      <c r="J60" s="416">
        <v>7.475281175E9</v>
      </c>
      <c r="K60" s="403" t="s">
        <v>117</v>
      </c>
      <c r="L60" s="404"/>
      <c r="M60" s="405"/>
      <c r="N60" s="406"/>
      <c r="O60" s="406"/>
      <c r="P60" s="406"/>
      <c r="Q60" s="421"/>
      <c r="R60" s="408"/>
      <c r="S60" s="422"/>
      <c r="T60" s="423"/>
      <c r="U60" s="423"/>
      <c r="V60" s="423"/>
      <c r="W60" s="423"/>
      <c r="X60" s="423"/>
      <c r="Y60" s="423"/>
      <c r="Z60" s="423"/>
      <c r="AA60" s="423"/>
      <c r="AB60" s="411"/>
    </row>
    <row r="61" hidden="1">
      <c r="A61" s="27">
        <f>row()-14</f>
        <v>47</v>
      </c>
      <c r="B61" s="329" t="s">
        <v>1568</v>
      </c>
      <c r="C61" s="362">
        <v>4578000.0</v>
      </c>
      <c r="D61" s="220" t="s">
        <v>1569</v>
      </c>
      <c r="E61" s="220" t="s">
        <v>1570</v>
      </c>
      <c r="F61" s="220" t="s">
        <v>1571</v>
      </c>
      <c r="G61" s="323">
        <v>3.8625537509E10</v>
      </c>
      <c r="H61" s="323">
        <v>3.63413777E9</v>
      </c>
      <c r="I61" s="323">
        <v>1.93127688E8</v>
      </c>
      <c r="J61" s="323">
        <v>4.2452802967E10</v>
      </c>
      <c r="K61" s="27"/>
      <c r="L61" s="245" t="str">
        <f>IF(#REF!="LK",200000000,300000000)</f>
        <v>#REF!</v>
      </c>
      <c r="M61" s="334" t="s">
        <v>777</v>
      </c>
      <c r="N61" s="363"/>
      <c r="O61" s="363"/>
      <c r="P61" s="363"/>
      <c r="Q61" s="319" t="s">
        <v>1572</v>
      </c>
      <c r="R61" s="247">
        <v>45834.0</v>
      </c>
      <c r="S61" s="320" t="s">
        <v>1573</v>
      </c>
      <c r="T61" s="217"/>
      <c r="U61" s="217"/>
      <c r="V61" s="217"/>
      <c r="W61" s="217"/>
      <c r="X61" s="217"/>
      <c r="Y61" s="217"/>
      <c r="Z61" s="217"/>
      <c r="AA61" s="217"/>
      <c r="AB61" s="217"/>
    </row>
    <row r="62">
      <c r="A62" s="9"/>
      <c r="B62" s="154"/>
      <c r="C62" s="424"/>
      <c r="D62" s="9"/>
      <c r="E62" s="9"/>
      <c r="F62" s="9"/>
      <c r="G62" s="156"/>
      <c r="H62" s="156"/>
      <c r="I62" s="156"/>
      <c r="J62" s="156"/>
      <c r="K62" s="9"/>
      <c r="L62" s="9"/>
      <c r="M62" s="9"/>
      <c r="N62" s="425"/>
      <c r="O62" s="425"/>
      <c r="P62" s="425"/>
      <c r="Q62" s="300"/>
      <c r="R62" s="9"/>
      <c r="S62" s="301"/>
      <c r="T62" s="9"/>
      <c r="U62" s="9"/>
      <c r="V62" s="9"/>
      <c r="W62" s="9"/>
      <c r="X62" s="9"/>
      <c r="Y62" s="9"/>
      <c r="Z62" s="9"/>
      <c r="AA62" s="9"/>
      <c r="AB62" s="9"/>
    </row>
    <row r="63">
      <c r="A63" s="9"/>
      <c r="B63" s="154"/>
      <c r="C63" s="424"/>
      <c r="D63" s="9"/>
      <c r="E63" s="9"/>
      <c r="F63" s="9"/>
      <c r="G63" s="156"/>
      <c r="H63" s="156"/>
      <c r="I63" s="156"/>
      <c r="J63" s="156"/>
      <c r="K63" s="9"/>
      <c r="L63" s="9"/>
      <c r="M63" s="9"/>
      <c r="N63" s="425"/>
      <c r="O63" s="425"/>
      <c r="P63" s="425"/>
      <c r="Q63" s="300"/>
      <c r="R63" s="9"/>
      <c r="S63" s="301"/>
      <c r="T63" s="9"/>
      <c r="U63" s="9"/>
      <c r="V63" s="9"/>
      <c r="W63" s="9"/>
      <c r="X63" s="9"/>
      <c r="Y63" s="9"/>
      <c r="Z63" s="9"/>
      <c r="AA63" s="9"/>
      <c r="AB63" s="9"/>
    </row>
    <row r="64">
      <c r="A64" s="9"/>
      <c r="B64" s="154"/>
      <c r="C64" s="424"/>
      <c r="D64" s="9"/>
      <c r="E64" s="9"/>
      <c r="F64" s="9"/>
      <c r="G64" s="156"/>
      <c r="H64" s="156"/>
      <c r="I64" s="156"/>
      <c r="J64" s="156"/>
      <c r="K64" s="9"/>
      <c r="L64" s="9"/>
      <c r="M64" s="9"/>
      <c r="N64" s="425"/>
      <c r="O64" s="425"/>
      <c r="P64" s="425"/>
      <c r="Q64" s="300"/>
      <c r="R64" s="9"/>
      <c r="S64" s="301"/>
      <c r="T64" s="9"/>
      <c r="U64" s="9"/>
      <c r="V64" s="9"/>
      <c r="W64" s="9"/>
      <c r="X64" s="9"/>
      <c r="Y64" s="9"/>
      <c r="Z64" s="9"/>
      <c r="AA64" s="9"/>
      <c r="AB64" s="9"/>
    </row>
    <row r="65">
      <c r="A65" s="9"/>
      <c r="B65" s="154"/>
      <c r="C65" s="424"/>
      <c r="D65" s="9"/>
      <c r="E65" s="9"/>
      <c r="F65" s="9"/>
      <c r="G65" s="156"/>
      <c r="H65" s="156"/>
      <c r="I65" s="156"/>
      <c r="J65" s="156"/>
      <c r="K65" s="9"/>
      <c r="L65" s="9"/>
      <c r="M65" s="9"/>
      <c r="N65" s="425"/>
      <c r="O65" s="425"/>
      <c r="P65" s="425"/>
      <c r="Q65" s="300"/>
      <c r="R65" s="9"/>
      <c r="S65" s="301"/>
      <c r="T65" s="9"/>
      <c r="U65" s="9"/>
      <c r="V65" s="9"/>
      <c r="W65" s="9"/>
      <c r="X65" s="9"/>
      <c r="Y65" s="9"/>
      <c r="Z65" s="9"/>
      <c r="AA65" s="9"/>
      <c r="AB65" s="9"/>
    </row>
    <row r="66">
      <c r="A66" s="9"/>
      <c r="B66" s="154"/>
      <c r="C66" s="424"/>
      <c r="D66" s="9"/>
      <c r="E66" s="9"/>
      <c r="F66" s="9"/>
      <c r="G66" s="156"/>
      <c r="H66" s="156"/>
      <c r="I66" s="156"/>
      <c r="J66" s="156"/>
      <c r="K66" s="9"/>
      <c r="L66" s="9"/>
      <c r="M66" s="9"/>
      <c r="N66" s="425"/>
      <c r="O66" s="425"/>
      <c r="P66" s="425"/>
      <c r="Q66" s="300"/>
      <c r="R66" s="9"/>
      <c r="S66" s="301"/>
      <c r="T66" s="9"/>
      <c r="U66" s="9"/>
      <c r="V66" s="9"/>
      <c r="W66" s="9"/>
      <c r="X66" s="9"/>
      <c r="Y66" s="9"/>
      <c r="Z66" s="9"/>
      <c r="AA66" s="9"/>
      <c r="AB66" s="9"/>
    </row>
    <row r="67">
      <c r="A67" s="9"/>
      <c r="B67" s="154"/>
      <c r="C67" s="424"/>
      <c r="D67" s="9"/>
      <c r="E67" s="9"/>
      <c r="F67" s="9"/>
      <c r="G67" s="156"/>
      <c r="H67" s="156"/>
      <c r="I67" s="156"/>
      <c r="J67" s="156"/>
      <c r="K67" s="9"/>
      <c r="L67" s="9"/>
      <c r="M67" s="9"/>
      <c r="N67" s="425"/>
      <c r="O67" s="425"/>
      <c r="P67" s="425"/>
      <c r="Q67" s="300"/>
      <c r="R67" s="9"/>
      <c r="S67" s="301"/>
      <c r="T67" s="9"/>
      <c r="U67" s="9"/>
      <c r="V67" s="9"/>
      <c r="W67" s="9"/>
      <c r="X67" s="9"/>
      <c r="Y67" s="9"/>
      <c r="Z67" s="9"/>
      <c r="AA67" s="9"/>
      <c r="AB67" s="9"/>
    </row>
    <row r="68">
      <c r="A68" s="9"/>
      <c r="B68" s="154"/>
      <c r="C68" s="424"/>
      <c r="D68" s="9"/>
      <c r="E68" s="9"/>
      <c r="F68" s="9"/>
      <c r="G68" s="156"/>
      <c r="H68" s="156"/>
      <c r="I68" s="156"/>
      <c r="J68" s="156"/>
      <c r="K68" s="9"/>
      <c r="L68" s="9"/>
      <c r="M68" s="9"/>
      <c r="N68" s="425"/>
      <c r="O68" s="425"/>
      <c r="P68" s="425"/>
      <c r="Q68" s="300"/>
      <c r="R68" s="9"/>
      <c r="S68" s="301"/>
      <c r="T68" s="9"/>
      <c r="U68" s="9"/>
      <c r="V68" s="9"/>
      <c r="W68" s="9"/>
      <c r="X68" s="9"/>
      <c r="Y68" s="9"/>
      <c r="Z68" s="9"/>
      <c r="AA68" s="9"/>
      <c r="AB68" s="9"/>
    </row>
    <row r="69">
      <c r="A69" s="9"/>
      <c r="B69" s="154"/>
      <c r="C69" s="424"/>
      <c r="D69" s="9"/>
      <c r="E69" s="9"/>
      <c r="F69" s="9"/>
      <c r="G69" s="156"/>
      <c r="H69" s="156"/>
      <c r="I69" s="156"/>
      <c r="J69" s="156"/>
      <c r="K69" s="9"/>
      <c r="L69" s="9"/>
      <c r="M69" s="9"/>
      <c r="N69" s="425"/>
      <c r="O69" s="425"/>
      <c r="P69" s="425"/>
      <c r="Q69" s="300"/>
      <c r="R69" s="9"/>
      <c r="S69" s="301"/>
      <c r="T69" s="9"/>
      <c r="U69" s="9"/>
      <c r="V69" s="9"/>
      <c r="W69" s="9"/>
      <c r="X69" s="9"/>
      <c r="Y69" s="9"/>
      <c r="Z69" s="9"/>
      <c r="AA69" s="9"/>
      <c r="AB69" s="9"/>
    </row>
    <row r="70">
      <c r="A70" s="9"/>
      <c r="B70" s="154"/>
      <c r="C70" s="424"/>
      <c r="D70" s="9"/>
      <c r="E70" s="9"/>
      <c r="F70" s="9"/>
      <c r="G70" s="156"/>
      <c r="H70" s="156"/>
      <c r="I70" s="156"/>
      <c r="J70" s="156"/>
      <c r="K70" s="9"/>
      <c r="L70" s="9"/>
      <c r="M70" s="9"/>
      <c r="N70" s="425"/>
      <c r="O70" s="425"/>
      <c r="P70" s="425"/>
      <c r="Q70" s="300"/>
      <c r="R70" s="9"/>
      <c r="S70" s="301"/>
      <c r="T70" s="9"/>
      <c r="U70" s="9"/>
      <c r="V70" s="9"/>
      <c r="W70" s="9"/>
      <c r="X70" s="9"/>
      <c r="Y70" s="9"/>
      <c r="Z70" s="9"/>
      <c r="AA70" s="9"/>
      <c r="AB70" s="9"/>
    </row>
    <row r="71">
      <c r="A71" s="9"/>
      <c r="B71" s="154"/>
      <c r="C71" s="424"/>
      <c r="D71" s="9"/>
      <c r="E71" s="9"/>
      <c r="F71" s="9"/>
      <c r="G71" s="156"/>
      <c r="H71" s="156"/>
      <c r="I71" s="156"/>
      <c r="J71" s="156"/>
      <c r="K71" s="9"/>
      <c r="L71" s="9"/>
      <c r="M71" s="9"/>
      <c r="N71" s="425"/>
      <c r="O71" s="425"/>
      <c r="P71" s="425"/>
      <c r="Q71" s="300"/>
      <c r="R71" s="9"/>
      <c r="S71" s="301"/>
      <c r="T71" s="9"/>
      <c r="U71" s="9"/>
      <c r="V71" s="9"/>
      <c r="W71" s="9"/>
      <c r="X71" s="9"/>
      <c r="Y71" s="9"/>
      <c r="Z71" s="9"/>
      <c r="AA71" s="9"/>
      <c r="AB71" s="9"/>
    </row>
    <row r="72">
      <c r="A72" s="9"/>
      <c r="B72" s="154"/>
      <c r="C72" s="424"/>
      <c r="D72" s="9"/>
      <c r="E72" s="9"/>
      <c r="F72" s="9"/>
      <c r="G72" s="156"/>
      <c r="H72" s="156"/>
      <c r="I72" s="156"/>
      <c r="J72" s="156"/>
      <c r="K72" s="9"/>
      <c r="L72" s="9"/>
      <c r="M72" s="9"/>
      <c r="N72" s="425"/>
      <c r="O72" s="425"/>
      <c r="P72" s="425"/>
      <c r="Q72" s="300"/>
      <c r="R72" s="9"/>
      <c r="S72" s="301"/>
      <c r="T72" s="9"/>
      <c r="U72" s="9"/>
      <c r="V72" s="9"/>
      <c r="W72" s="9"/>
      <c r="X72" s="9"/>
      <c r="Y72" s="9"/>
      <c r="Z72" s="9"/>
      <c r="AA72" s="9"/>
      <c r="AB72" s="9"/>
    </row>
    <row r="73">
      <c r="A73" s="9"/>
      <c r="B73" s="154"/>
      <c r="C73" s="424"/>
      <c r="D73" s="9"/>
      <c r="E73" s="9"/>
      <c r="F73" s="9"/>
      <c r="G73" s="156"/>
      <c r="H73" s="156"/>
      <c r="I73" s="156"/>
      <c r="J73" s="156"/>
      <c r="K73" s="9"/>
      <c r="L73" s="9"/>
      <c r="M73" s="9"/>
      <c r="N73" s="425"/>
      <c r="O73" s="425"/>
      <c r="P73" s="425"/>
      <c r="Q73" s="300"/>
      <c r="R73" s="9"/>
      <c r="S73" s="301"/>
      <c r="T73" s="9"/>
      <c r="U73" s="9"/>
      <c r="V73" s="9"/>
      <c r="W73" s="9"/>
      <c r="X73" s="9"/>
      <c r="Y73" s="9"/>
      <c r="Z73" s="9"/>
      <c r="AA73" s="9"/>
      <c r="AB73" s="9"/>
    </row>
    <row r="74">
      <c r="A74" s="9"/>
      <c r="B74" s="154"/>
      <c r="C74" s="424"/>
      <c r="D74" s="9"/>
      <c r="E74" s="9"/>
      <c r="F74" s="9"/>
      <c r="G74" s="156"/>
      <c r="H74" s="156"/>
      <c r="I74" s="156"/>
      <c r="J74" s="156"/>
      <c r="K74" s="9"/>
      <c r="L74" s="9"/>
      <c r="M74" s="9"/>
      <c r="N74" s="425"/>
      <c r="O74" s="425"/>
      <c r="P74" s="425"/>
      <c r="Q74" s="300"/>
      <c r="R74" s="9"/>
      <c r="S74" s="301"/>
      <c r="T74" s="9"/>
      <c r="U74" s="9"/>
      <c r="V74" s="9"/>
      <c r="W74" s="9"/>
      <c r="X74" s="9"/>
      <c r="Y74" s="9"/>
      <c r="Z74" s="9"/>
      <c r="AA74" s="9"/>
      <c r="AB74" s="9"/>
    </row>
    <row r="75">
      <c r="A75" s="9"/>
      <c r="B75" s="154"/>
      <c r="C75" s="424"/>
      <c r="D75" s="9"/>
      <c r="E75" s="9"/>
      <c r="F75" s="9"/>
      <c r="G75" s="156"/>
      <c r="H75" s="156"/>
      <c r="I75" s="156"/>
      <c r="J75" s="156"/>
      <c r="K75" s="9"/>
      <c r="L75" s="9"/>
      <c r="M75" s="9"/>
      <c r="N75" s="425"/>
      <c r="O75" s="425"/>
      <c r="P75" s="425"/>
      <c r="Q75" s="300"/>
      <c r="R75" s="9"/>
      <c r="S75" s="301"/>
      <c r="T75" s="9"/>
      <c r="U75" s="9"/>
      <c r="V75" s="9"/>
      <c r="W75" s="9"/>
      <c r="X75" s="9"/>
      <c r="Y75" s="9"/>
      <c r="Z75" s="9"/>
      <c r="AA75" s="9"/>
      <c r="AB75" s="9"/>
    </row>
    <row r="76">
      <c r="A76" s="9"/>
      <c r="B76" s="154"/>
      <c r="C76" s="424"/>
      <c r="D76" s="9"/>
      <c r="E76" s="9"/>
      <c r="F76" s="9"/>
      <c r="G76" s="156"/>
      <c r="H76" s="156"/>
      <c r="I76" s="156"/>
      <c r="J76" s="156"/>
      <c r="K76" s="9"/>
      <c r="L76" s="9"/>
      <c r="M76" s="9"/>
      <c r="N76" s="425"/>
      <c r="O76" s="425"/>
      <c r="P76" s="425"/>
      <c r="Q76" s="300"/>
      <c r="R76" s="9"/>
      <c r="S76" s="301"/>
      <c r="T76" s="9"/>
      <c r="U76" s="9"/>
      <c r="V76" s="9"/>
      <c r="W76" s="9"/>
      <c r="X76" s="9"/>
      <c r="Y76" s="9"/>
      <c r="Z76" s="9"/>
      <c r="AA76" s="9"/>
      <c r="AB76" s="9"/>
    </row>
    <row r="77">
      <c r="A77" s="9"/>
      <c r="B77" s="154"/>
      <c r="C77" s="424"/>
      <c r="D77" s="9"/>
      <c r="E77" s="9"/>
      <c r="F77" s="9"/>
      <c r="G77" s="156"/>
      <c r="H77" s="156"/>
      <c r="I77" s="156"/>
      <c r="J77" s="156"/>
      <c r="K77" s="9"/>
      <c r="L77" s="9"/>
      <c r="M77" s="9"/>
      <c r="N77" s="425"/>
      <c r="O77" s="425"/>
      <c r="P77" s="425"/>
      <c r="Q77" s="300"/>
      <c r="R77" s="9"/>
      <c r="S77" s="301"/>
      <c r="T77" s="9"/>
      <c r="U77" s="9"/>
      <c r="V77" s="9"/>
      <c r="W77" s="9"/>
      <c r="X77" s="9"/>
      <c r="Y77" s="9"/>
      <c r="Z77" s="9"/>
      <c r="AA77" s="9"/>
      <c r="AB77" s="9"/>
    </row>
    <row r="78">
      <c r="A78" s="9"/>
      <c r="B78" s="154"/>
      <c r="C78" s="424"/>
      <c r="D78" s="9"/>
      <c r="E78" s="9"/>
      <c r="F78" s="9"/>
      <c r="G78" s="156"/>
      <c r="H78" s="156"/>
      <c r="I78" s="156"/>
      <c r="J78" s="156"/>
      <c r="K78" s="9"/>
      <c r="L78" s="9"/>
      <c r="M78" s="9"/>
      <c r="N78" s="425"/>
      <c r="O78" s="425"/>
      <c r="P78" s="425"/>
      <c r="Q78" s="300"/>
      <c r="R78" s="9"/>
      <c r="S78" s="301"/>
      <c r="T78" s="9"/>
      <c r="U78" s="9"/>
      <c r="V78" s="9"/>
      <c r="W78" s="9"/>
      <c r="X78" s="9"/>
      <c r="Y78" s="9"/>
      <c r="Z78" s="9"/>
      <c r="AA78" s="9"/>
      <c r="AB78" s="9"/>
    </row>
    <row r="79">
      <c r="A79" s="9"/>
      <c r="B79" s="154"/>
      <c r="C79" s="424"/>
      <c r="D79" s="9"/>
      <c r="E79" s="9"/>
      <c r="F79" s="9"/>
      <c r="G79" s="156"/>
      <c r="H79" s="156"/>
      <c r="I79" s="156"/>
      <c r="J79" s="156"/>
      <c r="K79" s="9"/>
      <c r="L79" s="9"/>
      <c r="M79" s="9"/>
      <c r="N79" s="425"/>
      <c r="O79" s="425"/>
      <c r="P79" s="425"/>
      <c r="Q79" s="300"/>
      <c r="R79" s="9"/>
      <c r="S79" s="301"/>
      <c r="T79" s="9"/>
      <c r="U79" s="9"/>
      <c r="V79" s="9"/>
      <c r="W79" s="9"/>
      <c r="X79" s="9"/>
      <c r="Y79" s="9"/>
      <c r="Z79" s="9"/>
      <c r="AA79" s="9"/>
      <c r="AB79" s="9"/>
    </row>
    <row r="80">
      <c r="A80" s="9"/>
      <c r="B80" s="154"/>
      <c r="C80" s="424"/>
      <c r="D80" s="9"/>
      <c r="E80" s="9"/>
      <c r="F80" s="9"/>
      <c r="G80" s="156"/>
      <c r="H80" s="156"/>
      <c r="I80" s="156"/>
      <c r="J80" s="156"/>
      <c r="K80" s="9"/>
      <c r="L80" s="9"/>
      <c r="M80" s="9"/>
      <c r="N80" s="425"/>
      <c r="O80" s="425"/>
      <c r="P80" s="425"/>
      <c r="Q80" s="300"/>
      <c r="R80" s="9"/>
      <c r="S80" s="301"/>
      <c r="T80" s="9"/>
      <c r="U80" s="9"/>
      <c r="V80" s="9"/>
      <c r="W80" s="9"/>
      <c r="X80" s="9"/>
      <c r="Y80" s="9"/>
      <c r="Z80" s="9"/>
      <c r="AA80" s="9"/>
      <c r="AB80" s="9"/>
    </row>
    <row r="81">
      <c r="A81" s="9"/>
      <c r="B81" s="154"/>
      <c r="C81" s="424"/>
      <c r="D81" s="9"/>
      <c r="E81" s="9"/>
      <c r="F81" s="9"/>
      <c r="G81" s="156"/>
      <c r="H81" s="156"/>
      <c r="I81" s="156"/>
      <c r="J81" s="156"/>
      <c r="K81" s="9"/>
      <c r="L81" s="9"/>
      <c r="M81" s="9"/>
      <c r="N81" s="425"/>
      <c r="O81" s="425"/>
      <c r="P81" s="425"/>
      <c r="Q81" s="300"/>
      <c r="R81" s="9"/>
      <c r="S81" s="301"/>
      <c r="T81" s="9"/>
      <c r="U81" s="9"/>
      <c r="V81" s="9"/>
      <c r="W81" s="9"/>
      <c r="X81" s="9"/>
      <c r="Y81" s="9"/>
      <c r="Z81" s="9"/>
      <c r="AA81" s="9"/>
      <c r="AB81" s="9"/>
    </row>
    <row r="82">
      <c r="A82" s="9"/>
      <c r="B82" s="154"/>
      <c r="C82" s="424"/>
      <c r="D82" s="9"/>
      <c r="E82" s="9"/>
      <c r="F82" s="9"/>
      <c r="G82" s="156"/>
      <c r="H82" s="156"/>
      <c r="I82" s="156"/>
      <c r="J82" s="156"/>
      <c r="K82" s="9"/>
      <c r="L82" s="9"/>
      <c r="M82" s="9"/>
      <c r="N82" s="425"/>
      <c r="O82" s="425"/>
      <c r="P82" s="425"/>
      <c r="Q82" s="300"/>
      <c r="R82" s="9"/>
      <c r="S82" s="301"/>
      <c r="T82" s="9"/>
      <c r="U82" s="9"/>
      <c r="V82" s="9"/>
      <c r="W82" s="9"/>
      <c r="X82" s="9"/>
      <c r="Y82" s="9"/>
      <c r="Z82" s="9"/>
      <c r="AA82" s="9"/>
      <c r="AB82" s="9"/>
    </row>
    <row r="83">
      <c r="A83" s="9"/>
      <c r="B83" s="154"/>
      <c r="C83" s="424"/>
      <c r="D83" s="9"/>
      <c r="E83" s="9"/>
      <c r="F83" s="9"/>
      <c r="G83" s="156"/>
      <c r="H83" s="156"/>
      <c r="I83" s="156"/>
      <c r="J83" s="156"/>
      <c r="K83" s="9"/>
      <c r="L83" s="9"/>
      <c r="M83" s="9"/>
      <c r="N83" s="425"/>
      <c r="O83" s="425"/>
      <c r="P83" s="425"/>
      <c r="Q83" s="300"/>
      <c r="R83" s="9"/>
      <c r="S83" s="301"/>
      <c r="T83" s="9"/>
      <c r="U83" s="9"/>
      <c r="V83" s="9"/>
      <c r="W83" s="9"/>
      <c r="X83" s="9"/>
      <c r="Y83" s="9"/>
      <c r="Z83" s="9"/>
      <c r="AA83" s="9"/>
      <c r="AB83" s="9"/>
    </row>
    <row r="84">
      <c r="A84" s="9"/>
      <c r="B84" s="154"/>
      <c r="C84" s="424"/>
      <c r="D84" s="9"/>
      <c r="E84" s="9"/>
      <c r="F84" s="9"/>
      <c r="G84" s="156"/>
      <c r="H84" s="156"/>
      <c r="I84" s="156"/>
      <c r="J84" s="156"/>
      <c r="K84" s="9"/>
      <c r="L84" s="9"/>
      <c r="M84" s="9"/>
      <c r="N84" s="425"/>
      <c r="O84" s="425"/>
      <c r="P84" s="425"/>
      <c r="Q84" s="300"/>
      <c r="R84" s="9"/>
      <c r="S84" s="301"/>
      <c r="T84" s="9"/>
      <c r="U84" s="9"/>
      <c r="V84" s="9"/>
      <c r="W84" s="9"/>
      <c r="X84" s="9"/>
      <c r="Y84" s="9"/>
      <c r="Z84" s="9"/>
      <c r="AA84" s="9"/>
      <c r="AB84" s="9"/>
    </row>
    <row r="85">
      <c r="A85" s="9"/>
      <c r="B85" s="154"/>
      <c r="C85" s="424"/>
      <c r="D85" s="9"/>
      <c r="E85" s="9"/>
      <c r="F85" s="9"/>
      <c r="G85" s="156"/>
      <c r="H85" s="156"/>
      <c r="I85" s="156"/>
      <c r="J85" s="156"/>
      <c r="K85" s="9"/>
      <c r="L85" s="9"/>
      <c r="M85" s="9"/>
      <c r="N85" s="425"/>
      <c r="O85" s="425"/>
      <c r="P85" s="425"/>
      <c r="Q85" s="300"/>
      <c r="R85" s="9"/>
      <c r="S85" s="301"/>
      <c r="T85" s="9"/>
      <c r="U85" s="9"/>
      <c r="V85" s="9"/>
      <c r="W85" s="9"/>
      <c r="X85" s="9"/>
      <c r="Y85" s="9"/>
      <c r="Z85" s="9"/>
      <c r="AA85" s="9"/>
      <c r="AB85" s="9"/>
    </row>
    <row r="86">
      <c r="A86" s="9"/>
      <c r="B86" s="154"/>
      <c r="C86" s="424"/>
      <c r="D86" s="9"/>
      <c r="E86" s="9"/>
      <c r="F86" s="9"/>
      <c r="G86" s="156"/>
      <c r="H86" s="156"/>
      <c r="I86" s="156"/>
      <c r="J86" s="156"/>
      <c r="K86" s="9"/>
      <c r="L86" s="9"/>
      <c r="M86" s="9"/>
      <c r="N86" s="425"/>
      <c r="O86" s="425"/>
      <c r="P86" s="425"/>
      <c r="Q86" s="300"/>
      <c r="R86" s="9"/>
      <c r="S86" s="301"/>
      <c r="T86" s="9"/>
      <c r="U86" s="9"/>
      <c r="V86" s="9"/>
      <c r="W86" s="9"/>
      <c r="X86" s="9"/>
      <c r="Y86" s="9"/>
      <c r="Z86" s="9"/>
      <c r="AA86" s="9"/>
      <c r="AB86" s="9"/>
    </row>
    <row r="87">
      <c r="A87" s="9"/>
      <c r="B87" s="154"/>
      <c r="C87" s="424"/>
      <c r="D87" s="9"/>
      <c r="E87" s="9"/>
      <c r="F87" s="9"/>
      <c r="G87" s="156"/>
      <c r="H87" s="156"/>
      <c r="I87" s="156"/>
      <c r="J87" s="156"/>
      <c r="K87" s="9"/>
      <c r="L87" s="9"/>
      <c r="M87" s="9"/>
      <c r="N87" s="425"/>
      <c r="O87" s="425"/>
      <c r="P87" s="425"/>
      <c r="Q87" s="300"/>
      <c r="R87" s="9"/>
      <c r="S87" s="301"/>
      <c r="T87" s="9"/>
      <c r="U87" s="9"/>
      <c r="V87" s="9"/>
      <c r="W87" s="9"/>
      <c r="X87" s="9"/>
      <c r="Y87" s="9"/>
      <c r="Z87" s="9"/>
      <c r="AA87" s="9"/>
      <c r="AB87" s="9"/>
    </row>
    <row r="88">
      <c r="A88" s="9"/>
      <c r="B88" s="154"/>
      <c r="C88" s="424"/>
      <c r="D88" s="9"/>
      <c r="E88" s="9"/>
      <c r="F88" s="9"/>
      <c r="G88" s="156"/>
      <c r="H88" s="156"/>
      <c r="I88" s="156"/>
      <c r="J88" s="156"/>
      <c r="K88" s="9"/>
      <c r="L88" s="9"/>
      <c r="M88" s="9"/>
      <c r="N88" s="425"/>
      <c r="O88" s="425"/>
      <c r="P88" s="425"/>
      <c r="Q88" s="300"/>
      <c r="R88" s="9"/>
      <c r="S88" s="301"/>
      <c r="T88" s="9"/>
      <c r="U88" s="9"/>
      <c r="V88" s="9"/>
      <c r="W88" s="9"/>
      <c r="X88" s="9"/>
      <c r="Y88" s="9"/>
      <c r="Z88" s="9"/>
      <c r="AA88" s="9"/>
      <c r="AB88" s="9"/>
    </row>
    <row r="89">
      <c r="A89" s="9"/>
      <c r="B89" s="154"/>
      <c r="C89" s="424"/>
      <c r="D89" s="9"/>
      <c r="E89" s="9"/>
      <c r="F89" s="9"/>
      <c r="G89" s="156"/>
      <c r="H89" s="156"/>
      <c r="I89" s="156"/>
      <c r="J89" s="156"/>
      <c r="K89" s="9"/>
      <c r="L89" s="9"/>
      <c r="M89" s="9"/>
      <c r="N89" s="425"/>
      <c r="O89" s="425"/>
      <c r="P89" s="425"/>
      <c r="Q89" s="300"/>
      <c r="R89" s="9"/>
      <c r="S89" s="301"/>
      <c r="T89" s="9"/>
      <c r="U89" s="9"/>
      <c r="V89" s="9"/>
      <c r="W89" s="9"/>
      <c r="X89" s="9"/>
      <c r="Y89" s="9"/>
      <c r="Z89" s="9"/>
      <c r="AA89" s="9"/>
      <c r="AB89" s="9"/>
    </row>
    <row r="90">
      <c r="A90" s="9"/>
      <c r="B90" s="154"/>
      <c r="C90" s="424"/>
      <c r="D90" s="9"/>
      <c r="E90" s="9"/>
      <c r="F90" s="9"/>
      <c r="G90" s="156"/>
      <c r="H90" s="156"/>
      <c r="I90" s="156"/>
      <c r="J90" s="156"/>
      <c r="K90" s="9"/>
      <c r="L90" s="9"/>
      <c r="M90" s="9"/>
      <c r="N90" s="425"/>
      <c r="O90" s="425"/>
      <c r="P90" s="425"/>
      <c r="Q90" s="300"/>
      <c r="R90" s="9"/>
      <c r="S90" s="301"/>
      <c r="T90" s="9"/>
      <c r="U90" s="9"/>
      <c r="V90" s="9"/>
      <c r="W90" s="9"/>
      <c r="X90" s="9"/>
      <c r="Y90" s="9"/>
      <c r="Z90" s="9"/>
      <c r="AA90" s="9"/>
      <c r="AB90" s="9"/>
    </row>
    <row r="91" ht="25.5" hidden="1" customHeight="1">
      <c r="A91" s="426">
        <f>row()-10</f>
        <v>81</v>
      </c>
      <c r="B91" s="427" t="s">
        <v>1574</v>
      </c>
      <c r="C91" s="428" t="s">
        <v>1400</v>
      </c>
      <c r="D91" s="429" t="s">
        <v>1467</v>
      </c>
      <c r="E91" s="430" t="s">
        <v>1430</v>
      </c>
      <c r="F91" s="430" t="s">
        <v>1575</v>
      </c>
      <c r="G91" s="431">
        <v>6.548717266E9</v>
      </c>
      <c r="H91" s="431">
        <v>5.78733066E8</v>
      </c>
      <c r="I91" s="431">
        <v>3.2743586E7</v>
      </c>
      <c r="J91" s="431">
        <v>7.160193919E9</v>
      </c>
      <c r="K91" s="430" t="s">
        <v>117</v>
      </c>
      <c r="L91" s="432" t="str">
        <f>IF(#REF!="LK",200000000,300000000)</f>
        <v>#REF!</v>
      </c>
      <c r="M91" s="433" t="s">
        <v>0</v>
      </c>
      <c r="N91" s="434"/>
      <c r="O91" s="434"/>
      <c r="P91" s="434"/>
      <c r="Q91" s="435"/>
      <c r="R91" s="436" t="s">
        <v>1557</v>
      </c>
      <c r="S91" s="437" t="s">
        <v>1548</v>
      </c>
      <c r="T91" s="133" t="s">
        <v>1576</v>
      </c>
      <c r="U91" s="86"/>
      <c r="V91" s="86"/>
      <c r="W91" s="86"/>
      <c r="X91" s="86"/>
      <c r="Y91" s="86"/>
      <c r="Z91" s="86"/>
      <c r="AA91" s="86"/>
      <c r="AB91" s="386"/>
    </row>
    <row r="92" hidden="1">
      <c r="A92" s="9"/>
      <c r="B92" s="154"/>
      <c r="C92" s="424"/>
      <c r="D92" s="9"/>
      <c r="E92" s="9"/>
      <c r="F92" s="9"/>
      <c r="G92" s="156"/>
      <c r="H92" s="156"/>
      <c r="I92" s="156"/>
      <c r="J92" s="156"/>
      <c r="K92" s="9"/>
      <c r="L92" s="9"/>
      <c r="M92" s="9"/>
      <c r="N92" s="425"/>
      <c r="O92" s="425"/>
      <c r="P92" s="425"/>
      <c r="Q92" s="300"/>
      <c r="R92" s="9"/>
      <c r="S92" s="301"/>
      <c r="T92" s="9"/>
      <c r="U92" s="9"/>
      <c r="V92" s="9"/>
      <c r="W92" s="9"/>
      <c r="X92" s="9"/>
      <c r="Y92" s="9"/>
      <c r="Z92" s="9"/>
      <c r="AA92" s="9"/>
      <c r="AB92" s="9"/>
    </row>
    <row r="93" hidden="1">
      <c r="A93" s="426">
        <f t="shared" ref="A93:A94" si="10">row()-10</f>
        <v>83</v>
      </c>
      <c r="B93" s="438" t="s">
        <v>1577</v>
      </c>
      <c r="C93" s="439" t="s">
        <v>1578</v>
      </c>
      <c r="D93" s="440" t="s">
        <v>1579</v>
      </c>
      <c r="E93" s="440" t="s">
        <v>1580</v>
      </c>
      <c r="F93" s="441" t="s">
        <v>1581</v>
      </c>
      <c r="G93" s="442">
        <v>6.391397368E9</v>
      </c>
      <c r="H93" s="442">
        <v>5.73152898E8</v>
      </c>
      <c r="I93" s="442">
        <v>3.1956987E7</v>
      </c>
      <c r="J93" s="442">
        <v>6.996507253E9</v>
      </c>
      <c r="K93" s="443"/>
      <c r="L93" s="432" t="str">
        <f t="shared" ref="L93:L94" si="11">IF(#REF!="LK",200000000,300000000)</f>
        <v>#REF!</v>
      </c>
      <c r="M93" s="444" t="s">
        <v>0</v>
      </c>
      <c r="N93" s="445"/>
      <c r="O93" s="445"/>
      <c r="P93" s="445"/>
      <c r="Q93" s="435"/>
      <c r="R93" s="446"/>
      <c r="S93" s="437"/>
      <c r="T93" s="328"/>
      <c r="U93" s="328"/>
      <c r="V93" s="328"/>
      <c r="W93" s="328"/>
      <c r="X93" s="328"/>
      <c r="Y93" s="328"/>
      <c r="Z93" s="328"/>
      <c r="AA93" s="328"/>
      <c r="AB93" s="328"/>
    </row>
    <row r="94" hidden="1">
      <c r="A94" s="426">
        <f t="shared" si="10"/>
        <v>84</v>
      </c>
      <c r="B94" s="438" t="s">
        <v>1582</v>
      </c>
      <c r="C94" s="439" t="s">
        <v>1583</v>
      </c>
      <c r="D94" s="440" t="s">
        <v>1584</v>
      </c>
      <c r="E94" s="440" t="s">
        <v>1585</v>
      </c>
      <c r="F94" s="441" t="s">
        <v>1586</v>
      </c>
      <c r="G94" s="442">
        <v>6.391397368E9</v>
      </c>
      <c r="H94" s="442">
        <v>5.73152898E8</v>
      </c>
      <c r="I94" s="442">
        <v>3.1956987E7</v>
      </c>
      <c r="J94" s="442">
        <v>6.996507253E9</v>
      </c>
      <c r="K94" s="447" t="s">
        <v>1587</v>
      </c>
      <c r="L94" s="432" t="str">
        <f t="shared" si="11"/>
        <v>#REF!</v>
      </c>
      <c r="M94" s="444" t="s">
        <v>0</v>
      </c>
      <c r="N94" s="445"/>
      <c r="O94" s="445"/>
      <c r="P94" s="445"/>
      <c r="Q94" s="435"/>
      <c r="R94" s="446"/>
      <c r="S94" s="437"/>
      <c r="T94" s="328"/>
      <c r="U94" s="328"/>
      <c r="V94" s="328"/>
      <c r="W94" s="328"/>
      <c r="X94" s="328"/>
      <c r="Y94" s="328"/>
      <c r="Z94" s="328"/>
      <c r="AA94" s="328"/>
      <c r="AB94" s="328"/>
    </row>
    <row r="95" hidden="1">
      <c r="A95" s="9"/>
      <c r="B95" s="154"/>
      <c r="C95" s="424"/>
      <c r="D95" s="9"/>
      <c r="E95" s="9"/>
      <c r="F95" s="9"/>
      <c r="G95" s="156"/>
      <c r="H95" s="156"/>
      <c r="I95" s="156"/>
      <c r="J95" s="156"/>
      <c r="K95" s="9"/>
      <c r="L95" s="9"/>
      <c r="M95" s="9"/>
      <c r="N95" s="425"/>
      <c r="O95" s="425"/>
      <c r="P95" s="425"/>
      <c r="Q95" s="300"/>
      <c r="R95" s="9"/>
      <c r="S95" s="301"/>
      <c r="T95" s="9"/>
      <c r="U95" s="9"/>
      <c r="V95" s="9"/>
      <c r="W95" s="9"/>
      <c r="X95" s="9"/>
      <c r="Y95" s="9"/>
      <c r="Z95" s="9"/>
      <c r="AA95" s="9"/>
      <c r="AB95" s="9"/>
    </row>
    <row r="96" ht="27.75" hidden="1" customHeight="1">
      <c r="A96" s="426">
        <f>row()-11</f>
        <v>85</v>
      </c>
      <c r="B96" s="448" t="s">
        <v>1588</v>
      </c>
      <c r="C96" s="449" t="s">
        <v>1489</v>
      </c>
      <c r="D96" s="450" t="s">
        <v>1529</v>
      </c>
      <c r="E96" s="450" t="s">
        <v>1530</v>
      </c>
      <c r="F96" s="450" t="s">
        <v>1547</v>
      </c>
      <c r="G96" s="451">
        <v>9.079042776E9</v>
      </c>
      <c r="H96" s="451">
        <v>8.21613796E8</v>
      </c>
      <c r="I96" s="451">
        <v>4.5395214E7</v>
      </c>
      <c r="J96" s="451">
        <v>9.946051786E9</v>
      </c>
      <c r="K96" s="452" t="s">
        <v>117</v>
      </c>
      <c r="L96" s="432" t="str">
        <f>IF(#REF!="LK",200000000,300000000)</f>
        <v>#REF!</v>
      </c>
      <c r="M96" s="444" t="s">
        <v>0</v>
      </c>
      <c r="N96" s="445"/>
      <c r="O96" s="445"/>
      <c r="P96" s="445"/>
      <c r="Q96" s="435"/>
      <c r="R96" s="453">
        <v>45765.0</v>
      </c>
      <c r="S96" s="437" t="s">
        <v>1589</v>
      </c>
      <c r="T96" s="328"/>
      <c r="U96" s="328"/>
      <c r="V96" s="328"/>
      <c r="W96" s="328"/>
      <c r="X96" s="328"/>
      <c r="Y96" s="328"/>
      <c r="Z96" s="328"/>
      <c r="AA96" s="328"/>
      <c r="AB96" s="328"/>
    </row>
    <row r="97" hidden="1">
      <c r="A97" s="9"/>
      <c r="B97" s="154"/>
      <c r="C97" s="424"/>
      <c r="D97" s="9"/>
      <c r="E97" s="9"/>
      <c r="F97" s="9"/>
      <c r="G97" s="156"/>
      <c r="H97" s="156"/>
      <c r="I97" s="156"/>
      <c r="J97" s="156"/>
      <c r="K97" s="9"/>
      <c r="L97" s="9"/>
      <c r="M97" s="9"/>
      <c r="N97" s="425"/>
      <c r="O97" s="425"/>
      <c r="P97" s="425"/>
      <c r="Q97" s="300"/>
      <c r="R97" s="9"/>
      <c r="S97" s="301"/>
      <c r="T97" s="9"/>
      <c r="U97" s="9"/>
      <c r="V97" s="9"/>
      <c r="W97" s="9"/>
      <c r="X97" s="9"/>
      <c r="Y97" s="9"/>
      <c r="Z97" s="9"/>
      <c r="AA97" s="9"/>
      <c r="AB97" s="9"/>
    </row>
    <row r="98" ht="39.75" hidden="1" customHeight="1">
      <c r="A98" s="454">
        <v>4.0</v>
      </c>
      <c r="B98" s="455" t="s">
        <v>1590</v>
      </c>
      <c r="C98" s="456">
        <v>400.0</v>
      </c>
      <c r="D98" s="457">
        <v>56.0</v>
      </c>
      <c r="E98" s="457" t="s">
        <v>1413</v>
      </c>
      <c r="F98" s="458" t="s">
        <v>1453</v>
      </c>
      <c r="G98" s="459">
        <v>7.425051496E9</v>
      </c>
      <c r="H98" s="459">
        <v>6.714424E8</v>
      </c>
      <c r="I98" s="459">
        <v>3.7125257E7</v>
      </c>
      <c r="J98" s="460">
        <v>8.133619153E9</v>
      </c>
      <c r="K98" s="461" t="s">
        <v>135</v>
      </c>
      <c r="L98" s="462"/>
      <c r="M98" s="463" t="s">
        <v>0</v>
      </c>
      <c r="N98" s="464"/>
      <c r="O98" s="464"/>
      <c r="P98" s="464"/>
      <c r="Q98" s="465"/>
      <c r="R98" s="466"/>
      <c r="S98" s="467"/>
      <c r="T98" s="468"/>
      <c r="U98" s="468"/>
      <c r="V98" s="468"/>
      <c r="W98" s="468"/>
      <c r="X98" s="468"/>
      <c r="Y98" s="468"/>
      <c r="Z98" s="468"/>
      <c r="AA98" s="468"/>
      <c r="AB98" s="386"/>
    </row>
    <row r="99" ht="39.75" hidden="1" customHeight="1">
      <c r="A99" s="469">
        <v>5.0</v>
      </c>
      <c r="B99" s="455" t="s">
        <v>1591</v>
      </c>
      <c r="C99" s="456">
        <v>400.0</v>
      </c>
      <c r="D99" s="469">
        <v>56.0</v>
      </c>
      <c r="E99" s="457" t="s">
        <v>1413</v>
      </c>
      <c r="F99" s="458" t="s">
        <v>1495</v>
      </c>
      <c r="G99" s="459">
        <v>6.052287178E9</v>
      </c>
      <c r="H99" s="459">
        <v>5.34165968E8</v>
      </c>
      <c r="I99" s="459">
        <v>3.0261436E7</v>
      </c>
      <c r="J99" s="460">
        <v>6.616714582E9</v>
      </c>
      <c r="K99" s="461" t="s">
        <v>135</v>
      </c>
      <c r="L99" s="462"/>
      <c r="M99" s="463" t="s">
        <v>0</v>
      </c>
      <c r="N99" s="464"/>
      <c r="O99" s="464"/>
      <c r="P99" s="464"/>
      <c r="Q99" s="470"/>
      <c r="R99" s="466"/>
      <c r="S99" s="471"/>
      <c r="T99" s="86"/>
      <c r="U99" s="86"/>
      <c r="V99" s="86"/>
      <c r="W99" s="86"/>
      <c r="X99" s="86"/>
      <c r="Y99" s="86"/>
      <c r="Z99" s="86"/>
      <c r="AA99" s="86"/>
      <c r="AB99" s="386"/>
    </row>
    <row r="100" hidden="1">
      <c r="A100" s="469">
        <v>11.0</v>
      </c>
      <c r="B100" s="455" t="s">
        <v>1592</v>
      </c>
      <c r="C100" s="456">
        <v>400.0</v>
      </c>
      <c r="D100" s="457">
        <v>60.0</v>
      </c>
      <c r="E100" s="457" t="s">
        <v>1430</v>
      </c>
      <c r="F100" s="457" t="s">
        <v>1593</v>
      </c>
      <c r="G100" s="460">
        <v>6.661287128E9</v>
      </c>
      <c r="H100" s="460">
        <v>5.89990052E8</v>
      </c>
      <c r="I100" s="460">
        <v>3.3306436E7</v>
      </c>
      <c r="J100" s="460">
        <v>7.284583616E9</v>
      </c>
      <c r="K100" s="472" t="s">
        <v>52</v>
      </c>
      <c r="L100" s="462"/>
      <c r="M100" s="463" t="s">
        <v>0</v>
      </c>
      <c r="N100" s="464"/>
      <c r="O100" s="464"/>
      <c r="P100" s="464"/>
      <c r="Q100" s="473"/>
      <c r="R100" s="466"/>
      <c r="S100" s="474"/>
      <c r="T100" s="86"/>
      <c r="U100" s="86"/>
      <c r="V100" s="86"/>
      <c r="W100" s="86"/>
      <c r="X100" s="86"/>
      <c r="Y100" s="86"/>
      <c r="Z100" s="86"/>
      <c r="AA100" s="86"/>
      <c r="AB100" s="9"/>
    </row>
    <row r="101" hidden="1">
      <c r="A101" s="469">
        <v>13.0</v>
      </c>
      <c r="B101" s="455" t="s">
        <v>1594</v>
      </c>
      <c r="C101" s="456">
        <v>400.0</v>
      </c>
      <c r="D101" s="457">
        <v>60.0</v>
      </c>
      <c r="E101" s="457" t="s">
        <v>1468</v>
      </c>
      <c r="F101" s="457" t="s">
        <v>1595</v>
      </c>
      <c r="G101" s="460">
        <v>6.388112543E9</v>
      </c>
      <c r="H101" s="460">
        <v>5.62672594E8</v>
      </c>
      <c r="I101" s="460">
        <v>3.1940563E7</v>
      </c>
      <c r="J101" s="460">
        <v>6.9827257E9</v>
      </c>
      <c r="K101" s="472" t="s">
        <v>52</v>
      </c>
      <c r="L101" s="462"/>
      <c r="M101" s="463" t="s">
        <v>0</v>
      </c>
      <c r="N101" s="464"/>
      <c r="O101" s="464"/>
      <c r="P101" s="464"/>
      <c r="Q101" s="475"/>
      <c r="R101" s="476"/>
      <c r="S101" s="477"/>
      <c r="T101" s="9"/>
      <c r="U101" s="9"/>
      <c r="V101" s="9"/>
      <c r="W101" s="9"/>
      <c r="X101" s="9"/>
      <c r="Y101" s="9"/>
      <c r="Z101" s="9"/>
      <c r="AA101" s="9"/>
      <c r="AB101" s="9"/>
    </row>
    <row r="102" hidden="1">
      <c r="A102" s="9"/>
      <c r="B102" s="154"/>
      <c r="C102" s="424"/>
      <c r="D102" s="9"/>
      <c r="E102" s="9"/>
      <c r="F102" s="9"/>
      <c r="G102" s="156"/>
      <c r="H102" s="156"/>
      <c r="I102" s="156"/>
      <c r="J102" s="156"/>
      <c r="K102" s="9"/>
      <c r="L102" s="9"/>
      <c r="M102" s="9"/>
      <c r="N102" s="425"/>
      <c r="O102" s="425"/>
      <c r="P102" s="425"/>
      <c r="Q102" s="300"/>
      <c r="R102" s="9"/>
      <c r="S102" s="301"/>
      <c r="T102" s="9"/>
      <c r="U102" s="9"/>
      <c r="V102" s="9"/>
      <c r="W102" s="9"/>
      <c r="X102" s="9"/>
      <c r="Y102" s="9"/>
      <c r="Z102" s="9"/>
      <c r="AA102" s="9"/>
      <c r="AB102" s="9"/>
    </row>
    <row r="103" ht="26.25" hidden="1" customHeight="1">
      <c r="A103" s="469">
        <v>1.0</v>
      </c>
      <c r="B103" s="455" t="s">
        <v>1596</v>
      </c>
      <c r="C103" s="456">
        <v>400.0</v>
      </c>
      <c r="D103" s="457">
        <v>56.0</v>
      </c>
      <c r="E103" s="457" t="s">
        <v>1597</v>
      </c>
      <c r="F103" s="457" t="s">
        <v>1598</v>
      </c>
      <c r="G103" s="459">
        <v>6.184630058E9</v>
      </c>
      <c r="H103" s="459">
        <v>5.47400256E8</v>
      </c>
      <c r="I103" s="459">
        <v>3.092315E7</v>
      </c>
      <c r="J103" s="459">
        <v>6.762953464E9</v>
      </c>
      <c r="K103" s="461" t="s">
        <v>135</v>
      </c>
      <c r="L103" s="478"/>
      <c r="M103" s="463" t="s">
        <v>0</v>
      </c>
      <c r="N103" s="479"/>
      <c r="O103" s="479"/>
      <c r="P103" s="479"/>
      <c r="Q103" s="470"/>
      <c r="R103" s="478"/>
      <c r="S103" s="471"/>
      <c r="T103" s="86"/>
      <c r="U103" s="86"/>
      <c r="V103" s="86"/>
      <c r="W103" s="86"/>
      <c r="X103" s="86"/>
      <c r="Y103" s="86"/>
      <c r="Z103" s="86"/>
      <c r="AA103" s="386"/>
      <c r="AB103" s="386"/>
    </row>
    <row r="104" ht="27.75" hidden="1" customHeight="1">
      <c r="A104" s="426">
        <f>row()-8</f>
        <v>96</v>
      </c>
      <c r="B104" s="448" t="s">
        <v>1599</v>
      </c>
      <c r="C104" s="449" t="s">
        <v>1400</v>
      </c>
      <c r="D104" s="450" t="s">
        <v>1183</v>
      </c>
      <c r="E104" s="450" t="s">
        <v>1430</v>
      </c>
      <c r="F104" s="450" t="s">
        <v>1543</v>
      </c>
      <c r="G104" s="451">
        <v>7.528411549E9</v>
      </c>
      <c r="H104" s="451">
        <v>6.76702495E8</v>
      </c>
      <c r="I104" s="451">
        <v>3.7642058E7</v>
      </c>
      <c r="J104" s="451">
        <v>8.242756101E9</v>
      </c>
      <c r="K104" s="452" t="s">
        <v>117</v>
      </c>
      <c r="L104" s="432" t="str">
        <f>IF(#REF!="LK",200000000,300000000)</f>
        <v>#REF!</v>
      </c>
      <c r="M104" s="444" t="s">
        <v>0</v>
      </c>
      <c r="N104" s="445"/>
      <c r="O104" s="445"/>
      <c r="P104" s="445"/>
      <c r="Q104" s="435"/>
      <c r="R104" s="453">
        <v>45765.0</v>
      </c>
      <c r="S104" s="437" t="s">
        <v>1589</v>
      </c>
      <c r="T104" s="328"/>
      <c r="U104" s="328"/>
      <c r="V104" s="328"/>
      <c r="W104" s="328"/>
      <c r="X104" s="328"/>
      <c r="Y104" s="328"/>
      <c r="Z104" s="328"/>
      <c r="AA104" s="328"/>
      <c r="AB104" s="328"/>
    </row>
    <row r="105" hidden="1">
      <c r="A105" s="9"/>
      <c r="B105" s="154"/>
      <c r="C105" s="424"/>
      <c r="D105" s="9"/>
      <c r="E105" s="9"/>
      <c r="F105" s="9"/>
      <c r="G105" s="156"/>
      <c r="H105" s="156"/>
      <c r="I105" s="156"/>
      <c r="J105" s="156"/>
      <c r="K105" s="9"/>
      <c r="L105" s="9"/>
      <c r="M105" s="9"/>
      <c r="N105" s="425"/>
      <c r="O105" s="425"/>
      <c r="P105" s="425"/>
      <c r="Q105" s="300"/>
      <c r="R105" s="9"/>
      <c r="S105" s="301"/>
      <c r="T105" s="9"/>
      <c r="U105" s="9"/>
      <c r="V105" s="9"/>
      <c r="W105" s="9"/>
      <c r="X105" s="9"/>
      <c r="Y105" s="9"/>
      <c r="Z105" s="9"/>
      <c r="AA105" s="9"/>
      <c r="AB105" s="9"/>
    </row>
    <row r="106" hidden="1">
      <c r="A106" s="454">
        <v>8.0</v>
      </c>
      <c r="B106" s="455" t="s">
        <v>1600</v>
      </c>
      <c r="C106" s="456">
        <v>400.0</v>
      </c>
      <c r="D106" s="457">
        <v>56.0</v>
      </c>
      <c r="E106" s="457" t="s">
        <v>1413</v>
      </c>
      <c r="F106" s="457" t="s">
        <v>1556</v>
      </c>
      <c r="G106" s="460">
        <v>6.246576828E9</v>
      </c>
      <c r="H106" s="460">
        <v>5.53594933E8</v>
      </c>
      <c r="I106" s="460">
        <v>3.1232884E7</v>
      </c>
      <c r="J106" s="460">
        <v>6.831404645E9</v>
      </c>
      <c r="K106" s="472" t="s">
        <v>52</v>
      </c>
      <c r="L106" s="462"/>
      <c r="M106" s="463" t="s">
        <v>0</v>
      </c>
      <c r="N106" s="464"/>
      <c r="O106" s="464"/>
      <c r="P106" s="464"/>
      <c r="Q106" s="480"/>
      <c r="R106" s="466"/>
      <c r="S106" s="481"/>
      <c r="T106" s="468"/>
      <c r="U106" s="468"/>
      <c r="V106" s="468"/>
      <c r="W106" s="468"/>
      <c r="X106" s="468"/>
      <c r="Y106" s="468"/>
      <c r="Z106" s="468"/>
      <c r="AA106" s="468"/>
      <c r="AB106" s="386"/>
    </row>
    <row r="107" hidden="1">
      <c r="A107" s="469">
        <v>7.0</v>
      </c>
      <c r="B107" s="482" t="s">
        <v>1601</v>
      </c>
      <c r="C107" s="456">
        <v>400.0</v>
      </c>
      <c r="D107" s="457">
        <v>56.0</v>
      </c>
      <c r="E107" s="457" t="s">
        <v>1597</v>
      </c>
      <c r="F107" s="457" t="s">
        <v>1602</v>
      </c>
      <c r="G107" s="460">
        <v>5.999819348E9</v>
      </c>
      <c r="H107" s="460">
        <v>5.28919185E8</v>
      </c>
      <c r="I107" s="460">
        <v>2.9999097E7</v>
      </c>
      <c r="J107" s="460">
        <v>6.55873763E9</v>
      </c>
      <c r="K107" s="472" t="s">
        <v>52</v>
      </c>
      <c r="L107" s="462"/>
      <c r="M107" s="463" t="s">
        <v>0</v>
      </c>
      <c r="N107" s="464"/>
      <c r="O107" s="464"/>
      <c r="P107" s="464"/>
      <c r="Q107" s="473"/>
      <c r="R107" s="466"/>
      <c r="S107" s="474"/>
      <c r="T107" s="86"/>
      <c r="U107" s="86"/>
      <c r="V107" s="86"/>
      <c r="W107" s="86"/>
      <c r="X107" s="86"/>
      <c r="Y107" s="86"/>
      <c r="Z107" s="86"/>
      <c r="AA107" s="86"/>
    </row>
    <row r="108" hidden="1">
      <c r="A108" s="454">
        <v>12.0</v>
      </c>
      <c r="B108" s="482" t="s">
        <v>1603</v>
      </c>
      <c r="C108" s="456">
        <v>400.0</v>
      </c>
      <c r="D108" s="457">
        <v>60.0</v>
      </c>
      <c r="E108" s="457" t="s">
        <v>1473</v>
      </c>
      <c r="F108" s="457">
        <v>235.0</v>
      </c>
      <c r="G108" s="460">
        <v>7.528975109E9</v>
      </c>
      <c r="H108" s="460">
        <v>6.76758851E8</v>
      </c>
      <c r="I108" s="460">
        <v>3.7644876E7</v>
      </c>
      <c r="J108" s="460">
        <v>8.243378835E9</v>
      </c>
      <c r="K108" s="472" t="s">
        <v>52</v>
      </c>
      <c r="L108" s="462"/>
      <c r="M108" s="463" t="s">
        <v>0</v>
      </c>
      <c r="N108" s="464"/>
      <c r="O108" s="464"/>
      <c r="P108" s="464"/>
      <c r="Q108" s="473"/>
      <c r="R108" s="466"/>
      <c r="S108" s="474"/>
      <c r="T108" s="86"/>
      <c r="U108" s="86"/>
      <c r="V108" s="86"/>
      <c r="W108" s="86"/>
      <c r="X108" s="86"/>
      <c r="Y108" s="86"/>
      <c r="Z108" s="86"/>
      <c r="AA108" s="86"/>
      <c r="AB108" s="9"/>
    </row>
    <row r="109" hidden="1">
      <c r="A109" s="454">
        <v>20.0</v>
      </c>
      <c r="B109" s="482" t="s">
        <v>1604</v>
      </c>
      <c r="C109" s="456">
        <v>400.0</v>
      </c>
      <c r="D109" s="457">
        <v>60.0</v>
      </c>
      <c r="E109" s="457" t="s">
        <v>1430</v>
      </c>
      <c r="F109" s="457" t="s">
        <v>1575</v>
      </c>
      <c r="G109" s="460">
        <v>6.643696754E9</v>
      </c>
      <c r="H109" s="460">
        <v>5.88231015E8</v>
      </c>
      <c r="I109" s="460">
        <v>3.3218484E7</v>
      </c>
      <c r="J109" s="460">
        <v>7.265146253E9</v>
      </c>
      <c r="K109" s="472" t="s">
        <v>52</v>
      </c>
      <c r="L109" s="462"/>
      <c r="M109" s="463" t="s">
        <v>0</v>
      </c>
      <c r="N109" s="464"/>
      <c r="O109" s="464"/>
      <c r="P109" s="464"/>
      <c r="Q109" s="473"/>
      <c r="R109" s="466"/>
      <c r="S109" s="474"/>
      <c r="T109" s="86"/>
      <c r="U109" s="86"/>
      <c r="V109" s="86"/>
      <c r="W109" s="86"/>
      <c r="X109" s="86"/>
      <c r="Y109" s="86"/>
      <c r="Z109" s="86"/>
      <c r="AA109" s="86"/>
      <c r="AB109" s="9"/>
    </row>
    <row r="110" hidden="1">
      <c r="A110" s="469">
        <v>21.0</v>
      </c>
      <c r="B110" s="482" t="s">
        <v>1605</v>
      </c>
      <c r="C110" s="456">
        <v>400.0</v>
      </c>
      <c r="D110" s="457">
        <v>60.0</v>
      </c>
      <c r="E110" s="457" t="s">
        <v>1468</v>
      </c>
      <c r="F110" s="457" t="s">
        <v>1606</v>
      </c>
      <c r="G110" s="460">
        <v>7.798249455E9</v>
      </c>
      <c r="H110" s="460">
        <v>7.03686285E8</v>
      </c>
      <c r="I110" s="460">
        <v>3.8991247E7</v>
      </c>
      <c r="J110" s="460">
        <v>8.540926987E9</v>
      </c>
      <c r="K110" s="472" t="s">
        <v>52</v>
      </c>
      <c r="L110" s="462"/>
      <c r="M110" s="463" t="s">
        <v>0</v>
      </c>
      <c r="N110" s="464"/>
      <c r="O110" s="464"/>
      <c r="P110" s="464"/>
      <c r="Q110" s="473"/>
      <c r="R110" s="466"/>
      <c r="S110" s="474"/>
      <c r="T110" s="86"/>
      <c r="U110" s="86"/>
      <c r="V110" s="86"/>
      <c r="W110" s="86"/>
      <c r="X110" s="86"/>
      <c r="Y110" s="86"/>
      <c r="Z110" s="86"/>
      <c r="AA110" s="86"/>
      <c r="AB110" s="9"/>
    </row>
    <row r="111" hidden="1">
      <c r="A111" s="9"/>
      <c r="B111" s="154"/>
      <c r="C111" s="424"/>
      <c r="D111" s="9"/>
      <c r="E111" s="9"/>
      <c r="F111" s="9"/>
      <c r="G111" s="156"/>
      <c r="H111" s="156"/>
      <c r="I111" s="156"/>
      <c r="J111" s="156"/>
      <c r="K111" s="9"/>
      <c r="L111" s="9"/>
      <c r="M111" s="9"/>
      <c r="N111" s="425"/>
      <c r="O111" s="425"/>
      <c r="P111" s="425"/>
      <c r="Q111" s="300"/>
      <c r="R111" s="9"/>
      <c r="S111" s="301"/>
      <c r="T111" s="9"/>
      <c r="U111" s="9"/>
      <c r="V111" s="9"/>
      <c r="W111" s="9"/>
      <c r="X111" s="9"/>
      <c r="Y111" s="9"/>
      <c r="Z111" s="9"/>
      <c r="AA111" s="9"/>
      <c r="AB111" s="9"/>
    </row>
    <row r="112" hidden="1">
      <c r="A112" s="9"/>
      <c r="B112" s="154"/>
      <c r="C112" s="424"/>
      <c r="D112" s="9"/>
      <c r="E112" s="9"/>
      <c r="F112" s="9"/>
      <c r="G112" s="156"/>
      <c r="H112" s="156"/>
      <c r="I112" s="156"/>
      <c r="J112" s="156"/>
      <c r="K112" s="9"/>
      <c r="L112" s="9"/>
      <c r="M112" s="9"/>
      <c r="N112" s="425"/>
      <c r="O112" s="425"/>
      <c r="P112" s="425"/>
      <c r="Q112" s="300"/>
      <c r="R112" s="9"/>
      <c r="S112" s="301"/>
      <c r="T112" s="9"/>
      <c r="U112" s="9"/>
      <c r="V112" s="9"/>
      <c r="W112" s="9"/>
      <c r="X112" s="9"/>
      <c r="Y112" s="9"/>
      <c r="Z112" s="9"/>
      <c r="AA112" s="9"/>
      <c r="AB112" s="9"/>
    </row>
    <row r="113" hidden="1">
      <c r="A113" s="469">
        <v>17.0</v>
      </c>
      <c r="B113" s="482" t="s">
        <v>1607</v>
      </c>
      <c r="C113" s="456">
        <v>400.0</v>
      </c>
      <c r="D113" s="457">
        <v>60.0</v>
      </c>
      <c r="E113" s="457" t="s">
        <v>1430</v>
      </c>
      <c r="F113" s="457" t="s">
        <v>1608</v>
      </c>
      <c r="G113" s="460">
        <v>6.992977095E9</v>
      </c>
      <c r="H113" s="460">
        <v>6.23159049E8</v>
      </c>
      <c r="I113" s="460">
        <v>3.4964885E7</v>
      </c>
      <c r="J113" s="460">
        <v>7.65110103E9</v>
      </c>
      <c r="K113" s="472" t="s">
        <v>117</v>
      </c>
      <c r="L113" s="462"/>
      <c r="M113" s="463" t="s">
        <v>0</v>
      </c>
      <c r="N113" s="464"/>
      <c r="O113" s="464"/>
      <c r="P113" s="464"/>
      <c r="Q113" s="473"/>
      <c r="R113" s="466"/>
      <c r="S113" s="474"/>
      <c r="T113" s="86"/>
      <c r="U113" s="86"/>
      <c r="V113" s="86"/>
      <c r="W113" s="86"/>
      <c r="X113" s="86"/>
      <c r="Y113" s="86"/>
      <c r="Z113" s="86"/>
      <c r="AA113" s="86"/>
      <c r="AB113" s="9"/>
    </row>
    <row r="114" hidden="1">
      <c r="A114" s="454">
        <v>18.0</v>
      </c>
      <c r="B114" s="482" t="s">
        <v>1609</v>
      </c>
      <c r="C114" s="456">
        <v>400.0</v>
      </c>
      <c r="D114" s="457">
        <v>60.0</v>
      </c>
      <c r="E114" s="457" t="s">
        <v>1468</v>
      </c>
      <c r="F114" s="457" t="s">
        <v>1610</v>
      </c>
      <c r="G114" s="460">
        <v>6.586528034E9</v>
      </c>
      <c r="H114" s="460">
        <v>5.82514143E8</v>
      </c>
      <c r="I114" s="460">
        <v>3.293264E7</v>
      </c>
      <c r="J114" s="460">
        <v>7.201974817E9</v>
      </c>
      <c r="K114" s="472" t="s">
        <v>52</v>
      </c>
      <c r="L114" s="462"/>
      <c r="M114" s="463" t="s">
        <v>0</v>
      </c>
      <c r="N114" s="464"/>
      <c r="O114" s="464"/>
      <c r="P114" s="464"/>
      <c r="Q114" s="473"/>
      <c r="R114" s="466"/>
      <c r="S114" s="474"/>
      <c r="T114" s="86"/>
      <c r="U114" s="86"/>
      <c r="V114" s="86"/>
      <c r="W114" s="86"/>
      <c r="X114" s="86"/>
      <c r="Y114" s="86"/>
      <c r="Z114" s="86"/>
      <c r="AA114" s="86"/>
      <c r="AB114" s="9"/>
    </row>
    <row r="115" hidden="1">
      <c r="A115" s="9"/>
      <c r="B115" s="154"/>
      <c r="C115" s="424"/>
      <c r="D115" s="9"/>
      <c r="E115" s="9"/>
      <c r="F115" s="9"/>
      <c r="G115" s="156"/>
      <c r="H115" s="156"/>
      <c r="I115" s="156"/>
      <c r="J115" s="156"/>
      <c r="K115" s="9"/>
      <c r="L115" s="9"/>
      <c r="M115" s="9"/>
      <c r="N115" s="425"/>
      <c r="O115" s="425"/>
      <c r="P115" s="425"/>
      <c r="Q115" s="300"/>
      <c r="R115" s="9"/>
      <c r="S115" s="301"/>
      <c r="T115" s="9"/>
      <c r="U115" s="9"/>
      <c r="V115" s="9"/>
      <c r="W115" s="9"/>
      <c r="X115" s="9"/>
      <c r="Y115" s="9"/>
      <c r="Z115" s="9"/>
      <c r="AA115" s="9"/>
      <c r="AB115" s="9"/>
    </row>
    <row r="116" hidden="1">
      <c r="A116" s="469">
        <v>5.0</v>
      </c>
      <c r="B116" s="482" t="s">
        <v>1611</v>
      </c>
      <c r="C116" s="456">
        <v>400.0</v>
      </c>
      <c r="D116" s="457">
        <v>56.0</v>
      </c>
      <c r="E116" s="457" t="s">
        <v>1413</v>
      </c>
      <c r="F116" s="457" t="s">
        <v>1556</v>
      </c>
      <c r="G116" s="460">
        <v>5.985192542E9</v>
      </c>
      <c r="H116" s="460">
        <v>5.27456505E8</v>
      </c>
      <c r="I116" s="460">
        <v>2.9925963E7</v>
      </c>
      <c r="J116" s="460">
        <v>6.542575009E9</v>
      </c>
      <c r="K116" s="461" t="s">
        <v>135</v>
      </c>
      <c r="L116" s="462"/>
      <c r="M116" s="463" t="s">
        <v>0</v>
      </c>
      <c r="N116" s="464"/>
      <c r="O116" s="464"/>
      <c r="P116" s="464"/>
      <c r="Q116" s="473"/>
      <c r="R116" s="466"/>
      <c r="S116" s="474"/>
      <c r="T116" s="86"/>
      <c r="U116" s="86"/>
      <c r="V116" s="86"/>
      <c r="W116" s="86"/>
      <c r="X116" s="86"/>
      <c r="Y116" s="86"/>
      <c r="Z116" s="86"/>
      <c r="AA116" s="86"/>
    </row>
    <row r="117" hidden="1">
      <c r="A117" s="9"/>
      <c r="B117" s="154"/>
      <c r="C117" s="424"/>
      <c r="D117" s="9"/>
      <c r="E117" s="9"/>
      <c r="F117" s="9"/>
      <c r="G117" s="156"/>
      <c r="H117" s="156"/>
      <c r="I117" s="156"/>
      <c r="J117" s="156"/>
      <c r="K117" s="9"/>
      <c r="L117" s="9"/>
      <c r="M117" s="9"/>
      <c r="N117" s="425"/>
      <c r="O117" s="425"/>
      <c r="P117" s="425"/>
      <c r="Q117" s="300"/>
      <c r="R117" s="9"/>
      <c r="S117" s="301"/>
      <c r="T117" s="9"/>
      <c r="U117" s="9"/>
      <c r="V117" s="9"/>
      <c r="W117" s="9"/>
      <c r="X117" s="9"/>
      <c r="Y117" s="9"/>
      <c r="Z117" s="9"/>
      <c r="AA117" s="9"/>
      <c r="AB117" s="9"/>
    </row>
    <row r="118" hidden="1">
      <c r="A118" s="469">
        <v>15.0</v>
      </c>
      <c r="B118" s="482" t="s">
        <v>1612</v>
      </c>
      <c r="C118" s="456">
        <v>400.0</v>
      </c>
      <c r="D118" s="457">
        <v>60.0</v>
      </c>
      <c r="E118" s="457" t="s">
        <v>1430</v>
      </c>
      <c r="F118" s="457">
        <v>228.0</v>
      </c>
      <c r="G118" s="460">
        <v>6.529192263E9</v>
      </c>
      <c r="H118" s="460">
        <v>5.76780566E8</v>
      </c>
      <c r="I118" s="460">
        <v>3.2645961E7</v>
      </c>
      <c r="J118" s="460">
        <v>7.13861879E9</v>
      </c>
      <c r="K118" s="472" t="s">
        <v>117</v>
      </c>
      <c r="L118" s="462"/>
      <c r="M118" s="463" t="s">
        <v>0</v>
      </c>
      <c r="N118" s="464"/>
      <c r="O118" s="464"/>
      <c r="P118" s="464"/>
      <c r="Q118" s="473"/>
      <c r="R118" s="466"/>
      <c r="S118" s="474"/>
      <c r="T118" s="86"/>
      <c r="U118" s="86"/>
      <c r="V118" s="86"/>
      <c r="W118" s="86"/>
      <c r="X118" s="86"/>
      <c r="Y118" s="86"/>
      <c r="Z118" s="86"/>
      <c r="AA118" s="86"/>
      <c r="AB118" s="386"/>
    </row>
    <row r="119" ht="39.75" hidden="1" customHeight="1">
      <c r="A119" s="454">
        <v>8.0</v>
      </c>
      <c r="B119" s="482" t="s">
        <v>1613</v>
      </c>
      <c r="C119" s="456">
        <v>400.0</v>
      </c>
      <c r="D119" s="457">
        <v>56.0</v>
      </c>
      <c r="E119" s="457" t="s">
        <v>1413</v>
      </c>
      <c r="F119" s="458" t="s">
        <v>1556</v>
      </c>
      <c r="G119" s="459">
        <v>6.29231908E9</v>
      </c>
      <c r="H119" s="459">
        <v>5.58169158E8</v>
      </c>
      <c r="I119" s="459">
        <v>3.1461595E7</v>
      </c>
      <c r="J119" s="460">
        <v>6.881949834E9</v>
      </c>
      <c r="K119" s="472" t="s">
        <v>52</v>
      </c>
      <c r="L119" s="462"/>
      <c r="M119" s="463" t="s">
        <v>0</v>
      </c>
      <c r="N119" s="464"/>
      <c r="O119" s="464"/>
      <c r="P119" s="464"/>
      <c r="Q119" s="465"/>
      <c r="R119" s="466"/>
      <c r="S119" s="467"/>
      <c r="T119" s="468"/>
      <c r="U119" s="468"/>
      <c r="V119" s="468"/>
      <c r="W119" s="468"/>
      <c r="X119" s="468"/>
      <c r="Y119" s="468"/>
      <c r="Z119" s="468"/>
      <c r="AA119" s="468"/>
      <c r="AB119" s="386"/>
    </row>
    <row r="120" ht="27.75" hidden="1" customHeight="1">
      <c r="A120" s="426">
        <v>15.0</v>
      </c>
      <c r="B120" s="483" t="s">
        <v>1614</v>
      </c>
      <c r="C120" s="484">
        <v>400.0</v>
      </c>
      <c r="D120" s="485">
        <v>56.0</v>
      </c>
      <c r="E120" s="485">
        <v>47.0</v>
      </c>
      <c r="F120" s="426">
        <v>2321.0</v>
      </c>
      <c r="G120" s="451">
        <v>6.379872819E9</v>
      </c>
      <c r="H120" s="451">
        <v>5.66924532E8</v>
      </c>
      <c r="I120" s="451">
        <v>3.1899364E7</v>
      </c>
      <c r="J120" s="451">
        <v>6.978696715E9</v>
      </c>
      <c r="K120" s="485" t="s">
        <v>135</v>
      </c>
      <c r="L120" s="432" t="str">
        <f>IF(#REF!="LK",200000000,300000000)</f>
        <v>#REF!</v>
      </c>
      <c r="M120" s="486" t="s">
        <v>0</v>
      </c>
      <c r="N120" s="434"/>
      <c r="O120" s="434"/>
      <c r="P120" s="434"/>
      <c r="Q120" s="435"/>
      <c r="R120" s="426" t="s">
        <v>1522</v>
      </c>
      <c r="S120" s="437" t="s">
        <v>1589</v>
      </c>
      <c r="T120" s="328"/>
      <c r="U120" s="328"/>
      <c r="V120" s="328"/>
      <c r="W120" s="328"/>
      <c r="X120" s="328"/>
      <c r="Y120" s="328"/>
      <c r="Z120" s="386"/>
      <c r="AA120" s="386"/>
      <c r="AB120" s="386"/>
    </row>
    <row r="121" ht="26.25" hidden="1" customHeight="1">
      <c r="A121" s="469">
        <v>5.0</v>
      </c>
      <c r="B121" s="487" t="s">
        <v>1615</v>
      </c>
      <c r="C121" s="488">
        <v>400.0</v>
      </c>
      <c r="D121" s="489">
        <v>56.0</v>
      </c>
      <c r="E121" s="490">
        <v>475.0</v>
      </c>
      <c r="F121" s="490">
        <v>2176.0</v>
      </c>
      <c r="G121" s="491">
        <v>6.226543346E9</v>
      </c>
      <c r="H121" s="491">
        <v>5.51591585E8</v>
      </c>
      <c r="I121" s="491">
        <v>3.1132717E7</v>
      </c>
      <c r="J121" s="491">
        <v>6.809267648E9</v>
      </c>
      <c r="K121" s="489" t="s">
        <v>52</v>
      </c>
      <c r="L121" s="485"/>
      <c r="M121" s="492" t="s">
        <v>0</v>
      </c>
      <c r="N121" s="493"/>
      <c r="O121" s="493"/>
      <c r="P121" s="493"/>
      <c r="Q121" s="494"/>
      <c r="R121" s="485"/>
      <c r="S121" s="495"/>
      <c r="T121" s="328"/>
      <c r="U121" s="328"/>
      <c r="V121" s="328"/>
      <c r="W121" s="328"/>
      <c r="X121" s="328"/>
      <c r="Y121" s="328"/>
      <c r="Z121" s="386"/>
      <c r="AA121" s="386"/>
      <c r="AB121" s="386"/>
    </row>
    <row r="122" ht="26.25" hidden="1" customHeight="1">
      <c r="A122" s="469">
        <v>1.0</v>
      </c>
      <c r="B122" s="487" t="s">
        <v>1616</v>
      </c>
      <c r="C122" s="488">
        <v>400.0</v>
      </c>
      <c r="D122" s="489">
        <v>56.0</v>
      </c>
      <c r="E122" s="490">
        <v>475.0</v>
      </c>
      <c r="F122" s="490">
        <v>2203.0</v>
      </c>
      <c r="G122" s="491">
        <v>6.29231908E9</v>
      </c>
      <c r="H122" s="491">
        <v>5.58169158E8</v>
      </c>
      <c r="I122" s="491">
        <v>3.1461595E7</v>
      </c>
      <c r="J122" s="491">
        <v>6.881949834E9</v>
      </c>
      <c r="K122" s="489" t="s">
        <v>52</v>
      </c>
      <c r="L122" s="485"/>
      <c r="M122" s="492" t="s">
        <v>0</v>
      </c>
      <c r="N122" s="493"/>
      <c r="O122" s="493"/>
      <c r="P122" s="493"/>
      <c r="Q122" s="494"/>
      <c r="R122" s="485"/>
      <c r="S122" s="495"/>
      <c r="T122" s="328"/>
      <c r="U122" s="328"/>
      <c r="V122" s="328"/>
      <c r="W122" s="328"/>
      <c r="X122" s="328"/>
      <c r="Y122" s="328"/>
      <c r="Z122" s="386"/>
      <c r="AA122" s="386"/>
      <c r="AB122" s="386"/>
    </row>
    <row r="123" ht="26.25" hidden="1" customHeight="1">
      <c r="A123" s="469">
        <v>3.0</v>
      </c>
      <c r="B123" s="487" t="s">
        <v>1617</v>
      </c>
      <c r="C123" s="488">
        <v>400.0</v>
      </c>
      <c r="D123" s="489">
        <v>56.0</v>
      </c>
      <c r="E123" s="490">
        <v>475.0</v>
      </c>
      <c r="F123" s="490">
        <v>2294.0</v>
      </c>
      <c r="G123" s="491">
        <v>6.53191738E9</v>
      </c>
      <c r="H123" s="491">
        <v>5.82128988E8</v>
      </c>
      <c r="I123" s="491">
        <v>3.2659587E7</v>
      </c>
      <c r="J123" s="491">
        <v>7.146705955E9</v>
      </c>
      <c r="K123" s="489" t="s">
        <v>135</v>
      </c>
      <c r="L123" s="485"/>
      <c r="M123" s="492" t="s">
        <v>0</v>
      </c>
      <c r="N123" s="493"/>
      <c r="O123" s="493"/>
      <c r="P123" s="493"/>
      <c r="Q123" s="494"/>
      <c r="R123" s="485"/>
      <c r="S123" s="495"/>
      <c r="T123" s="328"/>
      <c r="U123" s="328"/>
      <c r="V123" s="328"/>
      <c r="W123" s="328"/>
      <c r="X123" s="328"/>
      <c r="Y123" s="328"/>
      <c r="Z123" s="386"/>
      <c r="AA123" s="386"/>
      <c r="AB123" s="386"/>
    </row>
    <row r="124" ht="26.25" hidden="1" customHeight="1">
      <c r="A124" s="469">
        <v>4.0</v>
      </c>
      <c r="B124" s="487" t="s">
        <v>1618</v>
      </c>
      <c r="C124" s="488">
        <v>400.0</v>
      </c>
      <c r="D124" s="489">
        <v>56.0</v>
      </c>
      <c r="E124" s="490">
        <v>475.0</v>
      </c>
      <c r="F124" s="490">
        <v>2269.0</v>
      </c>
      <c r="G124" s="491">
        <v>6.513367859E9</v>
      </c>
      <c r="H124" s="491">
        <v>5.80274036E8</v>
      </c>
      <c r="I124" s="491">
        <v>3.2566839E7</v>
      </c>
      <c r="J124" s="491">
        <v>7.126208735E9</v>
      </c>
      <c r="K124" s="489" t="s">
        <v>135</v>
      </c>
      <c r="L124" s="485"/>
      <c r="M124" s="492" t="s">
        <v>0</v>
      </c>
      <c r="N124" s="493"/>
      <c r="O124" s="493"/>
      <c r="P124" s="493"/>
      <c r="Q124" s="494"/>
      <c r="R124" s="485"/>
      <c r="S124" s="495"/>
      <c r="T124" s="328"/>
      <c r="U124" s="328"/>
      <c r="V124" s="328"/>
      <c r="W124" s="328"/>
      <c r="X124" s="328"/>
      <c r="Y124" s="328"/>
      <c r="Z124" s="386"/>
      <c r="AA124" s="386"/>
      <c r="AB124" s="386"/>
    </row>
    <row r="125" ht="26.25" hidden="1" customHeight="1">
      <c r="A125" s="469">
        <v>20.0</v>
      </c>
      <c r="B125" s="487" t="s">
        <v>1619</v>
      </c>
      <c r="C125" s="488">
        <v>400.0</v>
      </c>
      <c r="D125" s="489">
        <v>56.0</v>
      </c>
      <c r="E125" s="490">
        <v>478.0</v>
      </c>
      <c r="F125" s="490">
        <v>2223.0</v>
      </c>
      <c r="G125" s="491">
        <v>6.000032158E9</v>
      </c>
      <c r="H125" s="491">
        <v>5.28940466E8</v>
      </c>
      <c r="I125" s="491">
        <v>3.0000161E7</v>
      </c>
      <c r="J125" s="491">
        <v>6.558972785E9</v>
      </c>
      <c r="K125" s="489" t="s">
        <v>135</v>
      </c>
      <c r="L125" s="485"/>
      <c r="M125" s="492" t="s">
        <v>0</v>
      </c>
      <c r="N125" s="493"/>
      <c r="O125" s="493"/>
      <c r="P125" s="493"/>
      <c r="Q125" s="494"/>
      <c r="R125" s="485"/>
      <c r="S125" s="495"/>
      <c r="T125" s="328"/>
      <c r="U125" s="328"/>
      <c r="V125" s="328"/>
      <c r="W125" s="328"/>
      <c r="X125" s="328"/>
      <c r="Y125" s="328"/>
      <c r="Z125" s="386"/>
      <c r="AA125" s="386"/>
      <c r="AB125" s="386"/>
    </row>
    <row r="126" ht="26.25" hidden="1" customHeight="1">
      <c r="A126" s="469">
        <v>8.0</v>
      </c>
      <c r="B126" s="487" t="s">
        <v>1620</v>
      </c>
      <c r="C126" s="488">
        <v>400.0</v>
      </c>
      <c r="D126" s="489">
        <v>56.0</v>
      </c>
      <c r="E126" s="490">
        <v>473.0</v>
      </c>
      <c r="F126" s="490">
        <v>2164.0</v>
      </c>
      <c r="G126" s="491">
        <v>5.956255289E9</v>
      </c>
      <c r="H126" s="491">
        <v>5.24562779E8</v>
      </c>
      <c r="I126" s="491">
        <v>2.9781276E7</v>
      </c>
      <c r="J126" s="491">
        <v>6.510599345E9</v>
      </c>
      <c r="K126" s="489" t="s">
        <v>135</v>
      </c>
      <c r="L126" s="485"/>
      <c r="M126" s="492" t="s">
        <v>0</v>
      </c>
      <c r="N126" s="493"/>
      <c r="O126" s="493"/>
      <c r="P126" s="493"/>
      <c r="Q126" s="494"/>
      <c r="R126" s="485"/>
      <c r="S126" s="495"/>
      <c r="T126" s="328"/>
      <c r="U126" s="328"/>
      <c r="V126" s="328"/>
      <c r="W126" s="328"/>
      <c r="X126" s="328"/>
      <c r="Y126" s="328"/>
      <c r="Z126" s="386"/>
      <c r="AA126" s="386"/>
      <c r="AB126" s="386"/>
    </row>
    <row r="127" ht="26.25" hidden="1" customHeight="1">
      <c r="A127" s="469">
        <v>9.0</v>
      </c>
      <c r="B127" s="487" t="s">
        <v>1621</v>
      </c>
      <c r="C127" s="488">
        <v>400.0</v>
      </c>
      <c r="D127" s="489">
        <v>56.0</v>
      </c>
      <c r="E127" s="490">
        <v>475.0</v>
      </c>
      <c r="F127" s="490">
        <v>2269.0</v>
      </c>
      <c r="G127" s="491">
        <v>6.121291395E9</v>
      </c>
      <c r="H127" s="491">
        <v>5.4106639E8</v>
      </c>
      <c r="I127" s="491">
        <v>3.0606457E7</v>
      </c>
      <c r="J127" s="491">
        <v>6.692964242E9</v>
      </c>
      <c r="K127" s="489" t="s">
        <v>135</v>
      </c>
      <c r="L127" s="485"/>
      <c r="M127" s="492" t="s">
        <v>0</v>
      </c>
      <c r="N127" s="493"/>
      <c r="O127" s="493"/>
      <c r="P127" s="493"/>
      <c r="Q127" s="494"/>
      <c r="R127" s="485"/>
      <c r="S127" s="495"/>
      <c r="T127" s="328"/>
      <c r="U127" s="328"/>
      <c r="V127" s="328"/>
      <c r="W127" s="328"/>
      <c r="X127" s="328"/>
      <c r="Y127" s="328"/>
      <c r="Z127" s="386"/>
      <c r="AA127" s="386"/>
      <c r="AB127" s="386"/>
    </row>
    <row r="128" ht="26.25" hidden="1" customHeight="1">
      <c r="A128" s="469">
        <v>23.0</v>
      </c>
      <c r="B128" s="487" t="s">
        <v>1622</v>
      </c>
      <c r="C128" s="488">
        <v>400.0</v>
      </c>
      <c r="D128" s="489">
        <v>56.0</v>
      </c>
      <c r="E128" s="490">
        <v>475.0</v>
      </c>
      <c r="F128" s="490">
        <v>2198.0</v>
      </c>
      <c r="G128" s="491">
        <v>7.223058015E9</v>
      </c>
      <c r="H128" s="491">
        <v>6.51243052E8</v>
      </c>
      <c r="I128" s="491">
        <v>3.611529E7</v>
      </c>
      <c r="J128" s="491">
        <v>7.910416357E9</v>
      </c>
      <c r="K128" s="489" t="s">
        <v>117</v>
      </c>
      <c r="L128" s="485"/>
      <c r="M128" s="492" t="s">
        <v>0</v>
      </c>
      <c r="N128" s="493"/>
      <c r="O128" s="493"/>
      <c r="P128" s="493"/>
      <c r="Q128" s="494"/>
      <c r="R128" s="485"/>
      <c r="S128" s="495"/>
      <c r="T128" s="328"/>
      <c r="U128" s="328"/>
      <c r="V128" s="328"/>
      <c r="W128" s="328"/>
      <c r="X128" s="328"/>
      <c r="Y128" s="328"/>
      <c r="Z128" s="386"/>
      <c r="AA128" s="386"/>
      <c r="AB128" s="386"/>
    </row>
    <row r="129" ht="26.25" hidden="1" customHeight="1">
      <c r="A129" s="469">
        <v>6.0</v>
      </c>
      <c r="B129" s="487" t="s">
        <v>1623</v>
      </c>
      <c r="C129" s="488">
        <v>400.0</v>
      </c>
      <c r="D129" s="489">
        <v>56.0</v>
      </c>
      <c r="E129" s="490">
        <v>471.0</v>
      </c>
      <c r="F129" s="490">
        <v>2266.0</v>
      </c>
      <c r="G129" s="491">
        <v>6.237310698E9</v>
      </c>
      <c r="H129" s="491">
        <v>5.5266832E8</v>
      </c>
      <c r="I129" s="491">
        <v>3.1186553E7</v>
      </c>
      <c r="J129" s="491">
        <v>6.821165572E9</v>
      </c>
      <c r="K129" s="489" t="s">
        <v>135</v>
      </c>
      <c r="L129" s="485"/>
      <c r="M129" s="492" t="s">
        <v>0</v>
      </c>
      <c r="N129" s="493"/>
      <c r="O129" s="493"/>
      <c r="P129" s="493"/>
      <c r="Q129" s="494"/>
      <c r="R129" s="485"/>
      <c r="S129" s="495"/>
      <c r="T129" s="328"/>
      <c r="U129" s="328"/>
      <c r="V129" s="328"/>
      <c r="W129" s="328"/>
      <c r="X129" s="328"/>
      <c r="Y129" s="328"/>
      <c r="Z129" s="386"/>
      <c r="AA129" s="386"/>
      <c r="AB129" s="386"/>
    </row>
    <row r="130" ht="26.25" hidden="1" customHeight="1">
      <c r="A130" s="469">
        <v>27.0</v>
      </c>
      <c r="B130" s="487" t="s">
        <v>1624</v>
      </c>
      <c r="C130" s="488">
        <v>400.0</v>
      </c>
      <c r="D130" s="489">
        <v>56.0</v>
      </c>
      <c r="E130" s="490">
        <v>478.0</v>
      </c>
      <c r="F130" s="490">
        <v>2223.0</v>
      </c>
      <c r="G130" s="491">
        <v>6.087160277E9</v>
      </c>
      <c r="H130" s="491">
        <v>5.37653278E8</v>
      </c>
      <c r="I130" s="491">
        <v>3.0435801E7</v>
      </c>
      <c r="J130" s="491">
        <v>6.655249356E9</v>
      </c>
      <c r="K130" s="489" t="s">
        <v>135</v>
      </c>
      <c r="L130" s="485"/>
      <c r="M130" s="492" t="s">
        <v>0</v>
      </c>
      <c r="N130" s="493"/>
      <c r="O130" s="493"/>
      <c r="P130" s="493"/>
      <c r="Q130" s="494"/>
      <c r="R130" s="485"/>
      <c r="S130" s="495"/>
      <c r="T130" s="328"/>
      <c r="U130" s="328"/>
      <c r="V130" s="328"/>
      <c r="W130" s="328"/>
      <c r="X130" s="328"/>
      <c r="Y130" s="328"/>
      <c r="Z130" s="386"/>
      <c r="AA130" s="386"/>
      <c r="AB130" s="386"/>
    </row>
    <row r="131" ht="26.25" hidden="1" customHeight="1">
      <c r="A131" s="469">
        <v>28.0</v>
      </c>
      <c r="B131" s="487" t="s">
        <v>1625</v>
      </c>
      <c r="C131" s="488">
        <v>400.0</v>
      </c>
      <c r="D131" s="489">
        <v>56.0</v>
      </c>
      <c r="E131" s="490">
        <v>475.0</v>
      </c>
      <c r="F131" s="490">
        <v>2176.0</v>
      </c>
      <c r="G131" s="491">
        <v>6.052287178E9</v>
      </c>
      <c r="H131" s="491">
        <v>5.34165968E8</v>
      </c>
      <c r="I131" s="491">
        <v>3.0261436E7</v>
      </c>
      <c r="J131" s="491">
        <v>6.616714582E9</v>
      </c>
      <c r="K131" s="489" t="s">
        <v>135</v>
      </c>
      <c r="L131" s="485"/>
      <c r="M131" s="492" t="s">
        <v>0</v>
      </c>
      <c r="N131" s="493"/>
      <c r="O131" s="493"/>
      <c r="P131" s="493"/>
      <c r="Q131" s="494"/>
      <c r="R131" s="485"/>
      <c r="S131" s="495"/>
      <c r="T131" s="328"/>
      <c r="U131" s="328"/>
      <c r="V131" s="328"/>
      <c r="W131" s="328"/>
      <c r="X131" s="328"/>
      <c r="Y131" s="328"/>
      <c r="Z131" s="386"/>
      <c r="AA131" s="386"/>
      <c r="AB131" s="386"/>
    </row>
    <row r="132" ht="26.25" hidden="1" customHeight="1">
      <c r="A132" s="469">
        <v>29.0</v>
      </c>
      <c r="B132" s="487" t="s">
        <v>1626</v>
      </c>
      <c r="C132" s="488">
        <v>400.0</v>
      </c>
      <c r="D132" s="489">
        <v>56.0</v>
      </c>
      <c r="E132" s="490">
        <v>475.0</v>
      </c>
      <c r="F132" s="490">
        <v>2172.0</v>
      </c>
      <c r="G132" s="491">
        <v>7.203766514E9</v>
      </c>
      <c r="H132" s="491">
        <v>6.49313902E8</v>
      </c>
      <c r="I132" s="491">
        <v>3.6018833E7</v>
      </c>
      <c r="J132" s="491">
        <v>7.889099248E9</v>
      </c>
      <c r="K132" s="489" t="s">
        <v>117</v>
      </c>
      <c r="L132" s="485"/>
      <c r="M132" s="492" t="s">
        <v>0</v>
      </c>
      <c r="N132" s="493"/>
      <c r="O132" s="493"/>
      <c r="P132" s="493"/>
      <c r="Q132" s="494"/>
      <c r="R132" s="485"/>
      <c r="S132" s="495"/>
      <c r="T132" s="328"/>
      <c r="U132" s="328"/>
      <c r="V132" s="328"/>
      <c r="W132" s="328"/>
      <c r="X132" s="328"/>
      <c r="Y132" s="328"/>
      <c r="Z132" s="386"/>
      <c r="AA132" s="386"/>
      <c r="AB132" s="386"/>
    </row>
    <row r="133" ht="26.25" hidden="1" customHeight="1">
      <c r="A133" s="469">
        <v>5.0</v>
      </c>
      <c r="B133" s="487" t="s">
        <v>1627</v>
      </c>
      <c r="C133" s="488">
        <v>400.0</v>
      </c>
      <c r="D133" s="489">
        <v>56.0</v>
      </c>
      <c r="E133" s="489">
        <v>47.0</v>
      </c>
      <c r="F133" s="490">
        <v>2321.0</v>
      </c>
      <c r="G133" s="491">
        <v>6.278119643E9</v>
      </c>
      <c r="H133" s="491">
        <v>5.56749215E8</v>
      </c>
      <c r="I133" s="491">
        <v>3.1390598E7</v>
      </c>
      <c r="J133" s="491">
        <v>6.866259456E9</v>
      </c>
      <c r="K133" s="489" t="s">
        <v>135</v>
      </c>
      <c r="L133" s="485"/>
      <c r="M133" s="492" t="s">
        <v>0</v>
      </c>
      <c r="N133" s="493"/>
      <c r="O133" s="493"/>
      <c r="P133" s="493"/>
      <c r="Q133" s="494"/>
      <c r="R133" s="485"/>
      <c r="S133" s="495"/>
      <c r="T133" s="328"/>
      <c r="U133" s="328"/>
      <c r="V133" s="328"/>
      <c r="W133" s="328"/>
      <c r="X133" s="328"/>
      <c r="Y133" s="328"/>
      <c r="Z133" s="386"/>
      <c r="AA133" s="386"/>
      <c r="AB133" s="386"/>
    </row>
    <row r="134" ht="26.25" hidden="1" customHeight="1">
      <c r="A134" s="469">
        <v>22.0</v>
      </c>
      <c r="B134" s="487" t="s">
        <v>1628</v>
      </c>
      <c r="C134" s="488">
        <v>400.0</v>
      </c>
      <c r="D134" s="489">
        <v>56.0</v>
      </c>
      <c r="E134" s="490">
        <v>475.0</v>
      </c>
      <c r="F134" s="490">
        <v>2235.0</v>
      </c>
      <c r="G134" s="491">
        <v>6.096064047E9</v>
      </c>
      <c r="H134" s="491">
        <v>5.38543655E8</v>
      </c>
      <c r="I134" s="491">
        <v>3.048032E7</v>
      </c>
      <c r="J134" s="491">
        <v>6.665088022E9</v>
      </c>
      <c r="K134" s="489" t="s">
        <v>135</v>
      </c>
      <c r="L134" s="485"/>
      <c r="M134" s="492" t="s">
        <v>0</v>
      </c>
      <c r="N134" s="493"/>
      <c r="O134" s="493"/>
      <c r="P134" s="493"/>
      <c r="Q134" s="494"/>
      <c r="R134" s="485"/>
      <c r="S134" s="495"/>
      <c r="T134" s="328"/>
      <c r="U134" s="328"/>
      <c r="V134" s="328"/>
      <c r="W134" s="328"/>
      <c r="X134" s="328"/>
      <c r="Y134" s="328"/>
      <c r="Z134" s="386"/>
      <c r="AA134" s="386"/>
      <c r="AB134" s="386"/>
    </row>
    <row r="135" ht="26.25" hidden="1" customHeight="1">
      <c r="A135" s="469">
        <v>7.0</v>
      </c>
      <c r="B135" s="487" t="s">
        <v>1629</v>
      </c>
      <c r="C135" s="488">
        <v>400.0</v>
      </c>
      <c r="D135" s="489">
        <v>56.0</v>
      </c>
      <c r="E135" s="489">
        <v>47.0</v>
      </c>
      <c r="F135" s="490">
        <v>2321.0</v>
      </c>
      <c r="G135" s="491">
        <v>6.379872819E9</v>
      </c>
      <c r="H135" s="491">
        <v>5.66924532E8</v>
      </c>
      <c r="I135" s="491">
        <v>3.1899364E7</v>
      </c>
      <c r="J135" s="491">
        <v>6.978696715E9</v>
      </c>
      <c r="K135" s="489" t="s">
        <v>135</v>
      </c>
      <c r="L135" s="485"/>
      <c r="M135" s="492" t="s">
        <v>0</v>
      </c>
      <c r="N135" s="493"/>
      <c r="O135" s="493"/>
      <c r="P135" s="493"/>
      <c r="Q135" s="494"/>
      <c r="R135" s="485"/>
      <c r="S135" s="495"/>
      <c r="T135" s="328"/>
      <c r="U135" s="328"/>
      <c r="V135" s="328"/>
      <c r="W135" s="328"/>
      <c r="X135" s="328"/>
      <c r="Y135" s="328"/>
      <c r="Z135" s="386"/>
      <c r="AA135" s="386"/>
      <c r="AB135" s="386"/>
    </row>
    <row r="136" ht="26.25" hidden="1" customHeight="1">
      <c r="A136" s="469">
        <v>11.0</v>
      </c>
      <c r="B136" s="487" t="s">
        <v>1630</v>
      </c>
      <c r="C136" s="488">
        <v>400.0</v>
      </c>
      <c r="D136" s="489">
        <v>56.0</v>
      </c>
      <c r="E136" s="490">
        <v>475.0</v>
      </c>
      <c r="F136" s="490">
        <v>2176.0</v>
      </c>
      <c r="G136" s="491">
        <v>5.965159059E9</v>
      </c>
      <c r="H136" s="491">
        <v>5.25453156E8</v>
      </c>
      <c r="I136" s="491">
        <v>2.9825795E7</v>
      </c>
      <c r="J136" s="491">
        <v>6.520438011E9</v>
      </c>
      <c r="K136" s="489" t="s">
        <v>135</v>
      </c>
      <c r="L136" s="485"/>
      <c r="M136" s="492" t="s">
        <v>0</v>
      </c>
      <c r="N136" s="493"/>
      <c r="O136" s="493"/>
      <c r="P136" s="493"/>
      <c r="Q136" s="494"/>
      <c r="R136" s="485"/>
      <c r="S136" s="495"/>
      <c r="T136" s="328"/>
      <c r="U136" s="328"/>
      <c r="V136" s="328"/>
      <c r="W136" s="328"/>
      <c r="X136" s="328"/>
      <c r="Y136" s="328"/>
      <c r="Z136" s="386"/>
      <c r="AA136" s="386"/>
      <c r="AB136" s="386"/>
    </row>
    <row r="137" ht="26.25" hidden="1" customHeight="1">
      <c r="A137" s="469">
        <v>12.0</v>
      </c>
      <c r="B137" s="487" t="s">
        <v>1631</v>
      </c>
      <c r="C137" s="488">
        <v>400.0</v>
      </c>
      <c r="D137" s="489">
        <v>56.0</v>
      </c>
      <c r="E137" s="490">
        <v>475.0</v>
      </c>
      <c r="F137" s="490">
        <v>2235.0</v>
      </c>
      <c r="G137" s="491">
        <v>6.008935928E9</v>
      </c>
      <c r="H137" s="491">
        <v>5.29830843E8</v>
      </c>
      <c r="I137" s="491">
        <v>3.004468E7</v>
      </c>
      <c r="J137" s="491">
        <v>6.568811451E9</v>
      </c>
      <c r="K137" s="489" t="s">
        <v>135</v>
      </c>
      <c r="L137" s="485"/>
      <c r="M137" s="492" t="s">
        <v>0</v>
      </c>
      <c r="N137" s="493"/>
      <c r="O137" s="493"/>
      <c r="P137" s="493"/>
      <c r="Q137" s="494"/>
      <c r="R137" s="485"/>
      <c r="S137" s="495"/>
      <c r="T137" s="328"/>
      <c r="U137" s="328"/>
      <c r="V137" s="328"/>
      <c r="W137" s="328"/>
      <c r="X137" s="328"/>
      <c r="Y137" s="328"/>
      <c r="Z137" s="386"/>
      <c r="AA137" s="386"/>
      <c r="AB137" s="386"/>
    </row>
    <row r="138" ht="26.25" hidden="1" customHeight="1">
      <c r="A138" s="469">
        <v>4.0</v>
      </c>
      <c r="B138" s="487" t="s">
        <v>1632</v>
      </c>
      <c r="C138" s="488">
        <v>400.0</v>
      </c>
      <c r="D138" s="489">
        <v>56.0</v>
      </c>
      <c r="E138" s="490">
        <v>471.0</v>
      </c>
      <c r="F138" s="490">
        <v>2266.0</v>
      </c>
      <c r="G138" s="491">
        <v>6.339063873E9</v>
      </c>
      <c r="H138" s="491">
        <v>5.62843638E8</v>
      </c>
      <c r="I138" s="491">
        <v>3.1695319E7</v>
      </c>
      <c r="J138" s="491">
        <v>6.93360283E9</v>
      </c>
      <c r="K138" s="489" t="s">
        <v>135</v>
      </c>
      <c r="L138" s="485"/>
      <c r="M138" s="492" t="s">
        <v>0</v>
      </c>
      <c r="N138" s="493"/>
      <c r="O138" s="493"/>
      <c r="P138" s="493"/>
      <c r="Q138" s="494"/>
      <c r="R138" s="485"/>
      <c r="S138" s="495"/>
      <c r="T138" s="328"/>
      <c r="U138" s="328"/>
      <c r="V138" s="328"/>
      <c r="W138" s="328"/>
      <c r="X138" s="328"/>
      <c r="Y138" s="328"/>
      <c r="Z138" s="386"/>
      <c r="AA138" s="386"/>
      <c r="AB138" s="386"/>
    </row>
    <row r="139" ht="26.25" hidden="1" customHeight="1">
      <c r="A139" s="469">
        <v>6.0</v>
      </c>
      <c r="B139" s="487" t="s">
        <v>1633</v>
      </c>
      <c r="C139" s="488">
        <v>400.0</v>
      </c>
      <c r="D139" s="489">
        <v>56.0</v>
      </c>
      <c r="E139" s="490">
        <v>478.0</v>
      </c>
      <c r="F139" s="490">
        <v>2223.0</v>
      </c>
      <c r="G139" s="491">
        <v>6.000032158E9</v>
      </c>
      <c r="H139" s="491">
        <v>5.28940466E8</v>
      </c>
      <c r="I139" s="491">
        <v>3.0000161E7</v>
      </c>
      <c r="J139" s="491">
        <v>6.558972785E9</v>
      </c>
      <c r="K139" s="489" t="s">
        <v>135</v>
      </c>
      <c r="L139" s="485"/>
      <c r="M139" s="492" t="s">
        <v>0</v>
      </c>
      <c r="N139" s="493"/>
      <c r="O139" s="493"/>
      <c r="P139" s="493"/>
      <c r="Q139" s="494"/>
      <c r="R139" s="485"/>
      <c r="S139" s="495"/>
      <c r="T139" s="328"/>
      <c r="U139" s="328"/>
      <c r="V139" s="328"/>
      <c r="W139" s="328"/>
      <c r="X139" s="328"/>
      <c r="Y139" s="328"/>
      <c r="Z139" s="386"/>
      <c r="AA139" s="386"/>
      <c r="AB139" s="386"/>
    </row>
    <row r="140" hidden="1">
      <c r="A140" s="9"/>
      <c r="B140" s="154"/>
      <c r="C140" s="424"/>
      <c r="D140" s="9"/>
      <c r="E140" s="9"/>
      <c r="F140" s="9"/>
      <c r="G140" s="156"/>
      <c r="H140" s="156"/>
      <c r="I140" s="156"/>
      <c r="J140" s="156"/>
      <c r="K140" s="9"/>
      <c r="L140" s="9"/>
      <c r="M140" s="9"/>
      <c r="N140" s="425"/>
      <c r="O140" s="425"/>
      <c r="P140" s="425"/>
      <c r="Q140" s="300"/>
      <c r="R140" s="9"/>
      <c r="S140" s="301"/>
      <c r="T140" s="9"/>
      <c r="U140" s="9"/>
      <c r="V140" s="9"/>
      <c r="W140" s="9"/>
      <c r="X140" s="9"/>
      <c r="Y140" s="9"/>
      <c r="Z140" s="9"/>
      <c r="AA140" s="9"/>
      <c r="AB140" s="9"/>
    </row>
    <row r="141" ht="24.0" hidden="1" customHeight="1">
      <c r="A141" s="450">
        <f t="shared" ref="A141:A148" si="12">ROW()-7</f>
        <v>134</v>
      </c>
      <c r="B141" s="496" t="s">
        <v>1634</v>
      </c>
      <c r="C141" s="484" t="s">
        <v>1400</v>
      </c>
      <c r="D141" s="426" t="s">
        <v>1635</v>
      </c>
      <c r="E141" s="426" t="s">
        <v>1468</v>
      </c>
      <c r="F141" s="426" t="s">
        <v>1636</v>
      </c>
      <c r="G141" s="497">
        <v>6.646077074E9</v>
      </c>
      <c r="H141" s="497">
        <v>5.88469047E8</v>
      </c>
      <c r="I141" s="497">
        <v>3.3230385E7</v>
      </c>
      <c r="J141" s="497">
        <v>7.267776506E9</v>
      </c>
      <c r="K141" s="453"/>
      <c r="L141" s="432" t="str">
        <f t="shared" ref="L141:L151" si="13">IF(#REF!="LK",200000000,300000000)</f>
        <v>#REF!</v>
      </c>
      <c r="M141" s="498" t="s">
        <v>0</v>
      </c>
      <c r="N141" s="445"/>
      <c r="O141" s="445"/>
      <c r="P141" s="445"/>
      <c r="Q141" s="435"/>
      <c r="R141" s="446">
        <v>45764.0</v>
      </c>
      <c r="S141" s="437" t="s">
        <v>1589</v>
      </c>
      <c r="T141" s="328"/>
      <c r="U141" s="328"/>
      <c r="V141" s="328"/>
      <c r="W141" s="328"/>
      <c r="X141" s="328"/>
      <c r="Y141" s="328"/>
      <c r="Z141" s="328"/>
      <c r="AA141" s="328"/>
      <c r="AB141" s="328"/>
    </row>
    <row r="142" hidden="1">
      <c r="A142" s="450">
        <f t="shared" si="12"/>
        <v>135</v>
      </c>
      <c r="B142" s="499" t="s">
        <v>1637</v>
      </c>
      <c r="C142" s="428" t="s">
        <v>1400</v>
      </c>
      <c r="D142" s="429" t="s">
        <v>1183</v>
      </c>
      <c r="E142" s="500" t="s">
        <v>1468</v>
      </c>
      <c r="F142" s="500" t="s">
        <v>1636</v>
      </c>
      <c r="G142" s="501">
        <v>6.716620099E9</v>
      </c>
      <c r="H142" s="501">
        <v>5.9552335E8</v>
      </c>
      <c r="I142" s="501">
        <v>3.35831E7</v>
      </c>
      <c r="J142" s="501">
        <v>7.345726549E9</v>
      </c>
      <c r="K142" s="452" t="s">
        <v>117</v>
      </c>
      <c r="L142" s="432" t="str">
        <f t="shared" si="13"/>
        <v>#REF!</v>
      </c>
      <c r="M142" s="498" t="s">
        <v>0</v>
      </c>
      <c r="N142" s="445"/>
      <c r="O142" s="445"/>
      <c r="P142" s="445"/>
      <c r="Q142" s="435"/>
      <c r="R142" s="446">
        <v>45764.0</v>
      </c>
      <c r="S142" s="437" t="s">
        <v>1638</v>
      </c>
      <c r="T142" s="386"/>
      <c r="U142" s="386"/>
      <c r="V142" s="386"/>
      <c r="W142" s="386"/>
      <c r="X142" s="386"/>
      <c r="Y142" s="386"/>
      <c r="Z142" s="386"/>
      <c r="AA142" s="386"/>
      <c r="AB142" s="386"/>
    </row>
    <row r="143" ht="33.0" hidden="1" customHeight="1">
      <c r="A143" s="450">
        <f t="shared" si="12"/>
        <v>136</v>
      </c>
      <c r="B143" s="499" t="s">
        <v>1639</v>
      </c>
      <c r="C143" s="428" t="s">
        <v>1400</v>
      </c>
      <c r="D143" s="429" t="s">
        <v>1467</v>
      </c>
      <c r="E143" s="429" t="s">
        <v>1468</v>
      </c>
      <c r="F143" s="500" t="s">
        <v>1640</v>
      </c>
      <c r="G143" s="501">
        <v>6.549714367E9</v>
      </c>
      <c r="H143" s="501">
        <v>5.78832776E8</v>
      </c>
      <c r="I143" s="501">
        <v>3.2748572E7</v>
      </c>
      <c r="J143" s="501">
        <v>7.161295715E9</v>
      </c>
      <c r="K143" s="452"/>
      <c r="L143" s="432" t="str">
        <f t="shared" si="13"/>
        <v>#REF!</v>
      </c>
      <c r="M143" s="498" t="s">
        <v>0</v>
      </c>
      <c r="N143" s="445"/>
      <c r="O143" s="445"/>
      <c r="P143" s="445"/>
      <c r="Q143" s="502"/>
      <c r="R143" s="503"/>
      <c r="S143" s="504"/>
      <c r="T143" s="393"/>
      <c r="U143" s="393"/>
      <c r="V143" s="393"/>
      <c r="W143" s="393"/>
      <c r="X143" s="393"/>
      <c r="Y143" s="393"/>
      <c r="Z143" s="393"/>
      <c r="AA143" s="393"/>
      <c r="AB143" s="393"/>
    </row>
    <row r="144" ht="33.0" hidden="1" customHeight="1">
      <c r="A144" s="450">
        <f t="shared" si="12"/>
        <v>137</v>
      </c>
      <c r="B144" s="499" t="s">
        <v>1641</v>
      </c>
      <c r="C144" s="505"/>
      <c r="D144" s="506"/>
      <c r="E144" s="506"/>
      <c r="F144" s="507"/>
      <c r="G144" s="508"/>
      <c r="H144" s="508"/>
      <c r="I144" s="508"/>
      <c r="J144" s="508"/>
      <c r="K144" s="452"/>
      <c r="L144" s="432" t="str">
        <f t="shared" si="13"/>
        <v>#REF!</v>
      </c>
      <c r="M144" s="498" t="s">
        <v>0</v>
      </c>
      <c r="N144" s="445"/>
      <c r="O144" s="445"/>
      <c r="P144" s="445"/>
      <c r="Q144" s="502"/>
      <c r="R144" s="503"/>
      <c r="S144" s="504"/>
      <c r="T144" s="393"/>
      <c r="U144" s="393"/>
      <c r="V144" s="393"/>
      <c r="W144" s="393"/>
      <c r="X144" s="393"/>
      <c r="Y144" s="393"/>
      <c r="Z144" s="393"/>
      <c r="AA144" s="393"/>
      <c r="AB144" s="393"/>
    </row>
    <row r="145" ht="33.0" hidden="1" customHeight="1">
      <c r="A145" s="450">
        <f t="shared" si="12"/>
        <v>138</v>
      </c>
      <c r="B145" s="499" t="s">
        <v>1642</v>
      </c>
      <c r="C145" s="428">
        <v>4578000.0</v>
      </c>
      <c r="D145" s="429" t="s">
        <v>1551</v>
      </c>
      <c r="E145" s="429" t="s">
        <v>1643</v>
      </c>
      <c r="F145" s="500" t="s">
        <v>1644</v>
      </c>
      <c r="G145" s="501">
        <v>1.8639973951E10</v>
      </c>
      <c r="H145" s="501">
        <v>1.641926302E9</v>
      </c>
      <c r="I145" s="501">
        <v>9.319987E7</v>
      </c>
      <c r="J145" s="501">
        <v>2.0375100123E10</v>
      </c>
      <c r="K145" s="452"/>
      <c r="L145" s="432" t="str">
        <f t="shared" si="13"/>
        <v>#REF!</v>
      </c>
      <c r="M145" s="498" t="s">
        <v>0</v>
      </c>
      <c r="N145" s="445"/>
      <c r="O145" s="445"/>
      <c r="P145" s="445"/>
      <c r="Q145" s="502"/>
      <c r="R145" s="503"/>
      <c r="S145" s="504"/>
      <c r="T145" s="393"/>
      <c r="U145" s="393"/>
      <c r="V145" s="393"/>
      <c r="W145" s="393"/>
      <c r="X145" s="393"/>
      <c r="Y145" s="393"/>
      <c r="Z145" s="393"/>
      <c r="AA145" s="393"/>
      <c r="AB145" s="393"/>
    </row>
    <row r="146" ht="33.0" hidden="1" customHeight="1">
      <c r="A146" s="450">
        <f t="shared" si="12"/>
        <v>139</v>
      </c>
      <c r="B146" s="448" t="s">
        <v>1645</v>
      </c>
      <c r="C146" s="449" t="s">
        <v>1400</v>
      </c>
      <c r="D146" s="450" t="s">
        <v>1183</v>
      </c>
      <c r="E146" s="450" t="s">
        <v>1430</v>
      </c>
      <c r="F146" s="450" t="s">
        <v>1543</v>
      </c>
      <c r="G146" s="451">
        <v>7.267217939E9</v>
      </c>
      <c r="H146" s="451">
        <v>6.50583134E8</v>
      </c>
      <c r="I146" s="451">
        <v>3.633609E7</v>
      </c>
      <c r="J146" s="451">
        <v>7.954137162E9</v>
      </c>
      <c r="K146" s="452" t="s">
        <v>117</v>
      </c>
      <c r="L146" s="432" t="str">
        <f t="shared" si="13"/>
        <v>#REF!</v>
      </c>
      <c r="M146" s="498" t="s">
        <v>0</v>
      </c>
      <c r="N146" s="445"/>
      <c r="O146" s="445"/>
      <c r="P146" s="445"/>
      <c r="Q146" s="435"/>
      <c r="R146" s="509">
        <v>45765.0</v>
      </c>
      <c r="S146" s="437" t="s">
        <v>1589</v>
      </c>
      <c r="T146" s="328"/>
      <c r="U146" s="328"/>
      <c r="V146" s="328"/>
      <c r="W146" s="328"/>
      <c r="X146" s="328"/>
      <c r="Y146" s="328"/>
      <c r="Z146" s="328"/>
      <c r="AA146" s="328"/>
      <c r="AB146" s="328"/>
    </row>
    <row r="147" ht="33.0" hidden="1" customHeight="1">
      <c r="A147" s="450">
        <f t="shared" si="12"/>
        <v>140</v>
      </c>
      <c r="B147" s="448" t="s">
        <v>1646</v>
      </c>
      <c r="C147" s="449" t="s">
        <v>1489</v>
      </c>
      <c r="D147" s="450" t="s">
        <v>1529</v>
      </c>
      <c r="E147" s="450" t="s">
        <v>1530</v>
      </c>
      <c r="F147" s="450" t="s">
        <v>1647</v>
      </c>
      <c r="G147" s="451">
        <v>9.051924282E9</v>
      </c>
      <c r="H147" s="451">
        <v>8.18901946E8</v>
      </c>
      <c r="I147" s="451">
        <v>4.5259621E7</v>
      </c>
      <c r="J147" s="451">
        <v>9.91608585E9</v>
      </c>
      <c r="K147" s="426" t="s">
        <v>135</v>
      </c>
      <c r="L147" s="432" t="str">
        <f t="shared" si="13"/>
        <v>#REF!</v>
      </c>
      <c r="M147" s="498" t="s">
        <v>0</v>
      </c>
      <c r="N147" s="445"/>
      <c r="O147" s="445"/>
      <c r="P147" s="445"/>
      <c r="Q147" s="435"/>
      <c r="R147" s="509">
        <v>45765.0</v>
      </c>
      <c r="S147" s="437" t="s">
        <v>1648</v>
      </c>
      <c r="T147" s="348"/>
      <c r="U147" s="328"/>
      <c r="V147" s="328"/>
      <c r="W147" s="328"/>
      <c r="X147" s="328"/>
      <c r="Y147" s="328"/>
      <c r="Z147" s="328"/>
      <c r="AA147" s="328"/>
      <c r="AB147" s="328"/>
    </row>
    <row r="148" ht="29.25" hidden="1" customHeight="1">
      <c r="A148" s="450">
        <f t="shared" si="12"/>
        <v>141</v>
      </c>
      <c r="B148" s="510" t="s">
        <v>1649</v>
      </c>
      <c r="C148" s="511" t="s">
        <v>1489</v>
      </c>
      <c r="D148" s="512" t="s">
        <v>1529</v>
      </c>
      <c r="E148" s="513" t="s">
        <v>1530</v>
      </c>
      <c r="F148" s="513" t="s">
        <v>1650</v>
      </c>
      <c r="G148" s="514">
        <v>1.0816363148E10</v>
      </c>
      <c r="H148" s="514">
        <v>9.95345833E8</v>
      </c>
      <c r="I148" s="514">
        <v>5.4081816E7</v>
      </c>
      <c r="J148" s="514">
        <v>1.1865790797E10</v>
      </c>
      <c r="K148" s="469" t="s">
        <v>117</v>
      </c>
      <c r="L148" s="432" t="str">
        <f t="shared" si="13"/>
        <v>#REF!</v>
      </c>
      <c r="M148" s="498" t="s">
        <v>0</v>
      </c>
      <c r="N148" s="445"/>
      <c r="O148" s="445"/>
      <c r="P148" s="445"/>
      <c r="Q148" s="435"/>
      <c r="R148" s="509">
        <v>45765.0</v>
      </c>
      <c r="S148" s="437" t="s">
        <v>1589</v>
      </c>
      <c r="T148" s="328"/>
      <c r="U148" s="328"/>
      <c r="V148" s="328"/>
      <c r="W148" s="328"/>
      <c r="X148" s="328"/>
      <c r="Y148" s="328"/>
      <c r="Z148" s="328"/>
      <c r="AA148" s="328"/>
      <c r="AB148" s="328"/>
    </row>
    <row r="149" ht="27.75" hidden="1" customHeight="1">
      <c r="A149" s="426">
        <f t="shared" ref="A149:A150" si="14">row()-15</f>
        <v>134</v>
      </c>
      <c r="B149" s="515" t="s">
        <v>1651</v>
      </c>
      <c r="C149" s="516" t="s">
        <v>1400</v>
      </c>
      <c r="D149" s="517" t="s">
        <v>1401</v>
      </c>
      <c r="E149" s="517" t="s">
        <v>1652</v>
      </c>
      <c r="F149" s="517" t="s">
        <v>1653</v>
      </c>
      <c r="G149" s="518">
        <v>6.286383233E9</v>
      </c>
      <c r="H149" s="518">
        <v>5.57575574E8</v>
      </c>
      <c r="I149" s="518">
        <v>3.1431916E7</v>
      </c>
      <c r="J149" s="518">
        <v>6.875390723E9</v>
      </c>
      <c r="K149" s="519"/>
      <c r="L149" s="432" t="str">
        <f t="shared" si="13"/>
        <v>#REF!</v>
      </c>
      <c r="M149" s="486" t="s">
        <v>0</v>
      </c>
      <c r="N149" s="434"/>
      <c r="O149" s="434"/>
      <c r="P149" s="434"/>
      <c r="Q149" s="435"/>
      <c r="R149" s="520">
        <v>45767.0</v>
      </c>
      <c r="S149" s="437" t="s">
        <v>1654</v>
      </c>
      <c r="T149" s="328"/>
      <c r="U149" s="328"/>
      <c r="V149" s="328"/>
      <c r="W149" s="328"/>
      <c r="X149" s="328"/>
      <c r="Y149" s="328"/>
      <c r="Z149" s="328"/>
      <c r="AA149" s="328"/>
      <c r="AB149" s="328"/>
    </row>
    <row r="150" ht="27.75" hidden="1" customHeight="1">
      <c r="A150" s="426">
        <f t="shared" si="14"/>
        <v>135</v>
      </c>
      <c r="B150" s="521" t="s">
        <v>1655</v>
      </c>
      <c r="C150" s="516" t="s">
        <v>1400</v>
      </c>
      <c r="D150" s="517" t="s">
        <v>1401</v>
      </c>
      <c r="E150" s="517" t="s">
        <v>1656</v>
      </c>
      <c r="F150" s="517" t="s">
        <v>1657</v>
      </c>
      <c r="G150" s="518">
        <v>7.439891114E9</v>
      </c>
      <c r="H150" s="518">
        <v>6.72926362E8</v>
      </c>
      <c r="I150" s="518">
        <v>3.7199456E7</v>
      </c>
      <c r="J150" s="518">
        <v>8.150016931E9</v>
      </c>
      <c r="K150" s="519"/>
      <c r="L150" s="432" t="str">
        <f t="shared" si="13"/>
        <v>#REF!</v>
      </c>
      <c r="M150" s="486" t="s">
        <v>0</v>
      </c>
      <c r="N150" s="434"/>
      <c r="O150" s="434"/>
      <c r="P150" s="434"/>
      <c r="Q150" s="435"/>
      <c r="R150" s="520">
        <v>45767.0</v>
      </c>
      <c r="S150" s="437" t="s">
        <v>1548</v>
      </c>
      <c r="T150" s="328"/>
      <c r="U150" s="328"/>
      <c r="V150" s="328"/>
      <c r="W150" s="328"/>
      <c r="X150" s="328"/>
      <c r="Y150" s="328"/>
      <c r="Z150" s="328"/>
      <c r="AA150" s="328"/>
      <c r="AB150" s="328"/>
    </row>
    <row r="151" ht="27.75" hidden="1" customHeight="1">
      <c r="A151" s="426">
        <f>row()-9</f>
        <v>142</v>
      </c>
      <c r="B151" s="448" t="s">
        <v>1658</v>
      </c>
      <c r="C151" s="449" t="s">
        <v>1400</v>
      </c>
      <c r="D151" s="450" t="s">
        <v>1183</v>
      </c>
      <c r="E151" s="450" t="s">
        <v>1430</v>
      </c>
      <c r="F151" s="450" t="s">
        <v>1659</v>
      </c>
      <c r="G151" s="451">
        <v>7.802531694E9</v>
      </c>
      <c r="H151" s="451">
        <v>7.04114509E8</v>
      </c>
      <c r="I151" s="451">
        <v>3.9012658E7</v>
      </c>
      <c r="J151" s="451">
        <v>8.545658861E9</v>
      </c>
      <c r="K151" s="452" t="s">
        <v>117</v>
      </c>
      <c r="L151" s="432" t="str">
        <f t="shared" si="13"/>
        <v>#REF!</v>
      </c>
      <c r="M151" s="444" t="s">
        <v>0</v>
      </c>
      <c r="N151" s="445"/>
      <c r="O151" s="445"/>
      <c r="P151" s="445"/>
      <c r="Q151" s="435"/>
      <c r="R151" s="453">
        <v>45766.0</v>
      </c>
      <c r="S151" s="437" t="s">
        <v>1548</v>
      </c>
      <c r="T151" s="328"/>
      <c r="U151" s="328"/>
      <c r="V151" s="328"/>
      <c r="W151" s="328"/>
      <c r="X151" s="328"/>
      <c r="Y151" s="328"/>
      <c r="Z151" s="328"/>
      <c r="AA151" s="328"/>
      <c r="AB151" s="328"/>
    </row>
    <row r="152">
      <c r="A152" s="9"/>
      <c r="B152" s="154"/>
      <c r="C152" s="424"/>
      <c r="D152" s="9"/>
      <c r="E152" s="9"/>
      <c r="F152" s="9"/>
      <c r="G152" s="156"/>
      <c r="H152" s="156"/>
      <c r="I152" s="156"/>
      <c r="J152" s="156"/>
      <c r="K152" s="9"/>
      <c r="L152" s="9"/>
      <c r="M152" s="9"/>
      <c r="N152" s="425"/>
      <c r="O152" s="425"/>
      <c r="P152" s="425"/>
      <c r="Q152" s="300"/>
      <c r="R152" s="9"/>
      <c r="S152" s="301"/>
      <c r="T152" s="9"/>
      <c r="U152" s="9"/>
      <c r="V152" s="9"/>
      <c r="W152" s="9"/>
      <c r="X152" s="9"/>
      <c r="Y152" s="9"/>
      <c r="Z152" s="9"/>
      <c r="AA152" s="9"/>
      <c r="AB152" s="9"/>
    </row>
    <row r="153">
      <c r="A153" s="9"/>
      <c r="B153" s="154"/>
      <c r="C153" s="424"/>
      <c r="D153" s="9"/>
      <c r="E153" s="9"/>
      <c r="F153" s="9"/>
      <c r="G153" s="156"/>
      <c r="H153" s="156"/>
      <c r="I153" s="156"/>
      <c r="J153" s="156"/>
      <c r="K153" s="9"/>
      <c r="L153" s="9"/>
      <c r="M153" s="9"/>
      <c r="N153" s="425"/>
      <c r="O153" s="425"/>
      <c r="P153" s="425"/>
      <c r="Q153" s="300"/>
      <c r="R153" s="9"/>
      <c r="S153" s="301"/>
      <c r="T153" s="9"/>
      <c r="U153" s="9"/>
      <c r="V153" s="9"/>
      <c r="W153" s="9"/>
      <c r="X153" s="9"/>
      <c r="Y153" s="9"/>
      <c r="Z153" s="9"/>
      <c r="AA153" s="9"/>
      <c r="AB153" s="9"/>
    </row>
    <row r="154">
      <c r="A154" s="9"/>
      <c r="B154" s="154"/>
      <c r="C154" s="424"/>
      <c r="D154" s="9"/>
      <c r="E154" s="9"/>
      <c r="F154" s="9"/>
      <c r="G154" s="156"/>
      <c r="H154" s="156"/>
      <c r="I154" s="156"/>
      <c r="J154" s="156"/>
      <c r="K154" s="9"/>
      <c r="L154" s="9"/>
      <c r="M154" s="9"/>
      <c r="N154" s="425"/>
      <c r="O154" s="425"/>
      <c r="P154" s="425"/>
      <c r="Q154" s="300"/>
      <c r="R154" s="9"/>
      <c r="S154" s="301"/>
      <c r="T154" s="9"/>
      <c r="U154" s="9"/>
      <c r="V154" s="9"/>
      <c r="W154" s="9"/>
      <c r="X154" s="9"/>
      <c r="Y154" s="9"/>
      <c r="Z154" s="9"/>
      <c r="AA154" s="9"/>
      <c r="AB154" s="9"/>
    </row>
    <row r="155">
      <c r="A155" s="9"/>
      <c r="B155" s="154"/>
      <c r="C155" s="424"/>
      <c r="D155" s="9"/>
      <c r="E155" s="9"/>
      <c r="F155" s="9"/>
      <c r="G155" s="156"/>
      <c r="H155" s="156"/>
      <c r="I155" s="156"/>
      <c r="J155" s="156"/>
      <c r="K155" s="9"/>
      <c r="L155" s="9"/>
      <c r="M155" s="9"/>
      <c r="N155" s="425"/>
      <c r="O155" s="425"/>
      <c r="P155" s="425"/>
      <c r="Q155" s="300"/>
      <c r="R155" s="9"/>
      <c r="S155" s="301"/>
      <c r="T155" s="9"/>
      <c r="U155" s="9"/>
      <c r="V155" s="9"/>
      <c r="W155" s="9"/>
      <c r="X155" s="9"/>
      <c r="Y155" s="9"/>
      <c r="Z155" s="9"/>
      <c r="AA155" s="9"/>
      <c r="AB155" s="9"/>
    </row>
    <row r="156">
      <c r="A156" s="9"/>
      <c r="B156" s="154"/>
      <c r="C156" s="424"/>
      <c r="D156" s="9"/>
      <c r="E156" s="9"/>
      <c r="F156" s="9"/>
      <c r="G156" s="156"/>
      <c r="H156" s="156"/>
      <c r="I156" s="156"/>
      <c r="J156" s="156"/>
      <c r="K156" s="9"/>
      <c r="L156" s="9"/>
      <c r="M156" s="9"/>
      <c r="N156" s="425"/>
      <c r="O156" s="425"/>
      <c r="P156" s="425"/>
      <c r="Q156" s="300"/>
      <c r="R156" s="9"/>
      <c r="S156" s="301"/>
      <c r="T156" s="9"/>
      <c r="U156" s="9"/>
      <c r="V156" s="9"/>
      <c r="W156" s="9"/>
      <c r="X156" s="9"/>
      <c r="Y156" s="9"/>
      <c r="Z156" s="9"/>
      <c r="AA156" s="9"/>
      <c r="AB156" s="9"/>
    </row>
    <row r="157">
      <c r="A157" s="9"/>
      <c r="B157" s="154"/>
      <c r="C157" s="424"/>
      <c r="D157" s="9"/>
      <c r="E157" s="9"/>
      <c r="F157" s="9"/>
      <c r="G157" s="156"/>
      <c r="H157" s="156"/>
      <c r="I157" s="156"/>
      <c r="J157" s="156"/>
      <c r="K157" s="9"/>
      <c r="L157" s="9"/>
      <c r="M157" s="9"/>
      <c r="N157" s="425"/>
      <c r="O157" s="425"/>
      <c r="P157" s="425"/>
      <c r="Q157" s="300"/>
      <c r="R157" s="9"/>
      <c r="S157" s="301"/>
      <c r="T157" s="9"/>
      <c r="U157" s="9"/>
      <c r="V157" s="9"/>
      <c r="W157" s="9"/>
      <c r="X157" s="9"/>
      <c r="Y157" s="9"/>
      <c r="Z157" s="9"/>
      <c r="AA157" s="9"/>
      <c r="AB157" s="9"/>
    </row>
    <row r="158">
      <c r="A158" s="9"/>
      <c r="B158" s="154"/>
      <c r="C158" s="424"/>
      <c r="D158" s="9"/>
      <c r="E158" s="9"/>
      <c r="F158" s="9"/>
      <c r="G158" s="156"/>
      <c r="H158" s="156"/>
      <c r="I158" s="156"/>
      <c r="J158" s="156"/>
      <c r="K158" s="9"/>
      <c r="L158" s="9"/>
      <c r="M158" s="9"/>
      <c r="N158" s="425"/>
      <c r="O158" s="425"/>
      <c r="P158" s="425"/>
      <c r="Q158" s="300"/>
      <c r="R158" s="9"/>
      <c r="S158" s="301"/>
      <c r="T158" s="9"/>
      <c r="U158" s="9"/>
      <c r="V158" s="9"/>
      <c r="W158" s="9"/>
      <c r="X158" s="9"/>
      <c r="Y158" s="9"/>
      <c r="Z158" s="9"/>
      <c r="AA158" s="9"/>
      <c r="AB158" s="9"/>
    </row>
    <row r="159">
      <c r="A159" s="9"/>
      <c r="B159" s="154"/>
      <c r="C159" s="424"/>
      <c r="D159" s="9"/>
      <c r="E159" s="9"/>
      <c r="F159" s="9"/>
      <c r="G159" s="156"/>
      <c r="H159" s="156"/>
      <c r="I159" s="156"/>
      <c r="J159" s="156"/>
      <c r="K159" s="9"/>
      <c r="L159" s="9"/>
      <c r="M159" s="9"/>
      <c r="N159" s="425"/>
      <c r="O159" s="425"/>
      <c r="P159" s="425"/>
      <c r="Q159" s="300"/>
      <c r="R159" s="9"/>
      <c r="S159" s="301"/>
      <c r="T159" s="9"/>
      <c r="U159" s="9"/>
      <c r="V159" s="9"/>
      <c r="W159" s="9"/>
      <c r="X159" s="9"/>
      <c r="Y159" s="9"/>
      <c r="Z159" s="9"/>
      <c r="AA159" s="9"/>
      <c r="AB159" s="9"/>
    </row>
    <row r="160">
      <c r="A160" s="9"/>
      <c r="B160" s="154"/>
      <c r="C160" s="424"/>
      <c r="D160" s="9"/>
      <c r="E160" s="9"/>
      <c r="F160" s="9"/>
      <c r="G160" s="156"/>
      <c r="H160" s="156"/>
      <c r="I160" s="156"/>
      <c r="J160" s="156"/>
      <c r="K160" s="9"/>
      <c r="L160" s="9"/>
      <c r="M160" s="9"/>
      <c r="N160" s="425"/>
      <c r="O160" s="425"/>
      <c r="P160" s="425"/>
      <c r="Q160" s="300"/>
      <c r="R160" s="9"/>
      <c r="S160" s="301"/>
      <c r="T160" s="9"/>
      <c r="U160" s="9"/>
      <c r="V160" s="9"/>
      <c r="W160" s="9"/>
      <c r="X160" s="9"/>
      <c r="Y160" s="9"/>
      <c r="Z160" s="9"/>
      <c r="AA160" s="9"/>
      <c r="AB160" s="9"/>
    </row>
    <row r="161">
      <c r="A161" s="9"/>
      <c r="B161" s="154"/>
      <c r="C161" s="424"/>
      <c r="D161" s="9"/>
      <c r="E161" s="9"/>
      <c r="F161" s="9"/>
      <c r="G161" s="156"/>
      <c r="H161" s="156"/>
      <c r="I161" s="156"/>
      <c r="J161" s="156"/>
      <c r="K161" s="9"/>
      <c r="L161" s="9"/>
      <c r="M161" s="9"/>
      <c r="N161" s="425"/>
      <c r="O161" s="425"/>
      <c r="P161" s="425"/>
      <c r="Q161" s="300"/>
      <c r="R161" s="9"/>
      <c r="S161" s="301"/>
      <c r="T161" s="9"/>
      <c r="U161" s="9"/>
      <c r="V161" s="9"/>
      <c r="W161" s="9"/>
      <c r="X161" s="9"/>
      <c r="Y161" s="9"/>
      <c r="Z161" s="9"/>
      <c r="AA161" s="9"/>
      <c r="AB161" s="9"/>
    </row>
    <row r="162">
      <c r="A162" s="9"/>
      <c r="B162" s="154"/>
      <c r="C162" s="424"/>
      <c r="D162" s="9"/>
      <c r="E162" s="9"/>
      <c r="F162" s="9"/>
      <c r="G162" s="156"/>
      <c r="H162" s="156"/>
      <c r="I162" s="156"/>
      <c r="J162" s="156"/>
      <c r="K162" s="9"/>
      <c r="L162" s="9"/>
      <c r="M162" s="9"/>
      <c r="N162" s="425"/>
      <c r="O162" s="425"/>
      <c r="P162" s="425"/>
      <c r="Q162" s="300"/>
      <c r="R162" s="9"/>
      <c r="S162" s="301"/>
      <c r="T162" s="9"/>
      <c r="U162" s="9"/>
      <c r="V162" s="9"/>
      <c r="W162" s="9"/>
      <c r="X162" s="9"/>
      <c r="Y162" s="9"/>
      <c r="Z162" s="9"/>
      <c r="AA162" s="9"/>
      <c r="AB162" s="9"/>
    </row>
    <row r="163">
      <c r="A163" s="9"/>
      <c r="B163" s="154"/>
      <c r="C163" s="424"/>
      <c r="D163" s="9"/>
      <c r="E163" s="9"/>
      <c r="F163" s="9"/>
      <c r="G163" s="156"/>
      <c r="H163" s="156"/>
      <c r="I163" s="156"/>
      <c r="J163" s="156"/>
      <c r="K163" s="9"/>
      <c r="L163" s="9"/>
      <c r="M163" s="9"/>
      <c r="N163" s="425"/>
      <c r="O163" s="425"/>
      <c r="P163" s="425"/>
      <c r="Q163" s="300"/>
      <c r="R163" s="9"/>
      <c r="S163" s="301"/>
      <c r="T163" s="9"/>
      <c r="U163" s="9"/>
      <c r="V163" s="9"/>
      <c r="W163" s="9"/>
      <c r="X163" s="9"/>
      <c r="Y163" s="9"/>
      <c r="Z163" s="9"/>
      <c r="AA163" s="9"/>
      <c r="AB163" s="9"/>
    </row>
    <row r="164">
      <c r="A164" s="9"/>
      <c r="B164" s="154"/>
      <c r="C164" s="424"/>
      <c r="D164" s="9"/>
      <c r="E164" s="9"/>
      <c r="F164" s="9"/>
      <c r="G164" s="156"/>
      <c r="H164" s="156"/>
      <c r="I164" s="156"/>
      <c r="J164" s="156"/>
      <c r="K164" s="9"/>
      <c r="L164" s="9"/>
      <c r="M164" s="9"/>
      <c r="N164" s="425"/>
      <c r="O164" s="425"/>
      <c r="P164" s="425"/>
      <c r="Q164" s="300"/>
      <c r="R164" s="9"/>
      <c r="S164" s="301"/>
      <c r="T164" s="9"/>
      <c r="U164" s="9"/>
      <c r="V164" s="9"/>
      <c r="W164" s="9"/>
      <c r="X164" s="9"/>
      <c r="Y164" s="9"/>
      <c r="Z164" s="9"/>
      <c r="AA164" s="9"/>
      <c r="AB164" s="9"/>
    </row>
    <row r="165">
      <c r="A165" s="9"/>
      <c r="B165" s="154"/>
      <c r="C165" s="424"/>
      <c r="D165" s="9"/>
      <c r="E165" s="9"/>
      <c r="F165" s="9"/>
      <c r="G165" s="156"/>
      <c r="H165" s="156"/>
      <c r="I165" s="156"/>
      <c r="J165" s="156"/>
      <c r="K165" s="9"/>
      <c r="L165" s="9"/>
      <c r="M165" s="9"/>
      <c r="N165" s="425"/>
      <c r="O165" s="425"/>
      <c r="P165" s="425"/>
      <c r="Q165" s="300"/>
      <c r="R165" s="9"/>
      <c r="S165" s="301"/>
      <c r="T165" s="9"/>
      <c r="U165" s="9"/>
      <c r="V165" s="9"/>
      <c r="W165" s="9"/>
      <c r="X165" s="9"/>
      <c r="Y165" s="9"/>
      <c r="Z165" s="9"/>
      <c r="AA165" s="9"/>
      <c r="AB165" s="9"/>
    </row>
    <row r="166">
      <c r="A166" s="9"/>
      <c r="B166" s="154"/>
      <c r="C166" s="424"/>
      <c r="D166" s="9"/>
      <c r="E166" s="9"/>
      <c r="F166" s="9"/>
      <c r="G166" s="156"/>
      <c r="H166" s="156"/>
      <c r="I166" s="156"/>
      <c r="J166" s="156"/>
      <c r="K166" s="9"/>
      <c r="L166" s="9"/>
      <c r="M166" s="9"/>
      <c r="N166" s="425"/>
      <c r="O166" s="425"/>
      <c r="P166" s="425"/>
      <c r="Q166" s="300"/>
      <c r="R166" s="9"/>
      <c r="S166" s="301"/>
      <c r="T166" s="9"/>
      <c r="U166" s="9"/>
      <c r="V166" s="9"/>
      <c r="W166" s="9"/>
      <c r="X166" s="9"/>
      <c r="Y166" s="9"/>
      <c r="Z166" s="9"/>
      <c r="AA166" s="9"/>
      <c r="AB166" s="9"/>
    </row>
    <row r="167">
      <c r="A167" s="9"/>
      <c r="B167" s="154"/>
      <c r="C167" s="424"/>
      <c r="D167" s="9"/>
      <c r="E167" s="9"/>
      <c r="F167" s="9"/>
      <c r="G167" s="156"/>
      <c r="H167" s="156"/>
      <c r="I167" s="156"/>
      <c r="J167" s="156"/>
      <c r="K167" s="9"/>
      <c r="L167" s="9"/>
      <c r="M167" s="9"/>
      <c r="N167" s="425"/>
      <c r="O167" s="425"/>
      <c r="P167" s="425"/>
      <c r="Q167" s="300"/>
      <c r="R167" s="9"/>
      <c r="S167" s="301"/>
      <c r="T167" s="9"/>
      <c r="U167" s="9"/>
      <c r="V167" s="9"/>
      <c r="W167" s="9"/>
      <c r="X167" s="9"/>
      <c r="Y167" s="9"/>
      <c r="Z167" s="9"/>
      <c r="AA167" s="9"/>
      <c r="AB167" s="9"/>
    </row>
    <row r="168">
      <c r="A168" s="9"/>
      <c r="B168" s="154"/>
      <c r="C168" s="424"/>
      <c r="D168" s="9"/>
      <c r="E168" s="9"/>
      <c r="F168" s="9"/>
      <c r="G168" s="156"/>
      <c r="H168" s="156"/>
      <c r="I168" s="156"/>
      <c r="J168" s="156"/>
      <c r="K168" s="9"/>
      <c r="L168" s="9"/>
      <c r="M168" s="9"/>
      <c r="N168" s="425"/>
      <c r="O168" s="425"/>
      <c r="P168" s="425"/>
      <c r="Q168" s="300"/>
      <c r="R168" s="9"/>
      <c r="S168" s="301"/>
      <c r="T168" s="9"/>
      <c r="U168" s="9"/>
      <c r="V168" s="9"/>
      <c r="W168" s="9"/>
      <c r="X168" s="9"/>
      <c r="Y168" s="9"/>
      <c r="Z168" s="9"/>
      <c r="AA168" s="9"/>
      <c r="AB168" s="9"/>
    </row>
    <row r="169">
      <c r="A169" s="9"/>
      <c r="B169" s="154"/>
      <c r="C169" s="424"/>
      <c r="D169" s="9"/>
      <c r="E169" s="9"/>
      <c r="F169" s="9"/>
      <c r="G169" s="156"/>
      <c r="H169" s="156"/>
      <c r="I169" s="156"/>
      <c r="J169" s="156"/>
      <c r="K169" s="9"/>
      <c r="L169" s="9"/>
      <c r="M169" s="9"/>
      <c r="N169" s="425"/>
      <c r="O169" s="425"/>
      <c r="P169" s="425"/>
      <c r="Q169" s="300"/>
      <c r="R169" s="9"/>
      <c r="S169" s="301"/>
      <c r="T169" s="9"/>
      <c r="U169" s="9"/>
      <c r="V169" s="9"/>
      <c r="W169" s="9"/>
      <c r="X169" s="9"/>
      <c r="Y169" s="9"/>
      <c r="Z169" s="9"/>
      <c r="AA169" s="9"/>
      <c r="AB169" s="9"/>
    </row>
    <row r="170">
      <c r="A170" s="9"/>
      <c r="B170" s="154"/>
      <c r="C170" s="424"/>
      <c r="D170" s="9"/>
      <c r="E170" s="9"/>
      <c r="F170" s="9"/>
      <c r="G170" s="156"/>
      <c r="H170" s="156"/>
      <c r="I170" s="156"/>
      <c r="J170" s="156"/>
      <c r="K170" s="9"/>
      <c r="L170" s="9"/>
      <c r="M170" s="9"/>
      <c r="N170" s="425"/>
      <c r="O170" s="425"/>
      <c r="P170" s="425"/>
      <c r="Q170" s="300"/>
      <c r="R170" s="9"/>
      <c r="S170" s="301"/>
      <c r="T170" s="9"/>
      <c r="U170" s="9"/>
      <c r="V170" s="9"/>
      <c r="W170" s="9"/>
      <c r="X170" s="9"/>
      <c r="Y170" s="9"/>
      <c r="Z170" s="9"/>
      <c r="AA170" s="9"/>
      <c r="AB170" s="9"/>
    </row>
    <row r="171">
      <c r="A171" s="9"/>
      <c r="B171" s="154"/>
      <c r="C171" s="424"/>
      <c r="D171" s="9"/>
      <c r="E171" s="9"/>
      <c r="F171" s="9"/>
      <c r="G171" s="156"/>
      <c r="H171" s="156"/>
      <c r="I171" s="156"/>
      <c r="J171" s="156"/>
      <c r="K171" s="9"/>
      <c r="L171" s="9"/>
      <c r="M171" s="9"/>
      <c r="N171" s="425"/>
      <c r="O171" s="425"/>
      <c r="P171" s="425"/>
      <c r="Q171" s="300"/>
      <c r="R171" s="9"/>
      <c r="S171" s="301"/>
      <c r="T171" s="9"/>
      <c r="U171" s="9"/>
      <c r="V171" s="9"/>
      <c r="W171" s="9"/>
      <c r="X171" s="9"/>
      <c r="Y171" s="9"/>
      <c r="Z171" s="9"/>
      <c r="AA171" s="9"/>
      <c r="AB171" s="9"/>
    </row>
    <row r="172">
      <c r="A172" s="9"/>
      <c r="B172" s="154"/>
      <c r="C172" s="424"/>
      <c r="D172" s="9"/>
      <c r="E172" s="9"/>
      <c r="F172" s="9"/>
      <c r="G172" s="156"/>
      <c r="H172" s="156"/>
      <c r="I172" s="156"/>
      <c r="J172" s="156"/>
      <c r="K172" s="9"/>
      <c r="L172" s="9"/>
      <c r="M172" s="9"/>
      <c r="N172" s="425"/>
      <c r="O172" s="425"/>
      <c r="P172" s="425"/>
      <c r="Q172" s="300"/>
      <c r="R172" s="9"/>
      <c r="S172" s="301"/>
      <c r="T172" s="9"/>
      <c r="U172" s="9"/>
      <c r="V172" s="9"/>
      <c r="W172" s="9"/>
      <c r="X172" s="9"/>
      <c r="Y172" s="9"/>
      <c r="Z172" s="9"/>
      <c r="AA172" s="9"/>
      <c r="AB172" s="9"/>
    </row>
    <row r="173">
      <c r="A173" s="9"/>
      <c r="B173" s="154"/>
      <c r="C173" s="424"/>
      <c r="D173" s="9"/>
      <c r="E173" s="9"/>
      <c r="F173" s="9"/>
      <c r="G173" s="156"/>
      <c r="H173" s="156"/>
      <c r="I173" s="156"/>
      <c r="J173" s="156"/>
      <c r="K173" s="9"/>
      <c r="L173" s="9"/>
      <c r="M173" s="9"/>
      <c r="N173" s="425"/>
      <c r="O173" s="425"/>
      <c r="P173" s="425"/>
      <c r="Q173" s="300"/>
      <c r="R173" s="9"/>
      <c r="S173" s="301"/>
      <c r="T173" s="9"/>
      <c r="U173" s="9"/>
      <c r="V173" s="9"/>
      <c r="W173" s="9"/>
      <c r="X173" s="9"/>
      <c r="Y173" s="9"/>
      <c r="Z173" s="9"/>
      <c r="AA173" s="9"/>
      <c r="AB173" s="9"/>
    </row>
    <row r="174">
      <c r="A174" s="9"/>
      <c r="B174" s="154"/>
      <c r="C174" s="424"/>
      <c r="D174" s="9"/>
      <c r="E174" s="9"/>
      <c r="F174" s="9"/>
      <c r="G174" s="156"/>
      <c r="H174" s="156"/>
      <c r="I174" s="156"/>
      <c r="J174" s="156"/>
      <c r="K174" s="9"/>
      <c r="L174" s="9"/>
      <c r="M174" s="9"/>
      <c r="N174" s="425"/>
      <c r="O174" s="425"/>
      <c r="P174" s="425"/>
      <c r="Q174" s="300"/>
      <c r="R174" s="9"/>
      <c r="S174" s="301"/>
      <c r="T174" s="9"/>
      <c r="U174" s="9"/>
      <c r="V174" s="9"/>
      <c r="W174" s="9"/>
      <c r="X174" s="9"/>
      <c r="Y174" s="9"/>
      <c r="Z174" s="9"/>
      <c r="AA174" s="9"/>
      <c r="AB174" s="9"/>
    </row>
    <row r="175">
      <c r="A175" s="9"/>
      <c r="B175" s="154"/>
      <c r="C175" s="424"/>
      <c r="D175" s="9"/>
      <c r="E175" s="9"/>
      <c r="F175" s="9"/>
      <c r="G175" s="156"/>
      <c r="H175" s="156"/>
      <c r="I175" s="156"/>
      <c r="J175" s="156"/>
      <c r="K175" s="9"/>
      <c r="L175" s="9"/>
      <c r="M175" s="9"/>
      <c r="N175" s="425"/>
      <c r="O175" s="425"/>
      <c r="P175" s="425"/>
      <c r="Q175" s="300"/>
      <c r="R175" s="9"/>
      <c r="S175" s="301"/>
      <c r="T175" s="9"/>
      <c r="U175" s="9"/>
      <c r="V175" s="9"/>
      <c r="W175" s="9"/>
      <c r="X175" s="9"/>
      <c r="Y175" s="9"/>
      <c r="Z175" s="9"/>
      <c r="AA175" s="9"/>
      <c r="AB175" s="9"/>
    </row>
    <row r="176">
      <c r="A176" s="9"/>
      <c r="B176" s="154"/>
      <c r="C176" s="424"/>
      <c r="D176" s="9"/>
      <c r="E176" s="9"/>
      <c r="F176" s="9"/>
      <c r="G176" s="156"/>
      <c r="H176" s="156"/>
      <c r="I176" s="156"/>
      <c r="J176" s="156"/>
      <c r="K176" s="9"/>
      <c r="L176" s="9"/>
      <c r="M176" s="9"/>
      <c r="N176" s="425"/>
      <c r="O176" s="425"/>
      <c r="P176" s="425"/>
      <c r="Q176" s="300"/>
      <c r="R176" s="9"/>
      <c r="S176" s="301"/>
      <c r="T176" s="9"/>
      <c r="U176" s="9"/>
      <c r="V176" s="9"/>
      <c r="W176" s="9"/>
      <c r="X176" s="9"/>
      <c r="Y176" s="9"/>
      <c r="Z176" s="9"/>
      <c r="AA176" s="9"/>
      <c r="AB176" s="9"/>
    </row>
    <row r="177">
      <c r="A177" s="9"/>
      <c r="B177" s="154"/>
      <c r="C177" s="424"/>
      <c r="D177" s="9"/>
      <c r="E177" s="9"/>
      <c r="F177" s="9"/>
      <c r="G177" s="156"/>
      <c r="H177" s="156"/>
      <c r="I177" s="156"/>
      <c r="J177" s="156"/>
      <c r="K177" s="9"/>
      <c r="L177" s="9"/>
      <c r="M177" s="9"/>
      <c r="N177" s="425"/>
      <c r="O177" s="425"/>
      <c r="P177" s="425"/>
      <c r="Q177" s="300"/>
      <c r="R177" s="9"/>
      <c r="S177" s="301"/>
      <c r="T177" s="9"/>
      <c r="U177" s="9"/>
      <c r="V177" s="9"/>
      <c r="W177" s="9"/>
      <c r="X177" s="9"/>
      <c r="Y177" s="9"/>
      <c r="Z177" s="9"/>
      <c r="AA177" s="9"/>
      <c r="AB177" s="9"/>
    </row>
    <row r="178">
      <c r="A178" s="9"/>
      <c r="B178" s="154"/>
      <c r="C178" s="424"/>
      <c r="D178" s="9"/>
      <c r="E178" s="9"/>
      <c r="F178" s="9"/>
      <c r="G178" s="156"/>
      <c r="H178" s="156"/>
      <c r="I178" s="156"/>
      <c r="J178" s="156"/>
      <c r="K178" s="9"/>
      <c r="L178" s="9"/>
      <c r="M178" s="9"/>
      <c r="N178" s="425"/>
      <c r="O178" s="425"/>
      <c r="P178" s="425"/>
      <c r="Q178" s="300"/>
      <c r="R178" s="9"/>
      <c r="S178" s="301"/>
      <c r="T178" s="9"/>
      <c r="U178" s="9"/>
      <c r="V178" s="9"/>
      <c r="W178" s="9"/>
      <c r="X178" s="9"/>
      <c r="Y178" s="9"/>
      <c r="Z178" s="9"/>
      <c r="AA178" s="9"/>
      <c r="AB178" s="9"/>
    </row>
    <row r="179">
      <c r="A179" s="9"/>
      <c r="B179" s="154"/>
      <c r="C179" s="424"/>
      <c r="D179" s="9"/>
      <c r="E179" s="9"/>
      <c r="F179" s="9"/>
      <c r="G179" s="156"/>
      <c r="H179" s="156"/>
      <c r="I179" s="156"/>
      <c r="J179" s="156"/>
      <c r="K179" s="9"/>
      <c r="L179" s="9"/>
      <c r="M179" s="9"/>
      <c r="N179" s="425"/>
      <c r="O179" s="425"/>
      <c r="P179" s="425"/>
      <c r="Q179" s="300"/>
      <c r="R179" s="9"/>
      <c r="S179" s="301"/>
      <c r="T179" s="9"/>
      <c r="U179" s="9"/>
      <c r="V179" s="9"/>
      <c r="W179" s="9"/>
      <c r="X179" s="9"/>
      <c r="Y179" s="9"/>
      <c r="Z179" s="9"/>
      <c r="AA179" s="9"/>
      <c r="AB179" s="9"/>
    </row>
    <row r="180">
      <c r="A180" s="9"/>
      <c r="B180" s="154"/>
      <c r="C180" s="424"/>
      <c r="D180" s="9"/>
      <c r="E180" s="9"/>
      <c r="F180" s="9"/>
      <c r="G180" s="156"/>
      <c r="H180" s="156"/>
      <c r="I180" s="156"/>
      <c r="J180" s="156"/>
      <c r="K180" s="9"/>
      <c r="L180" s="9"/>
      <c r="M180" s="9"/>
      <c r="N180" s="425"/>
      <c r="O180" s="425"/>
      <c r="P180" s="425"/>
      <c r="Q180" s="300"/>
      <c r="R180" s="9"/>
      <c r="S180" s="301"/>
      <c r="T180" s="9"/>
      <c r="U180" s="9"/>
      <c r="V180" s="9"/>
      <c r="W180" s="9"/>
      <c r="X180" s="9"/>
      <c r="Y180" s="9"/>
      <c r="Z180" s="9"/>
      <c r="AA180" s="9"/>
      <c r="AB180" s="9"/>
    </row>
    <row r="181">
      <c r="A181" s="9"/>
      <c r="B181" s="154"/>
      <c r="C181" s="424"/>
      <c r="D181" s="9"/>
      <c r="E181" s="9"/>
      <c r="F181" s="9"/>
      <c r="G181" s="156"/>
      <c r="H181" s="156"/>
      <c r="I181" s="156"/>
      <c r="J181" s="156"/>
      <c r="K181" s="9"/>
      <c r="L181" s="9"/>
      <c r="M181" s="9"/>
      <c r="N181" s="425"/>
      <c r="O181" s="425"/>
      <c r="P181" s="425"/>
      <c r="Q181" s="300"/>
      <c r="R181" s="9"/>
      <c r="S181" s="301"/>
      <c r="T181" s="9"/>
      <c r="U181" s="9"/>
      <c r="V181" s="9"/>
      <c r="W181" s="9"/>
      <c r="X181" s="9"/>
      <c r="Y181" s="9"/>
      <c r="Z181" s="9"/>
      <c r="AA181" s="9"/>
      <c r="AB181" s="9"/>
    </row>
    <row r="182">
      <c r="A182" s="9"/>
      <c r="B182" s="154"/>
      <c r="C182" s="424"/>
      <c r="D182" s="9"/>
      <c r="E182" s="9"/>
      <c r="F182" s="9"/>
      <c r="G182" s="156"/>
      <c r="H182" s="156"/>
      <c r="I182" s="156"/>
      <c r="J182" s="156"/>
      <c r="K182" s="9"/>
      <c r="L182" s="9"/>
      <c r="M182" s="9"/>
      <c r="N182" s="425"/>
      <c r="O182" s="425"/>
      <c r="P182" s="425"/>
      <c r="Q182" s="300"/>
      <c r="R182" s="9"/>
      <c r="S182" s="301"/>
      <c r="T182" s="9"/>
      <c r="U182" s="9"/>
      <c r="V182" s="9"/>
      <c r="W182" s="9"/>
      <c r="X182" s="9"/>
      <c r="Y182" s="9"/>
      <c r="Z182" s="9"/>
      <c r="AA182" s="9"/>
      <c r="AB182" s="9"/>
    </row>
    <row r="183">
      <c r="A183" s="9"/>
      <c r="B183" s="154"/>
      <c r="C183" s="424"/>
      <c r="D183" s="9"/>
      <c r="E183" s="9"/>
      <c r="F183" s="9"/>
      <c r="G183" s="156"/>
      <c r="H183" s="156"/>
      <c r="I183" s="156"/>
      <c r="J183" s="156"/>
      <c r="K183" s="9"/>
      <c r="L183" s="9"/>
      <c r="M183" s="9"/>
      <c r="N183" s="425"/>
      <c r="O183" s="425"/>
      <c r="P183" s="425"/>
      <c r="Q183" s="300"/>
      <c r="R183" s="9"/>
      <c r="S183" s="301"/>
      <c r="T183" s="9"/>
      <c r="U183" s="9"/>
      <c r="V183" s="9"/>
      <c r="W183" s="9"/>
      <c r="X183" s="9"/>
      <c r="Y183" s="9"/>
      <c r="Z183" s="9"/>
      <c r="AA183" s="9"/>
      <c r="AB183" s="9"/>
    </row>
    <row r="184">
      <c r="A184" s="9"/>
      <c r="B184" s="154"/>
      <c r="C184" s="424"/>
      <c r="D184" s="9"/>
      <c r="E184" s="9"/>
      <c r="F184" s="9"/>
      <c r="G184" s="156"/>
      <c r="H184" s="156"/>
      <c r="I184" s="156"/>
      <c r="J184" s="156"/>
      <c r="K184" s="9"/>
      <c r="L184" s="9"/>
      <c r="M184" s="9"/>
      <c r="N184" s="425"/>
      <c r="O184" s="425"/>
      <c r="P184" s="425"/>
      <c r="Q184" s="300"/>
      <c r="R184" s="9"/>
      <c r="S184" s="301"/>
      <c r="T184" s="9"/>
      <c r="U184" s="9"/>
      <c r="V184" s="9"/>
      <c r="W184" s="9"/>
      <c r="X184" s="9"/>
      <c r="Y184" s="9"/>
      <c r="Z184" s="9"/>
      <c r="AA184" s="9"/>
      <c r="AB184" s="9"/>
    </row>
    <row r="185">
      <c r="A185" s="9"/>
      <c r="B185" s="154"/>
      <c r="C185" s="424"/>
      <c r="D185" s="9"/>
      <c r="E185" s="9"/>
      <c r="F185" s="9"/>
      <c r="G185" s="156"/>
      <c r="H185" s="156"/>
      <c r="I185" s="156"/>
      <c r="J185" s="156"/>
      <c r="K185" s="9"/>
      <c r="L185" s="9"/>
      <c r="M185" s="9"/>
      <c r="N185" s="425"/>
      <c r="O185" s="425"/>
      <c r="P185" s="425"/>
      <c r="Q185" s="300"/>
      <c r="R185" s="9"/>
      <c r="S185" s="301"/>
      <c r="T185" s="9"/>
      <c r="U185" s="9"/>
      <c r="V185" s="9"/>
      <c r="W185" s="9"/>
      <c r="X185" s="9"/>
      <c r="Y185" s="9"/>
      <c r="Z185" s="9"/>
      <c r="AA185" s="9"/>
      <c r="AB185" s="9"/>
    </row>
    <row r="186">
      <c r="A186" s="9"/>
      <c r="B186" s="154"/>
      <c r="C186" s="424"/>
      <c r="D186" s="9"/>
      <c r="E186" s="9"/>
      <c r="F186" s="9"/>
      <c r="G186" s="156"/>
      <c r="H186" s="156"/>
      <c r="I186" s="156"/>
      <c r="J186" s="156"/>
      <c r="K186" s="9"/>
      <c r="L186" s="9"/>
      <c r="M186" s="9"/>
      <c r="N186" s="425"/>
      <c r="O186" s="425"/>
      <c r="P186" s="425"/>
      <c r="Q186" s="300"/>
      <c r="R186" s="9"/>
      <c r="S186" s="301"/>
      <c r="T186" s="9"/>
      <c r="U186" s="9"/>
      <c r="V186" s="9"/>
      <c r="W186" s="9"/>
      <c r="X186" s="9"/>
      <c r="Y186" s="9"/>
      <c r="Z186" s="9"/>
      <c r="AA186" s="9"/>
      <c r="AB186" s="9"/>
    </row>
    <row r="187">
      <c r="A187" s="9"/>
      <c r="B187" s="154"/>
      <c r="C187" s="424"/>
      <c r="D187" s="9"/>
      <c r="E187" s="9"/>
      <c r="F187" s="9"/>
      <c r="G187" s="156"/>
      <c r="H187" s="156"/>
      <c r="I187" s="156"/>
      <c r="J187" s="156"/>
      <c r="K187" s="9"/>
      <c r="L187" s="9"/>
      <c r="M187" s="9"/>
      <c r="N187" s="425"/>
      <c r="O187" s="425"/>
      <c r="P187" s="425"/>
      <c r="Q187" s="300"/>
      <c r="R187" s="9"/>
      <c r="S187" s="301"/>
      <c r="T187" s="9"/>
      <c r="U187" s="9"/>
      <c r="V187" s="9"/>
      <c r="W187" s="9"/>
      <c r="X187" s="9"/>
      <c r="Y187" s="9"/>
      <c r="Z187" s="9"/>
      <c r="AA187" s="9"/>
      <c r="AB187" s="9"/>
    </row>
    <row r="188">
      <c r="A188" s="9"/>
      <c r="B188" s="154"/>
      <c r="C188" s="424"/>
      <c r="D188" s="9"/>
      <c r="E188" s="9"/>
      <c r="F188" s="9"/>
      <c r="G188" s="156"/>
      <c r="H188" s="156"/>
      <c r="I188" s="156"/>
      <c r="J188" s="156"/>
      <c r="K188" s="9"/>
      <c r="L188" s="9"/>
      <c r="M188" s="9"/>
      <c r="N188" s="425"/>
      <c r="O188" s="425"/>
      <c r="P188" s="425"/>
      <c r="Q188" s="300"/>
      <c r="R188" s="9"/>
      <c r="S188" s="301"/>
      <c r="T188" s="9"/>
      <c r="U188" s="9"/>
      <c r="V188" s="9"/>
      <c r="W188" s="9"/>
      <c r="X188" s="9"/>
      <c r="Y188" s="9"/>
      <c r="Z188" s="9"/>
      <c r="AA188" s="9"/>
      <c r="AB188" s="9"/>
    </row>
    <row r="189">
      <c r="A189" s="9"/>
      <c r="B189" s="154"/>
      <c r="C189" s="424"/>
      <c r="D189" s="9"/>
      <c r="E189" s="9"/>
      <c r="F189" s="9"/>
      <c r="G189" s="156"/>
      <c r="H189" s="156"/>
      <c r="I189" s="156"/>
      <c r="J189" s="156"/>
      <c r="K189" s="9"/>
      <c r="L189" s="9"/>
      <c r="M189" s="9"/>
      <c r="N189" s="425"/>
      <c r="O189" s="425"/>
      <c r="P189" s="425"/>
      <c r="Q189" s="300"/>
      <c r="R189" s="9"/>
      <c r="S189" s="301"/>
      <c r="T189" s="9"/>
      <c r="U189" s="9"/>
      <c r="V189" s="9"/>
      <c r="W189" s="9"/>
      <c r="X189" s="9"/>
      <c r="Y189" s="9"/>
      <c r="Z189" s="9"/>
      <c r="AA189" s="9"/>
      <c r="AB189" s="9"/>
    </row>
    <row r="190">
      <c r="A190" s="9"/>
      <c r="B190" s="154"/>
      <c r="C190" s="424"/>
      <c r="D190" s="9"/>
      <c r="E190" s="9"/>
      <c r="F190" s="9"/>
      <c r="G190" s="156"/>
      <c r="H190" s="156"/>
      <c r="I190" s="156"/>
      <c r="J190" s="156"/>
      <c r="K190" s="9"/>
      <c r="L190" s="9"/>
      <c r="M190" s="9"/>
      <c r="N190" s="425"/>
      <c r="O190" s="425"/>
      <c r="P190" s="425"/>
      <c r="Q190" s="300"/>
      <c r="R190" s="9"/>
      <c r="S190" s="301"/>
      <c r="T190" s="9"/>
      <c r="U190" s="9"/>
      <c r="V190" s="9"/>
      <c r="W190" s="9"/>
      <c r="X190" s="9"/>
      <c r="Y190" s="9"/>
      <c r="Z190" s="9"/>
      <c r="AA190" s="9"/>
      <c r="AB190" s="9"/>
    </row>
    <row r="191">
      <c r="A191" s="9"/>
      <c r="B191" s="154"/>
      <c r="C191" s="424"/>
      <c r="D191" s="9"/>
      <c r="E191" s="9"/>
      <c r="F191" s="9"/>
      <c r="G191" s="156"/>
      <c r="H191" s="156"/>
      <c r="I191" s="156"/>
      <c r="J191" s="156"/>
      <c r="K191" s="9"/>
      <c r="L191" s="9"/>
      <c r="M191" s="9"/>
      <c r="N191" s="425"/>
      <c r="O191" s="425"/>
      <c r="P191" s="425"/>
      <c r="Q191" s="300"/>
      <c r="R191" s="9"/>
      <c r="S191" s="301"/>
      <c r="T191" s="9"/>
      <c r="U191" s="9"/>
      <c r="V191" s="9"/>
      <c r="W191" s="9"/>
      <c r="X191" s="9"/>
      <c r="Y191" s="9"/>
      <c r="Z191" s="9"/>
      <c r="AA191" s="9"/>
      <c r="AB191" s="9"/>
    </row>
    <row r="192">
      <c r="A192" s="9"/>
      <c r="B192" s="154"/>
      <c r="C192" s="424"/>
      <c r="D192" s="9"/>
      <c r="E192" s="9"/>
      <c r="F192" s="9"/>
      <c r="G192" s="156"/>
      <c r="H192" s="156"/>
      <c r="I192" s="156"/>
      <c r="J192" s="156"/>
      <c r="K192" s="9"/>
      <c r="L192" s="9"/>
      <c r="M192" s="9"/>
      <c r="N192" s="425"/>
      <c r="O192" s="425"/>
      <c r="P192" s="425"/>
      <c r="Q192" s="300"/>
      <c r="R192" s="9"/>
      <c r="S192" s="301"/>
      <c r="T192" s="9"/>
      <c r="U192" s="9"/>
      <c r="V192" s="9"/>
      <c r="W192" s="9"/>
      <c r="X192" s="9"/>
      <c r="Y192" s="9"/>
      <c r="Z192" s="9"/>
      <c r="AA192" s="9"/>
      <c r="AB192" s="9"/>
    </row>
    <row r="193">
      <c r="A193" s="9"/>
      <c r="B193" s="154"/>
      <c r="C193" s="424"/>
      <c r="D193" s="9"/>
      <c r="E193" s="9"/>
      <c r="F193" s="9"/>
      <c r="G193" s="156"/>
      <c r="H193" s="156"/>
      <c r="I193" s="156"/>
      <c r="J193" s="156"/>
      <c r="K193" s="9"/>
      <c r="L193" s="9"/>
      <c r="M193" s="9"/>
      <c r="N193" s="425"/>
      <c r="O193" s="425"/>
      <c r="P193" s="425"/>
      <c r="Q193" s="300"/>
      <c r="R193" s="9"/>
      <c r="S193" s="301"/>
      <c r="T193" s="9"/>
      <c r="U193" s="9"/>
      <c r="V193" s="9"/>
      <c r="W193" s="9"/>
      <c r="X193" s="9"/>
      <c r="Y193" s="9"/>
      <c r="Z193" s="9"/>
      <c r="AA193" s="9"/>
      <c r="AB193" s="9"/>
    </row>
    <row r="194">
      <c r="A194" s="9"/>
      <c r="B194" s="154"/>
      <c r="C194" s="424"/>
      <c r="D194" s="9"/>
      <c r="E194" s="9"/>
      <c r="F194" s="9"/>
      <c r="G194" s="156"/>
      <c r="H194" s="156"/>
      <c r="I194" s="156"/>
      <c r="J194" s="156"/>
      <c r="K194" s="9"/>
      <c r="L194" s="9"/>
      <c r="M194" s="9"/>
      <c r="N194" s="425"/>
      <c r="O194" s="425"/>
      <c r="P194" s="425"/>
      <c r="Q194" s="300"/>
      <c r="R194" s="9"/>
      <c r="S194" s="301"/>
      <c r="T194" s="9"/>
      <c r="U194" s="9"/>
      <c r="V194" s="9"/>
      <c r="W194" s="9"/>
      <c r="X194" s="9"/>
      <c r="Y194" s="9"/>
      <c r="Z194" s="9"/>
      <c r="AA194" s="9"/>
      <c r="AB194" s="9"/>
    </row>
    <row r="195">
      <c r="A195" s="9"/>
      <c r="B195" s="154"/>
      <c r="C195" s="424"/>
      <c r="D195" s="9"/>
      <c r="E195" s="9"/>
      <c r="F195" s="9"/>
      <c r="G195" s="156"/>
      <c r="H195" s="156"/>
      <c r="I195" s="156"/>
      <c r="J195" s="156"/>
      <c r="K195" s="9"/>
      <c r="L195" s="9"/>
      <c r="M195" s="9"/>
      <c r="N195" s="425"/>
      <c r="O195" s="425"/>
      <c r="P195" s="425"/>
      <c r="Q195" s="300"/>
      <c r="R195" s="9"/>
      <c r="S195" s="301"/>
      <c r="T195" s="9"/>
      <c r="U195" s="9"/>
      <c r="V195" s="9"/>
      <c r="W195" s="9"/>
      <c r="X195" s="9"/>
      <c r="Y195" s="9"/>
      <c r="Z195" s="9"/>
      <c r="AA195" s="9"/>
      <c r="AB195" s="9"/>
    </row>
    <row r="196">
      <c r="A196" s="9"/>
      <c r="B196" s="154"/>
      <c r="C196" s="424"/>
      <c r="D196" s="9"/>
      <c r="E196" s="9"/>
      <c r="F196" s="9"/>
      <c r="G196" s="156"/>
      <c r="H196" s="156"/>
      <c r="I196" s="156"/>
      <c r="J196" s="156"/>
      <c r="K196" s="9"/>
      <c r="L196" s="9"/>
      <c r="M196" s="9"/>
      <c r="N196" s="425"/>
      <c r="O196" s="425"/>
      <c r="P196" s="425"/>
      <c r="Q196" s="300"/>
      <c r="R196" s="9"/>
      <c r="S196" s="301"/>
      <c r="T196" s="9"/>
      <c r="U196" s="9"/>
      <c r="V196" s="9"/>
      <c r="W196" s="9"/>
      <c r="X196" s="9"/>
      <c r="Y196" s="9"/>
      <c r="Z196" s="9"/>
      <c r="AA196" s="9"/>
      <c r="AB196" s="9"/>
    </row>
    <row r="197">
      <c r="A197" s="9"/>
      <c r="B197" s="154"/>
      <c r="C197" s="424"/>
      <c r="D197" s="9"/>
      <c r="E197" s="9"/>
      <c r="F197" s="9"/>
      <c r="G197" s="156"/>
      <c r="H197" s="156"/>
      <c r="I197" s="156"/>
      <c r="J197" s="156"/>
      <c r="K197" s="9"/>
      <c r="L197" s="9"/>
      <c r="M197" s="9"/>
      <c r="N197" s="425"/>
      <c r="O197" s="425"/>
      <c r="P197" s="425"/>
      <c r="Q197" s="300"/>
      <c r="R197" s="9"/>
      <c r="S197" s="301"/>
      <c r="T197" s="9"/>
      <c r="U197" s="9"/>
      <c r="V197" s="9"/>
      <c r="W197" s="9"/>
      <c r="X197" s="9"/>
      <c r="Y197" s="9"/>
      <c r="Z197" s="9"/>
      <c r="AA197" s="9"/>
      <c r="AB197" s="9"/>
    </row>
    <row r="198">
      <c r="A198" s="9"/>
      <c r="B198" s="154"/>
      <c r="C198" s="424"/>
      <c r="D198" s="9"/>
      <c r="E198" s="9"/>
      <c r="F198" s="9"/>
      <c r="G198" s="156"/>
      <c r="H198" s="156"/>
      <c r="I198" s="156"/>
      <c r="J198" s="156"/>
      <c r="K198" s="9"/>
      <c r="L198" s="9"/>
      <c r="M198" s="9"/>
      <c r="N198" s="425"/>
      <c r="O198" s="425"/>
      <c r="P198" s="425"/>
      <c r="Q198" s="300"/>
      <c r="R198" s="9"/>
      <c r="S198" s="301"/>
      <c r="T198" s="9"/>
      <c r="U198" s="9"/>
      <c r="V198" s="9"/>
      <c r="W198" s="9"/>
      <c r="X198" s="9"/>
      <c r="Y198" s="9"/>
      <c r="Z198" s="9"/>
      <c r="AA198" s="9"/>
      <c r="AB198" s="9"/>
    </row>
    <row r="199">
      <c r="A199" s="9"/>
      <c r="B199" s="154"/>
      <c r="C199" s="424"/>
      <c r="D199" s="9"/>
      <c r="E199" s="9"/>
      <c r="F199" s="9"/>
      <c r="G199" s="156"/>
      <c r="H199" s="156"/>
      <c r="I199" s="156"/>
      <c r="J199" s="156"/>
      <c r="K199" s="9"/>
      <c r="L199" s="9"/>
      <c r="M199" s="9"/>
      <c r="N199" s="425"/>
      <c r="O199" s="425"/>
      <c r="P199" s="425"/>
      <c r="Q199" s="300"/>
      <c r="R199" s="9"/>
      <c r="S199" s="301"/>
      <c r="T199" s="9"/>
      <c r="U199" s="9"/>
      <c r="V199" s="9"/>
      <c r="W199" s="9"/>
      <c r="X199" s="9"/>
      <c r="Y199" s="9"/>
      <c r="Z199" s="9"/>
      <c r="AA199" s="9"/>
      <c r="AB199" s="9"/>
    </row>
    <row r="200">
      <c r="A200" s="9"/>
      <c r="B200" s="154"/>
      <c r="C200" s="424"/>
      <c r="D200" s="9"/>
      <c r="E200" s="9"/>
      <c r="F200" s="9"/>
      <c r="G200" s="156"/>
      <c r="H200" s="156"/>
      <c r="I200" s="156"/>
      <c r="J200" s="156"/>
      <c r="K200" s="9"/>
      <c r="L200" s="9"/>
      <c r="M200" s="9"/>
      <c r="N200" s="425"/>
      <c r="O200" s="425"/>
      <c r="P200" s="425"/>
      <c r="Q200" s="300"/>
      <c r="R200" s="9"/>
      <c r="S200" s="301"/>
      <c r="T200" s="9"/>
      <c r="U200" s="9"/>
      <c r="V200" s="9"/>
      <c r="W200" s="9"/>
      <c r="X200" s="9"/>
      <c r="Y200" s="9"/>
      <c r="Z200" s="9"/>
      <c r="AA200" s="9"/>
      <c r="AB200" s="9"/>
    </row>
    <row r="201">
      <c r="A201" s="9"/>
      <c r="B201" s="154"/>
      <c r="C201" s="424"/>
      <c r="D201" s="9"/>
      <c r="E201" s="9"/>
      <c r="F201" s="9"/>
      <c r="G201" s="156"/>
      <c r="H201" s="156"/>
      <c r="I201" s="156"/>
      <c r="J201" s="156"/>
      <c r="K201" s="9"/>
      <c r="L201" s="9"/>
      <c r="M201" s="9"/>
      <c r="N201" s="425"/>
      <c r="O201" s="425"/>
      <c r="P201" s="425"/>
      <c r="Q201" s="300"/>
      <c r="R201" s="9"/>
      <c r="S201" s="301"/>
      <c r="T201" s="9"/>
      <c r="U201" s="9"/>
      <c r="V201" s="9"/>
      <c r="W201" s="9"/>
      <c r="X201" s="9"/>
      <c r="Y201" s="9"/>
      <c r="Z201" s="9"/>
      <c r="AA201" s="9"/>
      <c r="AB201" s="9"/>
    </row>
    <row r="202">
      <c r="A202" s="9"/>
      <c r="B202" s="154"/>
      <c r="C202" s="424"/>
      <c r="D202" s="9"/>
      <c r="E202" s="9"/>
      <c r="F202" s="9"/>
      <c r="G202" s="156"/>
      <c r="H202" s="156"/>
      <c r="I202" s="156"/>
      <c r="J202" s="156"/>
      <c r="K202" s="9"/>
      <c r="L202" s="9"/>
      <c r="M202" s="9"/>
      <c r="N202" s="425"/>
      <c r="O202" s="425"/>
      <c r="P202" s="425"/>
      <c r="Q202" s="300"/>
      <c r="R202" s="9"/>
      <c r="S202" s="301"/>
      <c r="T202" s="9"/>
      <c r="U202" s="9"/>
      <c r="V202" s="9"/>
      <c r="W202" s="9"/>
      <c r="X202" s="9"/>
      <c r="Y202" s="9"/>
      <c r="Z202" s="9"/>
      <c r="AA202" s="9"/>
      <c r="AB202" s="9"/>
    </row>
    <row r="203">
      <c r="A203" s="9"/>
      <c r="B203" s="154"/>
      <c r="C203" s="424"/>
      <c r="D203" s="9"/>
      <c r="E203" s="9"/>
      <c r="F203" s="9"/>
      <c r="G203" s="156"/>
      <c r="H203" s="156"/>
      <c r="I203" s="156"/>
      <c r="J203" s="156"/>
      <c r="K203" s="9"/>
      <c r="L203" s="9"/>
      <c r="M203" s="9"/>
      <c r="N203" s="425"/>
      <c r="O203" s="425"/>
      <c r="P203" s="425"/>
      <c r="Q203" s="300"/>
      <c r="R203" s="9"/>
      <c r="S203" s="301"/>
      <c r="T203" s="9"/>
      <c r="U203" s="9"/>
      <c r="V203" s="9"/>
      <c r="W203" s="9"/>
      <c r="X203" s="9"/>
      <c r="Y203" s="9"/>
      <c r="Z203" s="9"/>
      <c r="AA203" s="9"/>
      <c r="AB203" s="9"/>
    </row>
    <row r="204">
      <c r="A204" s="9"/>
      <c r="B204" s="154"/>
      <c r="C204" s="424"/>
      <c r="D204" s="9"/>
      <c r="E204" s="9"/>
      <c r="F204" s="9"/>
      <c r="G204" s="156"/>
      <c r="H204" s="156"/>
      <c r="I204" s="156"/>
      <c r="J204" s="156"/>
      <c r="K204" s="9"/>
      <c r="L204" s="9"/>
      <c r="M204" s="9"/>
      <c r="N204" s="425"/>
      <c r="O204" s="425"/>
      <c r="P204" s="425"/>
      <c r="Q204" s="300"/>
      <c r="R204" s="9"/>
      <c r="S204" s="301"/>
      <c r="T204" s="9"/>
      <c r="U204" s="9"/>
      <c r="V204" s="9"/>
      <c r="W204" s="9"/>
      <c r="X204" s="9"/>
      <c r="Y204" s="9"/>
      <c r="Z204" s="9"/>
      <c r="AA204" s="9"/>
      <c r="AB204" s="9"/>
    </row>
    <row r="205">
      <c r="A205" s="9"/>
      <c r="B205" s="154"/>
      <c r="C205" s="424"/>
      <c r="D205" s="9"/>
      <c r="E205" s="9"/>
      <c r="F205" s="9"/>
      <c r="G205" s="156"/>
      <c r="H205" s="156"/>
      <c r="I205" s="156"/>
      <c r="J205" s="156"/>
      <c r="K205" s="9"/>
      <c r="L205" s="9"/>
      <c r="M205" s="9"/>
      <c r="N205" s="425"/>
      <c r="O205" s="425"/>
      <c r="P205" s="425"/>
      <c r="Q205" s="300"/>
      <c r="R205" s="9"/>
      <c r="S205" s="301"/>
      <c r="T205" s="9"/>
      <c r="U205" s="9"/>
      <c r="V205" s="9"/>
      <c r="W205" s="9"/>
      <c r="X205" s="9"/>
      <c r="Y205" s="9"/>
      <c r="Z205" s="9"/>
      <c r="AA205" s="9"/>
      <c r="AB205" s="9"/>
    </row>
    <row r="206">
      <c r="A206" s="9"/>
      <c r="B206" s="154"/>
      <c r="C206" s="424"/>
      <c r="D206" s="9"/>
      <c r="E206" s="9"/>
      <c r="F206" s="9"/>
      <c r="G206" s="156"/>
      <c r="H206" s="156"/>
      <c r="I206" s="156"/>
      <c r="J206" s="156"/>
      <c r="K206" s="9"/>
      <c r="L206" s="9"/>
      <c r="M206" s="9"/>
      <c r="N206" s="425"/>
      <c r="O206" s="425"/>
      <c r="P206" s="425"/>
      <c r="Q206" s="300"/>
      <c r="R206" s="9"/>
      <c r="S206" s="301"/>
      <c r="T206" s="9"/>
      <c r="U206" s="9"/>
      <c r="V206" s="9"/>
      <c r="W206" s="9"/>
      <c r="X206" s="9"/>
      <c r="Y206" s="9"/>
      <c r="Z206" s="9"/>
      <c r="AA206" s="9"/>
      <c r="AB206" s="9"/>
    </row>
    <row r="207">
      <c r="A207" s="9"/>
      <c r="B207" s="154"/>
      <c r="C207" s="424"/>
      <c r="D207" s="9"/>
      <c r="E207" s="9"/>
      <c r="F207" s="9"/>
      <c r="G207" s="156"/>
      <c r="H207" s="156"/>
      <c r="I207" s="156"/>
      <c r="J207" s="156"/>
      <c r="K207" s="9"/>
      <c r="L207" s="9"/>
      <c r="M207" s="9"/>
      <c r="N207" s="425"/>
      <c r="O207" s="425"/>
      <c r="P207" s="425"/>
      <c r="Q207" s="300"/>
      <c r="R207" s="9"/>
      <c r="S207" s="301"/>
      <c r="T207" s="9"/>
      <c r="U207" s="9"/>
      <c r="V207" s="9"/>
      <c r="W207" s="9"/>
      <c r="X207" s="9"/>
      <c r="Y207" s="9"/>
      <c r="Z207" s="9"/>
      <c r="AA207" s="9"/>
      <c r="AB207" s="9"/>
    </row>
    <row r="208">
      <c r="A208" s="9"/>
      <c r="B208" s="154"/>
      <c r="C208" s="424"/>
      <c r="D208" s="9"/>
      <c r="E208" s="9"/>
      <c r="F208" s="9"/>
      <c r="G208" s="156"/>
      <c r="H208" s="156"/>
      <c r="I208" s="156"/>
      <c r="J208" s="156"/>
      <c r="K208" s="9"/>
      <c r="L208" s="9"/>
      <c r="M208" s="9"/>
      <c r="N208" s="425"/>
      <c r="O208" s="425"/>
      <c r="P208" s="425"/>
      <c r="Q208" s="300"/>
      <c r="R208" s="9"/>
      <c r="S208" s="301"/>
      <c r="T208" s="9"/>
      <c r="U208" s="9"/>
      <c r="V208" s="9"/>
      <c r="W208" s="9"/>
      <c r="X208" s="9"/>
      <c r="Y208" s="9"/>
      <c r="Z208" s="9"/>
      <c r="AA208" s="9"/>
      <c r="AB208" s="9"/>
    </row>
    <row r="209">
      <c r="A209" s="9"/>
      <c r="B209" s="154"/>
      <c r="C209" s="424"/>
      <c r="D209" s="9"/>
      <c r="E209" s="9"/>
      <c r="F209" s="9"/>
      <c r="G209" s="156"/>
      <c r="H209" s="156"/>
      <c r="I209" s="156"/>
      <c r="J209" s="156"/>
      <c r="K209" s="9"/>
      <c r="L209" s="9"/>
      <c r="M209" s="9"/>
      <c r="N209" s="425"/>
      <c r="O209" s="425"/>
      <c r="P209" s="425"/>
      <c r="Q209" s="300"/>
      <c r="R209" s="9"/>
      <c r="S209" s="301"/>
      <c r="T209" s="9"/>
      <c r="U209" s="9"/>
      <c r="V209" s="9"/>
      <c r="W209" s="9"/>
      <c r="X209" s="9"/>
      <c r="Y209" s="9"/>
      <c r="Z209" s="9"/>
      <c r="AA209" s="9"/>
      <c r="AB209" s="9"/>
    </row>
    <row r="210">
      <c r="A210" s="9"/>
      <c r="B210" s="154"/>
      <c r="C210" s="424"/>
      <c r="D210" s="9"/>
      <c r="E210" s="9"/>
      <c r="F210" s="9"/>
      <c r="G210" s="156"/>
      <c r="H210" s="156"/>
      <c r="I210" s="156"/>
      <c r="J210" s="156"/>
      <c r="K210" s="9"/>
      <c r="L210" s="9"/>
      <c r="M210" s="9"/>
      <c r="N210" s="425"/>
      <c r="O210" s="425"/>
      <c r="P210" s="425"/>
      <c r="Q210" s="300"/>
      <c r="R210" s="9"/>
      <c r="S210" s="301"/>
      <c r="T210" s="9"/>
      <c r="U210" s="9"/>
      <c r="V210" s="9"/>
      <c r="W210" s="9"/>
      <c r="X210" s="9"/>
      <c r="Y210" s="9"/>
      <c r="Z210" s="9"/>
      <c r="AA210" s="9"/>
      <c r="AB210" s="9"/>
    </row>
    <row r="211">
      <c r="A211" s="9"/>
      <c r="B211" s="154"/>
      <c r="C211" s="424"/>
      <c r="D211" s="9"/>
      <c r="E211" s="9"/>
      <c r="F211" s="9"/>
      <c r="G211" s="156"/>
      <c r="H211" s="156"/>
      <c r="I211" s="156"/>
      <c r="J211" s="156"/>
      <c r="K211" s="9"/>
      <c r="L211" s="9"/>
      <c r="M211" s="9"/>
      <c r="N211" s="425"/>
      <c r="O211" s="425"/>
      <c r="P211" s="425"/>
      <c r="Q211" s="300"/>
      <c r="R211" s="9"/>
      <c r="S211" s="301"/>
      <c r="T211" s="9"/>
      <c r="U211" s="9"/>
      <c r="V211" s="9"/>
      <c r="W211" s="9"/>
      <c r="X211" s="9"/>
      <c r="Y211" s="9"/>
      <c r="Z211" s="9"/>
      <c r="AA211" s="9"/>
      <c r="AB211" s="9"/>
    </row>
    <row r="212">
      <c r="A212" s="9"/>
      <c r="B212" s="154"/>
      <c r="C212" s="424"/>
      <c r="D212" s="9"/>
      <c r="E212" s="9"/>
      <c r="F212" s="9"/>
      <c r="G212" s="156"/>
      <c r="H212" s="156"/>
      <c r="I212" s="156"/>
      <c r="J212" s="156"/>
      <c r="K212" s="9"/>
      <c r="L212" s="9"/>
      <c r="M212" s="9"/>
      <c r="N212" s="425"/>
      <c r="O212" s="425"/>
      <c r="P212" s="425"/>
      <c r="Q212" s="300"/>
      <c r="R212" s="9"/>
      <c r="S212" s="301"/>
      <c r="T212" s="9"/>
      <c r="U212" s="9"/>
      <c r="V212" s="9"/>
      <c r="W212" s="9"/>
      <c r="X212" s="9"/>
      <c r="Y212" s="9"/>
      <c r="Z212" s="9"/>
      <c r="AA212" s="9"/>
      <c r="AB212" s="9"/>
    </row>
    <row r="213">
      <c r="A213" s="9"/>
      <c r="B213" s="154"/>
      <c r="C213" s="424"/>
      <c r="D213" s="9"/>
      <c r="E213" s="9"/>
      <c r="F213" s="9"/>
      <c r="G213" s="156"/>
      <c r="H213" s="156"/>
      <c r="I213" s="156"/>
      <c r="J213" s="156"/>
      <c r="K213" s="9"/>
      <c r="L213" s="9"/>
      <c r="M213" s="9"/>
      <c r="N213" s="425"/>
      <c r="O213" s="425"/>
      <c r="P213" s="425"/>
      <c r="Q213" s="300"/>
      <c r="R213" s="9"/>
      <c r="S213" s="301"/>
      <c r="T213" s="9"/>
      <c r="U213" s="9"/>
      <c r="V213" s="9"/>
      <c r="W213" s="9"/>
      <c r="X213" s="9"/>
      <c r="Y213" s="9"/>
      <c r="Z213" s="9"/>
      <c r="AA213" s="9"/>
      <c r="AB213" s="9"/>
    </row>
    <row r="214">
      <c r="A214" s="9"/>
      <c r="B214" s="154"/>
      <c r="C214" s="424"/>
      <c r="D214" s="9"/>
      <c r="E214" s="9"/>
      <c r="F214" s="9"/>
      <c r="G214" s="156"/>
      <c r="H214" s="156"/>
      <c r="I214" s="156"/>
      <c r="J214" s="156"/>
      <c r="K214" s="9"/>
      <c r="L214" s="9"/>
      <c r="M214" s="9"/>
      <c r="N214" s="425"/>
      <c r="O214" s="425"/>
      <c r="P214" s="425"/>
      <c r="Q214" s="300"/>
      <c r="R214" s="9"/>
      <c r="S214" s="301"/>
      <c r="T214" s="9"/>
      <c r="U214" s="9"/>
      <c r="V214" s="9"/>
      <c r="W214" s="9"/>
      <c r="X214" s="9"/>
      <c r="Y214" s="9"/>
      <c r="Z214" s="9"/>
      <c r="AA214" s="9"/>
      <c r="AB214" s="9"/>
    </row>
    <row r="215">
      <c r="A215" s="9"/>
      <c r="B215" s="154"/>
      <c r="C215" s="424"/>
      <c r="D215" s="9"/>
      <c r="E215" s="9"/>
      <c r="F215" s="9"/>
      <c r="G215" s="156"/>
      <c r="H215" s="156"/>
      <c r="I215" s="156"/>
      <c r="J215" s="156"/>
      <c r="K215" s="9"/>
      <c r="L215" s="9"/>
      <c r="M215" s="9"/>
      <c r="N215" s="425"/>
      <c r="O215" s="425"/>
      <c r="P215" s="425"/>
      <c r="Q215" s="300"/>
      <c r="R215" s="9"/>
      <c r="S215" s="301"/>
      <c r="T215" s="9"/>
      <c r="U215" s="9"/>
      <c r="V215" s="9"/>
      <c r="W215" s="9"/>
      <c r="X215" s="9"/>
      <c r="Y215" s="9"/>
      <c r="Z215" s="9"/>
      <c r="AA215" s="9"/>
      <c r="AB215" s="9"/>
    </row>
    <row r="216">
      <c r="A216" s="9"/>
      <c r="B216" s="154"/>
      <c r="C216" s="424"/>
      <c r="D216" s="9"/>
      <c r="E216" s="9"/>
      <c r="F216" s="9"/>
      <c r="G216" s="156"/>
      <c r="H216" s="156"/>
      <c r="I216" s="156"/>
      <c r="J216" s="156"/>
      <c r="K216" s="9"/>
      <c r="L216" s="9"/>
      <c r="M216" s="9"/>
      <c r="N216" s="425"/>
      <c r="O216" s="425"/>
      <c r="P216" s="425"/>
      <c r="Q216" s="300"/>
      <c r="R216" s="9"/>
      <c r="S216" s="301"/>
      <c r="T216" s="9"/>
      <c r="U216" s="9"/>
      <c r="V216" s="9"/>
      <c r="W216" s="9"/>
      <c r="X216" s="9"/>
      <c r="Y216" s="9"/>
      <c r="Z216" s="9"/>
      <c r="AA216" s="9"/>
      <c r="AB216" s="9"/>
    </row>
    <row r="217">
      <c r="A217" s="9"/>
      <c r="B217" s="154"/>
      <c r="C217" s="424"/>
      <c r="D217" s="9"/>
      <c r="E217" s="9"/>
      <c r="F217" s="9"/>
      <c r="G217" s="156"/>
      <c r="H217" s="156"/>
      <c r="I217" s="156"/>
      <c r="J217" s="156"/>
      <c r="K217" s="9"/>
      <c r="L217" s="9"/>
      <c r="M217" s="9"/>
      <c r="N217" s="425"/>
      <c r="O217" s="425"/>
      <c r="P217" s="425"/>
      <c r="Q217" s="300"/>
      <c r="R217" s="9"/>
      <c r="S217" s="301"/>
      <c r="T217" s="9"/>
      <c r="U217" s="9"/>
      <c r="V217" s="9"/>
      <c r="W217" s="9"/>
      <c r="X217" s="9"/>
      <c r="Y217" s="9"/>
      <c r="Z217" s="9"/>
      <c r="AA217" s="9"/>
      <c r="AB217" s="9"/>
    </row>
    <row r="218">
      <c r="A218" s="9"/>
      <c r="B218" s="154"/>
      <c r="C218" s="424"/>
      <c r="D218" s="9"/>
      <c r="E218" s="9"/>
      <c r="F218" s="9"/>
      <c r="G218" s="156"/>
      <c r="H218" s="156"/>
      <c r="I218" s="156"/>
      <c r="J218" s="156"/>
      <c r="K218" s="9"/>
      <c r="L218" s="9"/>
      <c r="M218" s="9"/>
      <c r="N218" s="425"/>
      <c r="O218" s="425"/>
      <c r="P218" s="425"/>
      <c r="Q218" s="300"/>
      <c r="R218" s="9"/>
      <c r="S218" s="301"/>
      <c r="T218" s="9"/>
      <c r="U218" s="9"/>
      <c r="V218" s="9"/>
      <c r="W218" s="9"/>
      <c r="X218" s="9"/>
      <c r="Y218" s="9"/>
      <c r="Z218" s="9"/>
      <c r="AA218" s="9"/>
      <c r="AB218" s="9"/>
    </row>
    <row r="219">
      <c r="A219" s="9"/>
      <c r="B219" s="154"/>
      <c r="C219" s="424"/>
      <c r="D219" s="9"/>
      <c r="E219" s="9"/>
      <c r="F219" s="9"/>
      <c r="G219" s="156"/>
      <c r="H219" s="156"/>
      <c r="I219" s="156"/>
      <c r="J219" s="156"/>
      <c r="K219" s="9"/>
      <c r="L219" s="9"/>
      <c r="M219" s="9"/>
      <c r="N219" s="425"/>
      <c r="O219" s="425"/>
      <c r="P219" s="425"/>
      <c r="Q219" s="300"/>
      <c r="R219" s="9"/>
      <c r="S219" s="301"/>
      <c r="T219" s="9"/>
      <c r="U219" s="9"/>
      <c r="V219" s="9"/>
      <c r="W219" s="9"/>
      <c r="X219" s="9"/>
      <c r="Y219" s="9"/>
      <c r="Z219" s="9"/>
      <c r="AA219" s="9"/>
      <c r="AB219" s="9"/>
    </row>
    <row r="220">
      <c r="A220" s="9"/>
      <c r="B220" s="154"/>
      <c r="C220" s="424"/>
      <c r="D220" s="9"/>
      <c r="E220" s="9"/>
      <c r="F220" s="9"/>
      <c r="G220" s="156"/>
      <c r="H220" s="156"/>
      <c r="I220" s="156"/>
      <c r="J220" s="156"/>
      <c r="K220" s="9"/>
      <c r="L220" s="9"/>
      <c r="M220" s="9"/>
      <c r="N220" s="425"/>
      <c r="O220" s="425"/>
      <c r="P220" s="425"/>
      <c r="Q220" s="300"/>
      <c r="R220" s="9"/>
      <c r="S220" s="301"/>
      <c r="T220" s="9"/>
      <c r="U220" s="9"/>
      <c r="V220" s="9"/>
      <c r="W220" s="9"/>
      <c r="X220" s="9"/>
      <c r="Y220" s="9"/>
      <c r="Z220" s="9"/>
      <c r="AA220" s="9"/>
      <c r="AB220" s="9"/>
    </row>
    <row r="221">
      <c r="A221" s="9"/>
      <c r="B221" s="154"/>
      <c r="C221" s="424"/>
      <c r="D221" s="9"/>
      <c r="E221" s="9"/>
      <c r="F221" s="9"/>
      <c r="G221" s="156"/>
      <c r="H221" s="156"/>
      <c r="I221" s="156"/>
      <c r="J221" s="156"/>
      <c r="K221" s="9"/>
      <c r="L221" s="9"/>
      <c r="M221" s="9"/>
      <c r="N221" s="425"/>
      <c r="O221" s="425"/>
      <c r="P221" s="425"/>
      <c r="Q221" s="300"/>
      <c r="R221" s="9"/>
      <c r="S221" s="301"/>
      <c r="T221" s="9"/>
      <c r="U221" s="9"/>
      <c r="V221" s="9"/>
      <c r="W221" s="9"/>
      <c r="X221" s="9"/>
      <c r="Y221" s="9"/>
      <c r="Z221" s="9"/>
      <c r="AA221" s="9"/>
      <c r="AB221" s="9"/>
    </row>
    <row r="222">
      <c r="A222" s="9"/>
      <c r="B222" s="154"/>
      <c r="C222" s="424"/>
      <c r="D222" s="9"/>
      <c r="E222" s="9"/>
      <c r="F222" s="9"/>
      <c r="G222" s="156"/>
      <c r="H222" s="156"/>
      <c r="I222" s="156"/>
      <c r="J222" s="156"/>
      <c r="K222" s="9"/>
      <c r="L222" s="9"/>
      <c r="M222" s="9"/>
      <c r="N222" s="425"/>
      <c r="O222" s="425"/>
      <c r="P222" s="425"/>
      <c r="Q222" s="300"/>
      <c r="R222" s="9"/>
      <c r="S222" s="301"/>
      <c r="T222" s="9"/>
      <c r="U222" s="9"/>
      <c r="V222" s="9"/>
      <c r="W222" s="9"/>
      <c r="X222" s="9"/>
      <c r="Y222" s="9"/>
      <c r="Z222" s="9"/>
      <c r="AA222" s="9"/>
      <c r="AB222" s="9"/>
    </row>
    <row r="223">
      <c r="A223" s="9"/>
      <c r="B223" s="154"/>
      <c r="C223" s="424"/>
      <c r="D223" s="9"/>
      <c r="E223" s="9"/>
      <c r="F223" s="9"/>
      <c r="G223" s="156"/>
      <c r="H223" s="156"/>
      <c r="I223" s="156"/>
      <c r="J223" s="156"/>
      <c r="K223" s="9"/>
      <c r="L223" s="9"/>
      <c r="M223" s="9"/>
      <c r="N223" s="425"/>
      <c r="O223" s="425"/>
      <c r="P223" s="425"/>
      <c r="Q223" s="300"/>
      <c r="R223" s="9"/>
      <c r="S223" s="301"/>
      <c r="T223" s="9"/>
      <c r="U223" s="9"/>
      <c r="V223" s="9"/>
      <c r="W223" s="9"/>
      <c r="X223" s="9"/>
      <c r="Y223" s="9"/>
      <c r="Z223" s="9"/>
      <c r="AA223" s="9"/>
      <c r="AB223" s="9"/>
    </row>
    <row r="224">
      <c r="A224" s="9"/>
      <c r="B224" s="154"/>
      <c r="C224" s="424"/>
      <c r="D224" s="9"/>
      <c r="E224" s="9"/>
      <c r="F224" s="9"/>
      <c r="G224" s="156"/>
      <c r="H224" s="156"/>
      <c r="I224" s="156"/>
      <c r="J224" s="156"/>
      <c r="K224" s="9"/>
      <c r="L224" s="9"/>
      <c r="M224" s="9"/>
      <c r="N224" s="425"/>
      <c r="O224" s="425"/>
      <c r="P224" s="425"/>
      <c r="Q224" s="300"/>
      <c r="R224" s="9"/>
      <c r="S224" s="301"/>
      <c r="T224" s="9"/>
      <c r="U224" s="9"/>
      <c r="V224" s="9"/>
      <c r="W224" s="9"/>
      <c r="X224" s="9"/>
      <c r="Y224" s="9"/>
      <c r="Z224" s="9"/>
      <c r="AA224" s="9"/>
      <c r="AB224" s="9"/>
    </row>
    <row r="225">
      <c r="A225" s="9"/>
      <c r="B225" s="154"/>
      <c r="C225" s="424"/>
      <c r="D225" s="9"/>
      <c r="E225" s="9"/>
      <c r="F225" s="9"/>
      <c r="G225" s="156"/>
      <c r="H225" s="156"/>
      <c r="I225" s="156"/>
      <c r="J225" s="156"/>
      <c r="K225" s="9"/>
      <c r="L225" s="9"/>
      <c r="M225" s="9"/>
      <c r="N225" s="425"/>
      <c r="O225" s="425"/>
      <c r="P225" s="425"/>
      <c r="Q225" s="300"/>
      <c r="R225" s="9"/>
      <c r="S225" s="301"/>
      <c r="T225" s="9"/>
      <c r="U225" s="9"/>
      <c r="V225" s="9"/>
      <c r="W225" s="9"/>
      <c r="X225" s="9"/>
      <c r="Y225" s="9"/>
      <c r="Z225" s="9"/>
      <c r="AA225" s="9"/>
      <c r="AB225" s="9"/>
    </row>
    <row r="226">
      <c r="A226" s="9"/>
      <c r="B226" s="154"/>
      <c r="C226" s="424"/>
      <c r="D226" s="9"/>
      <c r="E226" s="9"/>
      <c r="F226" s="9"/>
      <c r="G226" s="156"/>
      <c r="H226" s="156"/>
      <c r="I226" s="156"/>
      <c r="J226" s="156"/>
      <c r="K226" s="9"/>
      <c r="L226" s="9"/>
      <c r="M226" s="9"/>
      <c r="N226" s="425"/>
      <c r="O226" s="425"/>
      <c r="P226" s="425"/>
      <c r="Q226" s="300"/>
      <c r="R226" s="9"/>
      <c r="S226" s="301"/>
      <c r="T226" s="9"/>
      <c r="U226" s="9"/>
      <c r="V226" s="9"/>
      <c r="W226" s="9"/>
      <c r="X226" s="9"/>
      <c r="Y226" s="9"/>
      <c r="Z226" s="9"/>
      <c r="AA226" s="9"/>
      <c r="AB226" s="9"/>
    </row>
    <row r="227">
      <c r="A227" s="9"/>
      <c r="B227" s="154"/>
      <c r="C227" s="424"/>
      <c r="D227" s="9"/>
      <c r="E227" s="9"/>
      <c r="F227" s="9"/>
      <c r="G227" s="156"/>
      <c r="H227" s="156"/>
      <c r="I227" s="156"/>
      <c r="J227" s="156"/>
      <c r="K227" s="9"/>
      <c r="L227" s="9"/>
      <c r="M227" s="9"/>
      <c r="N227" s="425"/>
      <c r="O227" s="425"/>
      <c r="P227" s="425"/>
      <c r="Q227" s="300"/>
      <c r="R227" s="9"/>
      <c r="S227" s="301"/>
      <c r="T227" s="9"/>
      <c r="U227" s="9"/>
      <c r="V227" s="9"/>
      <c r="W227" s="9"/>
      <c r="X227" s="9"/>
      <c r="Y227" s="9"/>
      <c r="Z227" s="9"/>
      <c r="AA227" s="9"/>
      <c r="AB227" s="9"/>
    </row>
    <row r="228">
      <c r="A228" s="9"/>
      <c r="B228" s="154"/>
      <c r="C228" s="424"/>
      <c r="D228" s="9"/>
      <c r="E228" s="9"/>
      <c r="F228" s="9"/>
      <c r="G228" s="156"/>
      <c r="H228" s="156"/>
      <c r="I228" s="156"/>
      <c r="J228" s="156"/>
      <c r="K228" s="9"/>
      <c r="L228" s="9"/>
      <c r="M228" s="9"/>
      <c r="N228" s="425"/>
      <c r="O228" s="425"/>
      <c r="P228" s="425"/>
      <c r="Q228" s="300"/>
      <c r="R228" s="9"/>
      <c r="S228" s="301"/>
      <c r="T228" s="9"/>
      <c r="U228" s="9"/>
      <c r="V228" s="9"/>
      <c r="W228" s="9"/>
      <c r="X228" s="9"/>
      <c r="Y228" s="9"/>
      <c r="Z228" s="9"/>
      <c r="AA228" s="9"/>
      <c r="AB228" s="9"/>
    </row>
    <row r="229">
      <c r="A229" s="9"/>
      <c r="B229" s="154"/>
      <c r="C229" s="424"/>
      <c r="D229" s="9"/>
      <c r="E229" s="9"/>
      <c r="F229" s="9"/>
      <c r="G229" s="156"/>
      <c r="H229" s="156"/>
      <c r="I229" s="156"/>
      <c r="J229" s="156"/>
      <c r="K229" s="9"/>
      <c r="L229" s="9"/>
      <c r="M229" s="9"/>
      <c r="N229" s="425"/>
      <c r="O229" s="425"/>
      <c r="P229" s="425"/>
      <c r="Q229" s="300"/>
      <c r="R229" s="9"/>
      <c r="S229" s="301"/>
      <c r="T229" s="9"/>
      <c r="U229" s="9"/>
      <c r="V229" s="9"/>
      <c r="W229" s="9"/>
      <c r="X229" s="9"/>
      <c r="Y229" s="9"/>
      <c r="Z229" s="9"/>
      <c r="AA229" s="9"/>
      <c r="AB229" s="9"/>
    </row>
    <row r="230">
      <c r="A230" s="9"/>
      <c r="B230" s="154"/>
      <c r="C230" s="424"/>
      <c r="D230" s="9"/>
      <c r="E230" s="9"/>
      <c r="F230" s="9"/>
      <c r="G230" s="156"/>
      <c r="H230" s="156"/>
      <c r="I230" s="156"/>
      <c r="J230" s="156"/>
      <c r="K230" s="9"/>
      <c r="L230" s="9"/>
      <c r="M230" s="9"/>
      <c r="N230" s="425"/>
      <c r="O230" s="425"/>
      <c r="P230" s="425"/>
      <c r="Q230" s="300"/>
      <c r="R230" s="9"/>
      <c r="S230" s="301"/>
      <c r="T230" s="9"/>
      <c r="U230" s="9"/>
      <c r="V230" s="9"/>
      <c r="W230" s="9"/>
      <c r="X230" s="9"/>
      <c r="Y230" s="9"/>
      <c r="Z230" s="9"/>
      <c r="AA230" s="9"/>
      <c r="AB230" s="9"/>
    </row>
    <row r="231">
      <c r="A231" s="9"/>
      <c r="B231" s="154"/>
      <c r="C231" s="424"/>
      <c r="D231" s="9"/>
      <c r="E231" s="9"/>
      <c r="F231" s="9"/>
      <c r="G231" s="156"/>
      <c r="H231" s="156"/>
      <c r="I231" s="156"/>
      <c r="J231" s="156"/>
      <c r="K231" s="9"/>
      <c r="L231" s="9"/>
      <c r="M231" s="9"/>
      <c r="N231" s="425"/>
      <c r="O231" s="425"/>
      <c r="P231" s="425"/>
      <c r="Q231" s="300"/>
      <c r="R231" s="9"/>
      <c r="S231" s="301"/>
      <c r="T231" s="9"/>
      <c r="U231" s="9"/>
      <c r="V231" s="9"/>
      <c r="W231" s="9"/>
      <c r="X231" s="9"/>
      <c r="Y231" s="9"/>
      <c r="Z231" s="9"/>
      <c r="AA231" s="9"/>
      <c r="AB231" s="9"/>
    </row>
    <row r="232">
      <c r="A232" s="9"/>
      <c r="B232" s="154"/>
      <c r="C232" s="424"/>
      <c r="D232" s="9"/>
      <c r="E232" s="9"/>
      <c r="F232" s="9"/>
      <c r="G232" s="156"/>
      <c r="H232" s="156"/>
      <c r="I232" s="156"/>
      <c r="J232" s="156"/>
      <c r="K232" s="9"/>
      <c r="L232" s="9"/>
      <c r="M232" s="9"/>
      <c r="N232" s="425"/>
      <c r="O232" s="425"/>
      <c r="P232" s="425"/>
      <c r="Q232" s="300"/>
      <c r="R232" s="9"/>
      <c r="S232" s="301"/>
      <c r="T232" s="9"/>
      <c r="U232" s="9"/>
      <c r="V232" s="9"/>
      <c r="W232" s="9"/>
      <c r="X232" s="9"/>
      <c r="Y232" s="9"/>
      <c r="Z232" s="9"/>
      <c r="AA232" s="9"/>
      <c r="AB232" s="9"/>
    </row>
    <row r="233">
      <c r="A233" s="9"/>
      <c r="B233" s="154"/>
      <c r="C233" s="424"/>
      <c r="D233" s="9"/>
      <c r="E233" s="9"/>
      <c r="F233" s="9"/>
      <c r="G233" s="156"/>
      <c r="H233" s="156"/>
      <c r="I233" s="156"/>
      <c r="J233" s="156"/>
      <c r="K233" s="9"/>
      <c r="L233" s="9"/>
      <c r="M233" s="9"/>
      <c r="N233" s="425"/>
      <c r="O233" s="425"/>
      <c r="P233" s="425"/>
      <c r="Q233" s="300"/>
      <c r="R233" s="9"/>
      <c r="S233" s="301"/>
      <c r="T233" s="9"/>
      <c r="U233" s="9"/>
      <c r="V233" s="9"/>
      <c r="W233" s="9"/>
      <c r="X233" s="9"/>
      <c r="Y233" s="9"/>
      <c r="Z233" s="9"/>
      <c r="AA233" s="9"/>
      <c r="AB233" s="9"/>
    </row>
    <row r="234">
      <c r="A234" s="9"/>
      <c r="B234" s="154"/>
      <c r="C234" s="424"/>
      <c r="D234" s="9"/>
      <c r="E234" s="9"/>
      <c r="F234" s="9"/>
      <c r="G234" s="156"/>
      <c r="H234" s="156"/>
      <c r="I234" s="156"/>
      <c r="J234" s="156"/>
      <c r="K234" s="9"/>
      <c r="L234" s="9"/>
      <c r="M234" s="9"/>
      <c r="N234" s="425"/>
      <c r="O234" s="425"/>
      <c r="P234" s="425"/>
      <c r="Q234" s="300"/>
      <c r="R234" s="9"/>
      <c r="S234" s="301"/>
      <c r="T234" s="9"/>
      <c r="U234" s="9"/>
      <c r="V234" s="9"/>
      <c r="W234" s="9"/>
      <c r="X234" s="9"/>
      <c r="Y234" s="9"/>
      <c r="Z234" s="9"/>
      <c r="AA234" s="9"/>
      <c r="AB234" s="9"/>
    </row>
    <row r="235">
      <c r="A235" s="9"/>
      <c r="B235" s="154"/>
      <c r="C235" s="424"/>
      <c r="D235" s="9"/>
      <c r="E235" s="9"/>
      <c r="F235" s="9"/>
      <c r="G235" s="156"/>
      <c r="H235" s="156"/>
      <c r="I235" s="156"/>
      <c r="J235" s="156"/>
      <c r="K235" s="9"/>
      <c r="L235" s="9"/>
      <c r="M235" s="9"/>
      <c r="N235" s="425"/>
      <c r="O235" s="425"/>
      <c r="P235" s="425"/>
      <c r="Q235" s="300"/>
      <c r="R235" s="9"/>
      <c r="S235" s="301"/>
      <c r="T235" s="9"/>
      <c r="U235" s="9"/>
      <c r="V235" s="9"/>
      <c r="W235" s="9"/>
      <c r="X235" s="9"/>
      <c r="Y235" s="9"/>
      <c r="Z235" s="9"/>
      <c r="AA235" s="9"/>
      <c r="AB235" s="9"/>
    </row>
    <row r="236">
      <c r="A236" s="9"/>
      <c r="B236" s="154"/>
      <c r="C236" s="424"/>
      <c r="D236" s="9"/>
      <c r="E236" s="9"/>
      <c r="F236" s="9"/>
      <c r="G236" s="156"/>
      <c r="H236" s="156"/>
      <c r="I236" s="156"/>
      <c r="J236" s="156"/>
      <c r="K236" s="9"/>
      <c r="L236" s="9"/>
      <c r="M236" s="9"/>
      <c r="N236" s="425"/>
      <c r="O236" s="425"/>
      <c r="P236" s="425"/>
      <c r="Q236" s="300"/>
      <c r="R236" s="9"/>
      <c r="S236" s="301"/>
      <c r="T236" s="9"/>
      <c r="U236" s="9"/>
      <c r="V236" s="9"/>
      <c r="W236" s="9"/>
      <c r="X236" s="9"/>
      <c r="Y236" s="9"/>
      <c r="Z236" s="9"/>
      <c r="AA236" s="9"/>
      <c r="AB236" s="9"/>
    </row>
    <row r="237">
      <c r="A237" s="9"/>
      <c r="B237" s="154"/>
      <c r="C237" s="424"/>
      <c r="D237" s="9"/>
      <c r="E237" s="9"/>
      <c r="F237" s="9"/>
      <c r="G237" s="156"/>
      <c r="H237" s="156"/>
      <c r="I237" s="156"/>
      <c r="J237" s="156"/>
      <c r="K237" s="9"/>
      <c r="L237" s="9"/>
      <c r="M237" s="9"/>
      <c r="N237" s="425"/>
      <c r="O237" s="425"/>
      <c r="P237" s="425"/>
      <c r="Q237" s="300"/>
      <c r="R237" s="9"/>
      <c r="S237" s="301"/>
      <c r="T237" s="9"/>
      <c r="U237" s="9"/>
      <c r="V237" s="9"/>
      <c r="W237" s="9"/>
      <c r="X237" s="9"/>
      <c r="Y237" s="9"/>
      <c r="Z237" s="9"/>
      <c r="AA237" s="9"/>
      <c r="AB237" s="9"/>
    </row>
    <row r="238">
      <c r="A238" s="9"/>
      <c r="B238" s="154"/>
      <c r="C238" s="424"/>
      <c r="D238" s="9"/>
      <c r="E238" s="9"/>
      <c r="F238" s="9"/>
      <c r="G238" s="156"/>
      <c r="H238" s="156"/>
      <c r="I238" s="156"/>
      <c r="J238" s="156"/>
      <c r="K238" s="9"/>
      <c r="L238" s="9"/>
      <c r="M238" s="9"/>
      <c r="N238" s="425"/>
      <c r="O238" s="425"/>
      <c r="P238" s="425"/>
      <c r="Q238" s="300"/>
      <c r="R238" s="9"/>
      <c r="S238" s="301"/>
      <c r="T238" s="9"/>
      <c r="U238" s="9"/>
      <c r="V238" s="9"/>
      <c r="W238" s="9"/>
      <c r="X238" s="9"/>
      <c r="Y238" s="9"/>
      <c r="Z238" s="9"/>
      <c r="AA238" s="9"/>
      <c r="AB238" s="9"/>
    </row>
    <row r="239">
      <c r="A239" s="9"/>
      <c r="B239" s="154"/>
      <c r="C239" s="424"/>
      <c r="D239" s="9"/>
      <c r="E239" s="9"/>
      <c r="F239" s="9"/>
      <c r="G239" s="156"/>
      <c r="H239" s="156"/>
      <c r="I239" s="156"/>
      <c r="J239" s="156"/>
      <c r="K239" s="9"/>
      <c r="L239" s="9"/>
      <c r="M239" s="9"/>
      <c r="N239" s="425"/>
      <c r="O239" s="425"/>
      <c r="P239" s="425"/>
      <c r="Q239" s="300"/>
      <c r="R239" s="9"/>
      <c r="S239" s="301"/>
      <c r="T239" s="9"/>
      <c r="U239" s="9"/>
      <c r="V239" s="9"/>
      <c r="W239" s="9"/>
      <c r="X239" s="9"/>
      <c r="Y239" s="9"/>
      <c r="Z239" s="9"/>
      <c r="AA239" s="9"/>
      <c r="AB239" s="9"/>
    </row>
    <row r="240">
      <c r="A240" s="9"/>
      <c r="B240" s="154"/>
      <c r="C240" s="424"/>
      <c r="D240" s="9"/>
      <c r="E240" s="9"/>
      <c r="F240" s="9"/>
      <c r="G240" s="156"/>
      <c r="H240" s="156"/>
      <c r="I240" s="156"/>
      <c r="J240" s="156"/>
      <c r="K240" s="9"/>
      <c r="L240" s="9"/>
      <c r="M240" s="9"/>
      <c r="N240" s="425"/>
      <c r="O240" s="425"/>
      <c r="P240" s="425"/>
      <c r="Q240" s="300"/>
      <c r="R240" s="9"/>
      <c r="S240" s="301"/>
      <c r="T240" s="9"/>
      <c r="U240" s="9"/>
      <c r="V240" s="9"/>
      <c r="W240" s="9"/>
      <c r="X240" s="9"/>
      <c r="Y240" s="9"/>
      <c r="Z240" s="9"/>
      <c r="AA240" s="9"/>
      <c r="AB240" s="9"/>
    </row>
    <row r="241">
      <c r="A241" s="9"/>
      <c r="B241" s="154"/>
      <c r="C241" s="424"/>
      <c r="D241" s="9"/>
      <c r="E241" s="9"/>
      <c r="F241" s="9"/>
      <c r="G241" s="156"/>
      <c r="H241" s="156"/>
      <c r="I241" s="156"/>
      <c r="J241" s="156"/>
      <c r="K241" s="9"/>
      <c r="L241" s="9"/>
      <c r="M241" s="9"/>
      <c r="N241" s="425"/>
      <c r="O241" s="425"/>
      <c r="P241" s="425"/>
      <c r="Q241" s="300"/>
      <c r="R241" s="9"/>
      <c r="S241" s="301"/>
      <c r="T241" s="9"/>
      <c r="U241" s="9"/>
      <c r="V241" s="9"/>
      <c r="W241" s="9"/>
      <c r="X241" s="9"/>
      <c r="Y241" s="9"/>
      <c r="Z241" s="9"/>
      <c r="AA241" s="9"/>
      <c r="AB241" s="9"/>
    </row>
    <row r="242">
      <c r="A242" s="9"/>
      <c r="B242" s="154"/>
      <c r="C242" s="424"/>
      <c r="D242" s="9"/>
      <c r="E242" s="9"/>
      <c r="F242" s="9"/>
      <c r="G242" s="156"/>
      <c r="H242" s="156"/>
      <c r="I242" s="156"/>
      <c r="J242" s="156"/>
      <c r="K242" s="9"/>
      <c r="L242" s="9"/>
      <c r="M242" s="9"/>
      <c r="N242" s="425"/>
      <c r="O242" s="425"/>
      <c r="P242" s="425"/>
      <c r="Q242" s="300"/>
      <c r="R242" s="9"/>
      <c r="S242" s="301"/>
      <c r="T242" s="9"/>
      <c r="U242" s="9"/>
      <c r="V242" s="9"/>
      <c r="W242" s="9"/>
      <c r="X242" s="9"/>
      <c r="Y242" s="9"/>
      <c r="Z242" s="9"/>
      <c r="AA242" s="9"/>
      <c r="AB242" s="9"/>
    </row>
    <row r="243">
      <c r="A243" s="9"/>
      <c r="B243" s="154"/>
      <c r="C243" s="424"/>
      <c r="D243" s="9"/>
      <c r="E243" s="9"/>
      <c r="F243" s="9"/>
      <c r="G243" s="156"/>
      <c r="H243" s="156"/>
      <c r="I243" s="156"/>
      <c r="J243" s="156"/>
      <c r="K243" s="9"/>
      <c r="L243" s="9"/>
      <c r="M243" s="9"/>
      <c r="N243" s="425"/>
      <c r="O243" s="425"/>
      <c r="P243" s="425"/>
      <c r="Q243" s="300"/>
      <c r="R243" s="9"/>
      <c r="S243" s="301"/>
      <c r="T243" s="9"/>
      <c r="U243" s="9"/>
      <c r="V243" s="9"/>
      <c r="W243" s="9"/>
      <c r="X243" s="9"/>
      <c r="Y243" s="9"/>
      <c r="Z243" s="9"/>
      <c r="AA243" s="9"/>
      <c r="AB243" s="9"/>
    </row>
    <row r="244">
      <c r="A244" s="9"/>
      <c r="B244" s="154"/>
      <c r="C244" s="424"/>
      <c r="D244" s="9"/>
      <c r="E244" s="9"/>
      <c r="F244" s="9"/>
      <c r="G244" s="156"/>
      <c r="H244" s="156"/>
      <c r="I244" s="156"/>
      <c r="J244" s="156"/>
      <c r="K244" s="9"/>
      <c r="L244" s="9"/>
      <c r="M244" s="9"/>
      <c r="N244" s="425"/>
      <c r="O244" s="425"/>
      <c r="P244" s="425"/>
      <c r="Q244" s="300"/>
      <c r="R244" s="9"/>
      <c r="S244" s="301"/>
      <c r="T244" s="9"/>
      <c r="U244" s="9"/>
      <c r="V244" s="9"/>
      <c r="W244" s="9"/>
      <c r="X244" s="9"/>
      <c r="Y244" s="9"/>
      <c r="Z244" s="9"/>
      <c r="AA244" s="9"/>
      <c r="AB244" s="9"/>
    </row>
    <row r="245">
      <c r="A245" s="9"/>
      <c r="B245" s="154"/>
      <c r="C245" s="424"/>
      <c r="D245" s="9"/>
      <c r="E245" s="9"/>
      <c r="F245" s="9"/>
      <c r="G245" s="156"/>
      <c r="H245" s="156"/>
      <c r="I245" s="156"/>
      <c r="J245" s="156"/>
      <c r="K245" s="9"/>
      <c r="L245" s="9"/>
      <c r="M245" s="9"/>
      <c r="N245" s="425"/>
      <c r="O245" s="425"/>
      <c r="P245" s="425"/>
      <c r="Q245" s="300"/>
      <c r="R245" s="9"/>
      <c r="S245" s="301"/>
      <c r="T245" s="9"/>
      <c r="U245" s="9"/>
      <c r="V245" s="9"/>
      <c r="W245" s="9"/>
      <c r="X245" s="9"/>
      <c r="Y245" s="9"/>
      <c r="Z245" s="9"/>
      <c r="AA245" s="9"/>
      <c r="AB245" s="9"/>
    </row>
    <row r="246">
      <c r="A246" s="9"/>
      <c r="B246" s="154"/>
      <c r="C246" s="424"/>
      <c r="D246" s="9"/>
      <c r="E246" s="9"/>
      <c r="F246" s="9"/>
      <c r="G246" s="156"/>
      <c r="H246" s="156"/>
      <c r="I246" s="156"/>
      <c r="J246" s="156"/>
      <c r="K246" s="9"/>
      <c r="L246" s="9"/>
      <c r="M246" s="9"/>
      <c r="N246" s="425"/>
      <c r="O246" s="425"/>
      <c r="P246" s="425"/>
      <c r="Q246" s="300"/>
      <c r="R246" s="9"/>
      <c r="S246" s="301"/>
      <c r="T246" s="9"/>
      <c r="U246" s="9"/>
      <c r="V246" s="9"/>
      <c r="W246" s="9"/>
      <c r="X246" s="9"/>
      <c r="Y246" s="9"/>
      <c r="Z246" s="9"/>
      <c r="AA246" s="9"/>
      <c r="AB246" s="9"/>
    </row>
    <row r="247">
      <c r="A247" s="9"/>
      <c r="B247" s="154"/>
      <c r="C247" s="424"/>
      <c r="D247" s="9"/>
      <c r="E247" s="9"/>
      <c r="F247" s="9"/>
      <c r="G247" s="156"/>
      <c r="H247" s="156"/>
      <c r="I247" s="156"/>
      <c r="J247" s="156"/>
      <c r="K247" s="9"/>
      <c r="L247" s="9"/>
      <c r="M247" s="9"/>
      <c r="N247" s="425"/>
      <c r="O247" s="425"/>
      <c r="P247" s="425"/>
      <c r="Q247" s="300"/>
      <c r="R247" s="9"/>
      <c r="S247" s="301"/>
      <c r="T247" s="9"/>
      <c r="U247" s="9"/>
      <c r="V247" s="9"/>
      <c r="W247" s="9"/>
      <c r="X247" s="9"/>
      <c r="Y247" s="9"/>
      <c r="Z247" s="9"/>
      <c r="AA247" s="9"/>
      <c r="AB247" s="9"/>
    </row>
    <row r="248">
      <c r="A248" s="9"/>
      <c r="B248" s="154"/>
      <c r="C248" s="424"/>
      <c r="D248" s="9"/>
      <c r="E248" s="9"/>
      <c r="F248" s="9"/>
      <c r="G248" s="156"/>
      <c r="H248" s="156"/>
      <c r="I248" s="156"/>
      <c r="J248" s="156"/>
      <c r="K248" s="9"/>
      <c r="L248" s="9"/>
      <c r="M248" s="9"/>
      <c r="N248" s="425"/>
      <c r="O248" s="425"/>
      <c r="P248" s="425"/>
      <c r="Q248" s="300"/>
      <c r="R248" s="9"/>
      <c r="S248" s="301"/>
      <c r="T248" s="9"/>
      <c r="U248" s="9"/>
      <c r="V248" s="9"/>
      <c r="W248" s="9"/>
      <c r="X248" s="9"/>
      <c r="Y248" s="9"/>
      <c r="Z248" s="9"/>
      <c r="AA248" s="9"/>
      <c r="AB248" s="9"/>
    </row>
    <row r="249">
      <c r="A249" s="9"/>
      <c r="B249" s="154"/>
      <c r="C249" s="424"/>
      <c r="D249" s="9"/>
      <c r="E249" s="9"/>
      <c r="F249" s="9"/>
      <c r="G249" s="156"/>
      <c r="H249" s="156"/>
      <c r="I249" s="156"/>
      <c r="J249" s="156"/>
      <c r="K249" s="9"/>
      <c r="L249" s="9"/>
      <c r="M249" s="9"/>
      <c r="N249" s="425"/>
      <c r="O249" s="425"/>
      <c r="P249" s="425"/>
      <c r="Q249" s="300"/>
      <c r="R249" s="9"/>
      <c r="S249" s="301"/>
      <c r="T249" s="9"/>
      <c r="U249" s="9"/>
      <c r="V249" s="9"/>
      <c r="W249" s="9"/>
      <c r="X249" s="9"/>
      <c r="Y249" s="9"/>
      <c r="Z249" s="9"/>
      <c r="AA249" s="9"/>
      <c r="AB249" s="9"/>
    </row>
    <row r="250">
      <c r="A250" s="9"/>
      <c r="B250" s="154"/>
      <c r="C250" s="424"/>
      <c r="D250" s="9"/>
      <c r="E250" s="9"/>
      <c r="F250" s="9"/>
      <c r="G250" s="156"/>
      <c r="H250" s="156"/>
      <c r="I250" s="156"/>
      <c r="J250" s="156"/>
      <c r="K250" s="9"/>
      <c r="L250" s="9"/>
      <c r="M250" s="9"/>
      <c r="N250" s="425"/>
      <c r="O250" s="425"/>
      <c r="P250" s="425"/>
      <c r="Q250" s="300"/>
      <c r="R250" s="9"/>
      <c r="S250" s="301"/>
      <c r="T250" s="9"/>
      <c r="U250" s="9"/>
      <c r="V250" s="9"/>
      <c r="W250" s="9"/>
      <c r="X250" s="9"/>
      <c r="Y250" s="9"/>
      <c r="Z250" s="9"/>
      <c r="AA250" s="9"/>
      <c r="AB250" s="9"/>
    </row>
    <row r="251">
      <c r="A251" s="9"/>
      <c r="B251" s="154"/>
      <c r="C251" s="424"/>
      <c r="D251" s="9"/>
      <c r="E251" s="9"/>
      <c r="F251" s="9"/>
      <c r="G251" s="156"/>
      <c r="H251" s="156"/>
      <c r="I251" s="156"/>
      <c r="J251" s="156"/>
      <c r="K251" s="9"/>
      <c r="L251" s="9"/>
      <c r="M251" s="9"/>
      <c r="N251" s="425"/>
      <c r="O251" s="425"/>
      <c r="P251" s="425"/>
      <c r="Q251" s="300"/>
      <c r="R251" s="9"/>
      <c r="S251" s="301"/>
      <c r="T251" s="9"/>
      <c r="U251" s="9"/>
      <c r="V251" s="9"/>
      <c r="W251" s="9"/>
      <c r="X251" s="9"/>
      <c r="Y251" s="9"/>
      <c r="Z251" s="9"/>
      <c r="AA251" s="9"/>
      <c r="AB251" s="9"/>
    </row>
    <row r="252">
      <c r="A252" s="9"/>
      <c r="B252" s="154"/>
      <c r="C252" s="424"/>
      <c r="D252" s="9"/>
      <c r="E252" s="9"/>
      <c r="F252" s="9"/>
      <c r="G252" s="156"/>
      <c r="H252" s="156"/>
      <c r="I252" s="156"/>
      <c r="J252" s="156"/>
      <c r="K252" s="9"/>
      <c r="L252" s="9"/>
      <c r="M252" s="9"/>
      <c r="N252" s="425"/>
      <c r="O252" s="425"/>
      <c r="P252" s="425"/>
      <c r="Q252" s="300"/>
      <c r="R252" s="9"/>
      <c r="S252" s="301"/>
      <c r="T252" s="9"/>
      <c r="U252" s="9"/>
      <c r="V252" s="9"/>
      <c r="W252" s="9"/>
      <c r="X252" s="9"/>
      <c r="Y252" s="9"/>
      <c r="Z252" s="9"/>
      <c r="AA252" s="9"/>
      <c r="AB252" s="9"/>
    </row>
    <row r="253">
      <c r="A253" s="9"/>
      <c r="B253" s="154"/>
      <c r="C253" s="424"/>
      <c r="D253" s="9"/>
      <c r="E253" s="9"/>
      <c r="F253" s="9"/>
      <c r="G253" s="156"/>
      <c r="H253" s="156"/>
      <c r="I253" s="156"/>
      <c r="J253" s="156"/>
      <c r="K253" s="9"/>
      <c r="L253" s="9"/>
      <c r="M253" s="9"/>
      <c r="N253" s="425"/>
      <c r="O253" s="425"/>
      <c r="P253" s="425"/>
      <c r="Q253" s="300"/>
      <c r="R253" s="9"/>
      <c r="S253" s="301"/>
      <c r="T253" s="9"/>
      <c r="U253" s="9"/>
      <c r="V253" s="9"/>
      <c r="W253" s="9"/>
      <c r="X253" s="9"/>
      <c r="Y253" s="9"/>
      <c r="Z253" s="9"/>
      <c r="AA253" s="9"/>
      <c r="AB253" s="9"/>
    </row>
    <row r="254">
      <c r="A254" s="9"/>
      <c r="B254" s="154"/>
      <c r="C254" s="424"/>
      <c r="D254" s="9"/>
      <c r="E254" s="9"/>
      <c r="F254" s="9"/>
      <c r="G254" s="156"/>
      <c r="H254" s="156"/>
      <c r="I254" s="156"/>
      <c r="J254" s="156"/>
      <c r="K254" s="9"/>
      <c r="L254" s="9"/>
      <c r="M254" s="9"/>
      <c r="N254" s="425"/>
      <c r="O254" s="425"/>
      <c r="P254" s="425"/>
      <c r="Q254" s="300"/>
      <c r="R254" s="9"/>
      <c r="S254" s="301"/>
      <c r="T254" s="9"/>
      <c r="U254" s="9"/>
      <c r="V254" s="9"/>
      <c r="W254" s="9"/>
      <c r="X254" s="9"/>
      <c r="Y254" s="9"/>
      <c r="Z254" s="9"/>
      <c r="AA254" s="9"/>
      <c r="AB254" s="9"/>
    </row>
    <row r="255">
      <c r="A255" s="9"/>
      <c r="B255" s="154"/>
      <c r="C255" s="424"/>
      <c r="D255" s="9"/>
      <c r="E255" s="9"/>
      <c r="F255" s="9"/>
      <c r="G255" s="156"/>
      <c r="H255" s="156"/>
      <c r="I255" s="156"/>
      <c r="J255" s="156"/>
      <c r="K255" s="9"/>
      <c r="L255" s="9"/>
      <c r="M255" s="9"/>
      <c r="N255" s="425"/>
      <c r="O255" s="425"/>
      <c r="P255" s="425"/>
      <c r="Q255" s="300"/>
      <c r="R255" s="9"/>
      <c r="S255" s="301"/>
      <c r="T255" s="9"/>
      <c r="U255" s="9"/>
      <c r="V255" s="9"/>
      <c r="W255" s="9"/>
      <c r="X255" s="9"/>
      <c r="Y255" s="9"/>
      <c r="Z255" s="9"/>
      <c r="AA255" s="9"/>
      <c r="AB255" s="9"/>
    </row>
    <row r="256">
      <c r="A256" s="9"/>
      <c r="B256" s="154"/>
      <c r="C256" s="424"/>
      <c r="D256" s="9"/>
      <c r="E256" s="9"/>
      <c r="F256" s="9"/>
      <c r="G256" s="156"/>
      <c r="H256" s="156"/>
      <c r="I256" s="156"/>
      <c r="J256" s="156"/>
      <c r="K256" s="9"/>
      <c r="L256" s="9"/>
      <c r="M256" s="9"/>
      <c r="N256" s="425"/>
      <c r="O256" s="425"/>
      <c r="P256" s="425"/>
      <c r="Q256" s="300"/>
      <c r="R256" s="9"/>
      <c r="S256" s="301"/>
      <c r="T256" s="9"/>
      <c r="U256" s="9"/>
      <c r="V256" s="9"/>
      <c r="W256" s="9"/>
      <c r="X256" s="9"/>
      <c r="Y256" s="9"/>
      <c r="Z256" s="9"/>
      <c r="AA256" s="9"/>
      <c r="AB256" s="9"/>
    </row>
    <row r="257">
      <c r="A257" s="9"/>
      <c r="B257" s="154"/>
      <c r="C257" s="424"/>
      <c r="D257" s="9"/>
      <c r="E257" s="9"/>
      <c r="F257" s="9"/>
      <c r="G257" s="156"/>
      <c r="H257" s="156"/>
      <c r="I257" s="156"/>
      <c r="J257" s="156"/>
      <c r="K257" s="9"/>
      <c r="L257" s="9"/>
      <c r="M257" s="9"/>
      <c r="N257" s="425"/>
      <c r="O257" s="425"/>
      <c r="P257" s="425"/>
      <c r="Q257" s="300"/>
      <c r="R257" s="9"/>
      <c r="S257" s="301"/>
      <c r="T257" s="9"/>
      <c r="U257" s="9"/>
      <c r="V257" s="9"/>
      <c r="W257" s="9"/>
      <c r="X257" s="9"/>
      <c r="Y257" s="9"/>
      <c r="Z257" s="9"/>
      <c r="AA257" s="9"/>
      <c r="AB257" s="9"/>
    </row>
    <row r="258">
      <c r="A258" s="9"/>
      <c r="B258" s="154"/>
      <c r="C258" s="424"/>
      <c r="D258" s="9"/>
      <c r="E258" s="9"/>
      <c r="F258" s="9"/>
      <c r="G258" s="156"/>
      <c r="H258" s="156"/>
      <c r="I258" s="156"/>
      <c r="J258" s="156"/>
      <c r="K258" s="9"/>
      <c r="L258" s="9"/>
      <c r="M258" s="9"/>
      <c r="N258" s="425"/>
      <c r="O258" s="425"/>
      <c r="P258" s="425"/>
      <c r="Q258" s="300"/>
      <c r="R258" s="9"/>
      <c r="S258" s="301"/>
      <c r="T258" s="9"/>
      <c r="U258" s="9"/>
      <c r="V258" s="9"/>
      <c r="W258" s="9"/>
      <c r="X258" s="9"/>
      <c r="Y258" s="9"/>
      <c r="Z258" s="9"/>
      <c r="AA258" s="9"/>
      <c r="AB258" s="9"/>
    </row>
    <row r="259">
      <c r="A259" s="9"/>
      <c r="B259" s="154"/>
      <c r="C259" s="424"/>
      <c r="D259" s="9"/>
      <c r="E259" s="9"/>
      <c r="F259" s="9"/>
      <c r="G259" s="156"/>
      <c r="H259" s="156"/>
      <c r="I259" s="156"/>
      <c r="J259" s="156"/>
      <c r="K259" s="9"/>
      <c r="L259" s="9"/>
      <c r="M259" s="9"/>
      <c r="N259" s="425"/>
      <c r="O259" s="425"/>
      <c r="P259" s="425"/>
      <c r="Q259" s="300"/>
      <c r="R259" s="9"/>
      <c r="S259" s="301"/>
      <c r="T259" s="9"/>
      <c r="U259" s="9"/>
      <c r="V259" s="9"/>
      <c r="W259" s="9"/>
      <c r="X259" s="9"/>
      <c r="Y259" s="9"/>
      <c r="Z259" s="9"/>
      <c r="AA259" s="9"/>
      <c r="AB259" s="9"/>
    </row>
    <row r="260">
      <c r="A260" s="9"/>
      <c r="B260" s="154"/>
      <c r="C260" s="424"/>
      <c r="D260" s="9"/>
      <c r="E260" s="9"/>
      <c r="F260" s="9"/>
      <c r="G260" s="156"/>
      <c r="H260" s="156"/>
      <c r="I260" s="156"/>
      <c r="J260" s="156"/>
      <c r="K260" s="9"/>
      <c r="L260" s="9"/>
      <c r="M260" s="9"/>
      <c r="N260" s="425"/>
      <c r="O260" s="425"/>
      <c r="P260" s="425"/>
      <c r="Q260" s="300"/>
      <c r="R260" s="9"/>
      <c r="S260" s="301"/>
      <c r="T260" s="9"/>
      <c r="U260" s="9"/>
      <c r="V260" s="9"/>
      <c r="W260" s="9"/>
      <c r="X260" s="9"/>
      <c r="Y260" s="9"/>
      <c r="Z260" s="9"/>
      <c r="AA260" s="9"/>
      <c r="AB260" s="9"/>
    </row>
    <row r="261">
      <c r="A261" s="9"/>
      <c r="B261" s="154"/>
      <c r="C261" s="424"/>
      <c r="D261" s="9"/>
      <c r="E261" s="9"/>
      <c r="F261" s="9"/>
      <c r="G261" s="156"/>
      <c r="H261" s="156"/>
      <c r="I261" s="156"/>
      <c r="J261" s="156"/>
      <c r="K261" s="9"/>
      <c r="L261" s="9"/>
      <c r="M261" s="9"/>
      <c r="N261" s="425"/>
      <c r="O261" s="425"/>
      <c r="P261" s="425"/>
      <c r="Q261" s="300"/>
      <c r="R261" s="9"/>
      <c r="S261" s="301"/>
      <c r="T261" s="9"/>
      <c r="U261" s="9"/>
      <c r="V261" s="9"/>
      <c r="W261" s="9"/>
      <c r="X261" s="9"/>
      <c r="Y261" s="9"/>
      <c r="Z261" s="9"/>
      <c r="AA261" s="9"/>
      <c r="AB261" s="9"/>
    </row>
    <row r="262">
      <c r="A262" s="9"/>
      <c r="B262" s="154"/>
      <c r="C262" s="424"/>
      <c r="D262" s="9"/>
      <c r="E262" s="9"/>
      <c r="F262" s="9"/>
      <c r="G262" s="156"/>
      <c r="H262" s="156"/>
      <c r="I262" s="156"/>
      <c r="J262" s="156"/>
      <c r="K262" s="9"/>
      <c r="L262" s="9"/>
      <c r="M262" s="9"/>
      <c r="N262" s="425"/>
      <c r="O262" s="425"/>
      <c r="P262" s="425"/>
      <c r="Q262" s="300"/>
      <c r="R262" s="9"/>
      <c r="S262" s="301"/>
      <c r="T262" s="9"/>
      <c r="U262" s="9"/>
      <c r="V262" s="9"/>
      <c r="W262" s="9"/>
      <c r="X262" s="9"/>
      <c r="Y262" s="9"/>
      <c r="Z262" s="9"/>
      <c r="AA262" s="9"/>
      <c r="AB262" s="9"/>
    </row>
    <row r="263">
      <c r="A263" s="9"/>
      <c r="B263" s="154"/>
      <c r="C263" s="424"/>
      <c r="D263" s="9"/>
      <c r="E263" s="9"/>
      <c r="F263" s="9"/>
      <c r="G263" s="156"/>
      <c r="H263" s="156"/>
      <c r="I263" s="156"/>
      <c r="J263" s="156"/>
      <c r="K263" s="9"/>
      <c r="L263" s="9"/>
      <c r="M263" s="9"/>
      <c r="N263" s="425"/>
      <c r="O263" s="425"/>
      <c r="P263" s="425"/>
      <c r="Q263" s="300"/>
      <c r="R263" s="9"/>
      <c r="S263" s="301"/>
      <c r="T263" s="9"/>
      <c r="U263" s="9"/>
      <c r="V263" s="9"/>
      <c r="W263" s="9"/>
      <c r="X263" s="9"/>
      <c r="Y263" s="9"/>
      <c r="Z263" s="9"/>
      <c r="AA263" s="9"/>
      <c r="AB263" s="9"/>
    </row>
    <row r="264">
      <c r="A264" s="9"/>
      <c r="B264" s="154"/>
      <c r="C264" s="424"/>
      <c r="D264" s="9"/>
      <c r="E264" s="9"/>
      <c r="F264" s="9"/>
      <c r="G264" s="156"/>
      <c r="H264" s="156"/>
      <c r="I264" s="156"/>
      <c r="J264" s="156"/>
      <c r="K264" s="9"/>
      <c r="L264" s="9"/>
      <c r="M264" s="9"/>
      <c r="N264" s="425"/>
      <c r="O264" s="425"/>
      <c r="P264" s="425"/>
      <c r="Q264" s="300"/>
      <c r="R264" s="9"/>
      <c r="S264" s="301"/>
      <c r="T264" s="9"/>
      <c r="U264" s="9"/>
      <c r="V264" s="9"/>
      <c r="W264" s="9"/>
      <c r="X264" s="9"/>
      <c r="Y264" s="9"/>
      <c r="Z264" s="9"/>
      <c r="AA264" s="9"/>
      <c r="AB264" s="9"/>
    </row>
    <row r="265">
      <c r="A265" s="9"/>
      <c r="B265" s="154"/>
      <c r="C265" s="424"/>
      <c r="D265" s="9"/>
      <c r="E265" s="9"/>
      <c r="F265" s="9"/>
      <c r="G265" s="156"/>
      <c r="H265" s="156"/>
      <c r="I265" s="156"/>
      <c r="J265" s="156"/>
      <c r="K265" s="9"/>
      <c r="L265" s="9"/>
      <c r="M265" s="9"/>
      <c r="N265" s="425"/>
      <c r="O265" s="425"/>
      <c r="P265" s="425"/>
      <c r="Q265" s="300"/>
      <c r="R265" s="9"/>
      <c r="S265" s="301"/>
      <c r="T265" s="9"/>
      <c r="U265" s="9"/>
      <c r="V265" s="9"/>
      <c r="W265" s="9"/>
      <c r="X265" s="9"/>
      <c r="Y265" s="9"/>
      <c r="Z265" s="9"/>
      <c r="AA265" s="9"/>
      <c r="AB265" s="9"/>
    </row>
    <row r="266">
      <c r="A266" s="9"/>
      <c r="B266" s="154"/>
      <c r="C266" s="424"/>
      <c r="D266" s="9"/>
      <c r="E266" s="9"/>
      <c r="F266" s="9"/>
      <c r="G266" s="156"/>
      <c r="H266" s="156"/>
      <c r="I266" s="156"/>
      <c r="J266" s="156"/>
      <c r="K266" s="9"/>
      <c r="L266" s="9"/>
      <c r="M266" s="9"/>
      <c r="N266" s="425"/>
      <c r="O266" s="425"/>
      <c r="P266" s="425"/>
      <c r="Q266" s="300"/>
      <c r="R266" s="9"/>
      <c r="S266" s="301"/>
      <c r="T266" s="9"/>
      <c r="U266" s="9"/>
      <c r="V266" s="9"/>
      <c r="W266" s="9"/>
      <c r="X266" s="9"/>
      <c r="Y266" s="9"/>
      <c r="Z266" s="9"/>
      <c r="AA266" s="9"/>
      <c r="AB266" s="9"/>
    </row>
    <row r="267">
      <c r="A267" s="9"/>
      <c r="B267" s="154"/>
      <c r="C267" s="424"/>
      <c r="D267" s="9"/>
      <c r="E267" s="9"/>
      <c r="F267" s="9"/>
      <c r="G267" s="156"/>
      <c r="H267" s="156"/>
      <c r="I267" s="156"/>
      <c r="J267" s="156"/>
      <c r="K267" s="9"/>
      <c r="L267" s="9"/>
      <c r="M267" s="9"/>
      <c r="N267" s="425"/>
      <c r="O267" s="425"/>
      <c r="P267" s="425"/>
      <c r="Q267" s="300"/>
      <c r="R267" s="9"/>
      <c r="S267" s="301"/>
      <c r="T267" s="9"/>
      <c r="U267" s="9"/>
      <c r="V267" s="9"/>
      <c r="W267" s="9"/>
      <c r="X267" s="9"/>
      <c r="Y267" s="9"/>
      <c r="Z267" s="9"/>
      <c r="AA267" s="9"/>
      <c r="AB267" s="9"/>
    </row>
    <row r="268">
      <c r="A268" s="9"/>
      <c r="B268" s="154"/>
      <c r="C268" s="424"/>
      <c r="D268" s="9"/>
      <c r="E268" s="9"/>
      <c r="F268" s="9"/>
      <c r="G268" s="156"/>
      <c r="H268" s="156"/>
      <c r="I268" s="156"/>
      <c r="J268" s="156"/>
      <c r="K268" s="9"/>
      <c r="L268" s="9"/>
      <c r="M268" s="9"/>
      <c r="N268" s="425"/>
      <c r="O268" s="425"/>
      <c r="P268" s="425"/>
      <c r="Q268" s="300"/>
      <c r="R268" s="9"/>
      <c r="S268" s="301"/>
      <c r="T268" s="9"/>
      <c r="U268" s="9"/>
      <c r="V268" s="9"/>
      <c r="W268" s="9"/>
      <c r="X268" s="9"/>
      <c r="Y268" s="9"/>
      <c r="Z268" s="9"/>
      <c r="AA268" s="9"/>
      <c r="AB268" s="9"/>
    </row>
    <row r="269">
      <c r="A269" s="9"/>
      <c r="B269" s="154"/>
      <c r="C269" s="424"/>
      <c r="D269" s="9"/>
      <c r="E269" s="9"/>
      <c r="F269" s="9"/>
      <c r="G269" s="156"/>
      <c r="H269" s="156"/>
      <c r="I269" s="156"/>
      <c r="J269" s="156"/>
      <c r="K269" s="9"/>
      <c r="L269" s="9"/>
      <c r="M269" s="9"/>
      <c r="N269" s="425"/>
      <c r="O269" s="425"/>
      <c r="P269" s="425"/>
      <c r="Q269" s="300"/>
      <c r="R269" s="9"/>
      <c r="S269" s="301"/>
      <c r="T269" s="9"/>
      <c r="U269" s="9"/>
      <c r="V269" s="9"/>
      <c r="W269" s="9"/>
      <c r="X269" s="9"/>
      <c r="Y269" s="9"/>
      <c r="Z269" s="9"/>
      <c r="AA269" s="9"/>
      <c r="AB269" s="9"/>
    </row>
    <row r="270">
      <c r="A270" s="9"/>
      <c r="B270" s="154"/>
      <c r="C270" s="424"/>
      <c r="D270" s="9"/>
      <c r="E270" s="9"/>
      <c r="F270" s="9"/>
      <c r="G270" s="156"/>
      <c r="H270" s="156"/>
      <c r="I270" s="156"/>
      <c r="J270" s="156"/>
      <c r="K270" s="9"/>
      <c r="L270" s="9"/>
      <c r="M270" s="9"/>
      <c r="N270" s="425"/>
      <c r="O270" s="425"/>
      <c r="P270" s="425"/>
      <c r="Q270" s="300"/>
      <c r="R270" s="9"/>
      <c r="S270" s="301"/>
      <c r="T270" s="9"/>
      <c r="U270" s="9"/>
      <c r="V270" s="9"/>
      <c r="W270" s="9"/>
      <c r="X270" s="9"/>
      <c r="Y270" s="9"/>
      <c r="Z270" s="9"/>
      <c r="AA270" s="9"/>
      <c r="AB270" s="9"/>
    </row>
    <row r="271">
      <c r="A271" s="9"/>
      <c r="B271" s="154"/>
      <c r="C271" s="424"/>
      <c r="D271" s="9"/>
      <c r="E271" s="9"/>
      <c r="F271" s="9"/>
      <c r="G271" s="156"/>
      <c r="H271" s="156"/>
      <c r="I271" s="156"/>
      <c r="J271" s="156"/>
      <c r="K271" s="9"/>
      <c r="L271" s="9"/>
      <c r="M271" s="9"/>
      <c r="N271" s="425"/>
      <c r="O271" s="425"/>
      <c r="P271" s="425"/>
      <c r="Q271" s="300"/>
      <c r="R271" s="9"/>
      <c r="S271" s="301"/>
      <c r="T271" s="9"/>
      <c r="U271" s="9"/>
      <c r="V271" s="9"/>
      <c r="W271" s="9"/>
      <c r="X271" s="9"/>
      <c r="Y271" s="9"/>
      <c r="Z271" s="9"/>
      <c r="AA271" s="9"/>
      <c r="AB271" s="9"/>
    </row>
    <row r="272">
      <c r="A272" s="9"/>
      <c r="B272" s="154"/>
      <c r="C272" s="424"/>
      <c r="D272" s="9"/>
      <c r="E272" s="9"/>
      <c r="F272" s="9"/>
      <c r="G272" s="156"/>
      <c r="H272" s="156"/>
      <c r="I272" s="156"/>
      <c r="J272" s="156"/>
      <c r="K272" s="9"/>
      <c r="L272" s="9"/>
      <c r="M272" s="9"/>
      <c r="N272" s="425"/>
      <c r="O272" s="425"/>
      <c r="P272" s="425"/>
      <c r="Q272" s="300"/>
      <c r="R272" s="9"/>
      <c r="S272" s="301"/>
      <c r="T272" s="9"/>
      <c r="U272" s="9"/>
      <c r="V272" s="9"/>
      <c r="W272" s="9"/>
      <c r="X272" s="9"/>
      <c r="Y272" s="9"/>
      <c r="Z272" s="9"/>
      <c r="AA272" s="9"/>
      <c r="AB272" s="9"/>
    </row>
    <row r="273">
      <c r="A273" s="9"/>
      <c r="B273" s="154"/>
      <c r="C273" s="424"/>
      <c r="D273" s="9"/>
      <c r="E273" s="9"/>
      <c r="F273" s="9"/>
      <c r="G273" s="156"/>
      <c r="H273" s="156"/>
      <c r="I273" s="156"/>
      <c r="J273" s="156"/>
      <c r="K273" s="9"/>
      <c r="L273" s="9"/>
      <c r="M273" s="9"/>
      <c r="N273" s="425"/>
      <c r="O273" s="425"/>
      <c r="P273" s="425"/>
      <c r="Q273" s="300"/>
      <c r="R273" s="9"/>
      <c r="S273" s="301"/>
      <c r="T273" s="9"/>
      <c r="U273" s="9"/>
      <c r="V273" s="9"/>
      <c r="W273" s="9"/>
      <c r="X273" s="9"/>
      <c r="Y273" s="9"/>
      <c r="Z273" s="9"/>
      <c r="AA273" s="9"/>
      <c r="AB273" s="9"/>
    </row>
    <row r="274">
      <c r="A274" s="9"/>
      <c r="B274" s="154"/>
      <c r="C274" s="424"/>
      <c r="D274" s="9"/>
      <c r="E274" s="9"/>
      <c r="F274" s="9"/>
      <c r="G274" s="156"/>
      <c r="H274" s="156"/>
      <c r="I274" s="156"/>
      <c r="J274" s="156"/>
      <c r="K274" s="9"/>
      <c r="L274" s="9"/>
      <c r="M274" s="9"/>
      <c r="N274" s="425"/>
      <c r="O274" s="425"/>
      <c r="P274" s="425"/>
      <c r="Q274" s="300"/>
      <c r="R274" s="9"/>
      <c r="S274" s="301"/>
      <c r="T274" s="9"/>
      <c r="U274" s="9"/>
      <c r="V274" s="9"/>
      <c r="W274" s="9"/>
      <c r="X274" s="9"/>
      <c r="Y274" s="9"/>
      <c r="Z274" s="9"/>
      <c r="AA274" s="9"/>
      <c r="AB274" s="9"/>
    </row>
    <row r="275">
      <c r="A275" s="9"/>
      <c r="B275" s="154"/>
      <c r="C275" s="424"/>
      <c r="D275" s="9"/>
      <c r="E275" s="9"/>
      <c r="F275" s="9"/>
      <c r="G275" s="156"/>
      <c r="H275" s="156"/>
      <c r="I275" s="156"/>
      <c r="J275" s="156"/>
      <c r="K275" s="9"/>
      <c r="L275" s="9"/>
      <c r="M275" s="9"/>
      <c r="N275" s="425"/>
      <c r="O275" s="425"/>
      <c r="P275" s="425"/>
      <c r="Q275" s="300"/>
      <c r="R275" s="9"/>
      <c r="S275" s="301"/>
      <c r="T275" s="9"/>
      <c r="U275" s="9"/>
      <c r="V275" s="9"/>
      <c r="W275" s="9"/>
      <c r="X275" s="9"/>
      <c r="Y275" s="9"/>
      <c r="Z275" s="9"/>
      <c r="AA275" s="9"/>
      <c r="AB275" s="9"/>
    </row>
    <row r="276">
      <c r="A276" s="9"/>
      <c r="B276" s="154"/>
      <c r="C276" s="424"/>
      <c r="D276" s="9"/>
      <c r="E276" s="9"/>
      <c r="F276" s="9"/>
      <c r="G276" s="156"/>
      <c r="H276" s="156"/>
      <c r="I276" s="156"/>
      <c r="J276" s="156"/>
      <c r="K276" s="9"/>
      <c r="L276" s="9"/>
      <c r="M276" s="9"/>
      <c r="N276" s="425"/>
      <c r="O276" s="425"/>
      <c r="P276" s="425"/>
      <c r="Q276" s="300"/>
      <c r="R276" s="9"/>
      <c r="S276" s="301"/>
      <c r="T276" s="9"/>
      <c r="U276" s="9"/>
      <c r="V276" s="9"/>
      <c r="W276" s="9"/>
      <c r="X276" s="9"/>
      <c r="Y276" s="9"/>
      <c r="Z276" s="9"/>
      <c r="AA276" s="9"/>
      <c r="AB276" s="9"/>
    </row>
    <row r="277">
      <c r="A277" s="9"/>
      <c r="B277" s="154"/>
      <c r="C277" s="424"/>
      <c r="D277" s="9"/>
      <c r="E277" s="9"/>
      <c r="F277" s="9"/>
      <c r="G277" s="156"/>
      <c r="H277" s="156"/>
      <c r="I277" s="156"/>
      <c r="J277" s="156"/>
      <c r="K277" s="9"/>
      <c r="L277" s="9"/>
      <c r="M277" s="9"/>
      <c r="N277" s="425"/>
      <c r="O277" s="425"/>
      <c r="P277" s="425"/>
      <c r="Q277" s="300"/>
      <c r="R277" s="9"/>
      <c r="S277" s="301"/>
      <c r="T277" s="9"/>
      <c r="U277" s="9"/>
      <c r="V277" s="9"/>
      <c r="W277" s="9"/>
      <c r="X277" s="9"/>
      <c r="Y277" s="9"/>
      <c r="Z277" s="9"/>
      <c r="AA277" s="9"/>
      <c r="AB277" s="9"/>
    </row>
    <row r="278">
      <c r="A278" s="9"/>
      <c r="B278" s="154"/>
      <c r="C278" s="424"/>
      <c r="D278" s="9"/>
      <c r="E278" s="9"/>
      <c r="F278" s="9"/>
      <c r="G278" s="156"/>
      <c r="H278" s="156"/>
      <c r="I278" s="156"/>
      <c r="J278" s="156"/>
      <c r="K278" s="9"/>
      <c r="L278" s="9"/>
      <c r="M278" s="9"/>
      <c r="N278" s="425"/>
      <c r="O278" s="425"/>
      <c r="P278" s="425"/>
      <c r="Q278" s="300"/>
      <c r="R278" s="9"/>
      <c r="S278" s="301"/>
      <c r="T278" s="9"/>
      <c r="U278" s="9"/>
      <c r="V278" s="9"/>
      <c r="W278" s="9"/>
      <c r="X278" s="9"/>
      <c r="Y278" s="9"/>
      <c r="Z278" s="9"/>
      <c r="AA278" s="9"/>
      <c r="AB278" s="9"/>
    </row>
    <row r="279">
      <c r="A279" s="9"/>
      <c r="B279" s="154"/>
      <c r="C279" s="424"/>
      <c r="D279" s="9"/>
      <c r="E279" s="9"/>
      <c r="F279" s="9"/>
      <c r="G279" s="156"/>
      <c r="H279" s="156"/>
      <c r="I279" s="156"/>
      <c r="J279" s="156"/>
      <c r="K279" s="9"/>
      <c r="L279" s="9"/>
      <c r="M279" s="9"/>
      <c r="N279" s="425"/>
      <c r="O279" s="425"/>
      <c r="P279" s="425"/>
      <c r="Q279" s="300"/>
      <c r="R279" s="9"/>
      <c r="S279" s="301"/>
      <c r="T279" s="9"/>
      <c r="U279" s="9"/>
      <c r="V279" s="9"/>
      <c r="W279" s="9"/>
      <c r="X279" s="9"/>
      <c r="Y279" s="9"/>
      <c r="Z279" s="9"/>
      <c r="AA279" s="9"/>
      <c r="AB279" s="9"/>
    </row>
    <row r="280">
      <c r="A280" s="9"/>
      <c r="B280" s="154"/>
      <c r="C280" s="424"/>
      <c r="D280" s="9"/>
      <c r="E280" s="9"/>
      <c r="F280" s="9"/>
      <c r="G280" s="156"/>
      <c r="H280" s="156"/>
      <c r="I280" s="156"/>
      <c r="J280" s="156"/>
      <c r="K280" s="9"/>
      <c r="L280" s="9"/>
      <c r="M280" s="9"/>
      <c r="N280" s="425"/>
      <c r="O280" s="425"/>
      <c r="P280" s="425"/>
      <c r="Q280" s="300"/>
      <c r="R280" s="9"/>
      <c r="S280" s="301"/>
      <c r="T280" s="9"/>
      <c r="U280" s="9"/>
      <c r="V280" s="9"/>
      <c r="W280" s="9"/>
      <c r="X280" s="9"/>
      <c r="Y280" s="9"/>
      <c r="Z280" s="9"/>
      <c r="AA280" s="9"/>
      <c r="AB280" s="9"/>
    </row>
    <row r="281">
      <c r="A281" s="9"/>
      <c r="B281" s="154"/>
      <c r="C281" s="424"/>
      <c r="D281" s="9"/>
      <c r="E281" s="9"/>
      <c r="F281" s="9"/>
      <c r="G281" s="156"/>
      <c r="H281" s="156"/>
      <c r="I281" s="156"/>
      <c r="J281" s="156"/>
      <c r="K281" s="9"/>
      <c r="L281" s="9"/>
      <c r="M281" s="9"/>
      <c r="N281" s="425"/>
      <c r="O281" s="425"/>
      <c r="P281" s="425"/>
      <c r="Q281" s="300"/>
      <c r="R281" s="9"/>
      <c r="S281" s="301"/>
      <c r="T281" s="9"/>
      <c r="U281" s="9"/>
      <c r="V281" s="9"/>
      <c r="W281" s="9"/>
      <c r="X281" s="9"/>
      <c r="Y281" s="9"/>
      <c r="Z281" s="9"/>
      <c r="AA281" s="9"/>
      <c r="AB281" s="9"/>
    </row>
    <row r="282">
      <c r="A282" s="9"/>
      <c r="B282" s="154"/>
      <c r="C282" s="424"/>
      <c r="D282" s="9"/>
      <c r="E282" s="9"/>
      <c r="F282" s="9"/>
      <c r="G282" s="156"/>
      <c r="H282" s="156"/>
      <c r="I282" s="156"/>
      <c r="J282" s="156"/>
      <c r="K282" s="9"/>
      <c r="L282" s="9"/>
      <c r="M282" s="9"/>
      <c r="N282" s="425"/>
      <c r="O282" s="425"/>
      <c r="P282" s="425"/>
      <c r="Q282" s="300"/>
      <c r="R282" s="9"/>
      <c r="S282" s="301"/>
      <c r="T282" s="9"/>
      <c r="U282" s="9"/>
      <c r="V282" s="9"/>
      <c r="W282" s="9"/>
      <c r="X282" s="9"/>
      <c r="Y282" s="9"/>
      <c r="Z282" s="9"/>
      <c r="AA282" s="9"/>
      <c r="AB282" s="9"/>
    </row>
    <row r="283">
      <c r="A283" s="9"/>
      <c r="B283" s="154"/>
      <c r="C283" s="424"/>
      <c r="D283" s="9"/>
      <c r="E283" s="9"/>
      <c r="F283" s="9"/>
      <c r="G283" s="156"/>
      <c r="H283" s="156"/>
      <c r="I283" s="156"/>
      <c r="J283" s="156"/>
      <c r="K283" s="9"/>
      <c r="L283" s="9"/>
      <c r="M283" s="9"/>
      <c r="N283" s="425"/>
      <c r="O283" s="425"/>
      <c r="P283" s="425"/>
      <c r="Q283" s="300"/>
      <c r="R283" s="9"/>
      <c r="S283" s="301"/>
      <c r="T283" s="9"/>
      <c r="U283" s="9"/>
      <c r="V283" s="9"/>
      <c r="W283" s="9"/>
      <c r="X283" s="9"/>
      <c r="Y283" s="9"/>
      <c r="Z283" s="9"/>
      <c r="AA283" s="9"/>
      <c r="AB283" s="9"/>
    </row>
    <row r="284">
      <c r="A284" s="9"/>
      <c r="B284" s="154"/>
      <c r="C284" s="424"/>
      <c r="D284" s="9"/>
      <c r="E284" s="9"/>
      <c r="F284" s="9"/>
      <c r="G284" s="156"/>
      <c r="H284" s="156"/>
      <c r="I284" s="156"/>
      <c r="J284" s="156"/>
      <c r="K284" s="9"/>
      <c r="L284" s="9"/>
      <c r="M284" s="9"/>
      <c r="N284" s="425"/>
      <c r="O284" s="425"/>
      <c r="P284" s="425"/>
      <c r="Q284" s="300"/>
      <c r="R284" s="9"/>
      <c r="S284" s="301"/>
      <c r="T284" s="9"/>
      <c r="U284" s="9"/>
      <c r="V284" s="9"/>
      <c r="W284" s="9"/>
      <c r="X284" s="9"/>
      <c r="Y284" s="9"/>
      <c r="Z284" s="9"/>
      <c r="AA284" s="9"/>
      <c r="AB284" s="9"/>
    </row>
    <row r="285">
      <c r="A285" s="9"/>
      <c r="B285" s="154"/>
      <c r="C285" s="424"/>
      <c r="D285" s="9"/>
      <c r="E285" s="9"/>
      <c r="F285" s="9"/>
      <c r="G285" s="156"/>
      <c r="H285" s="156"/>
      <c r="I285" s="156"/>
      <c r="J285" s="156"/>
      <c r="K285" s="9"/>
      <c r="L285" s="9"/>
      <c r="M285" s="9"/>
      <c r="N285" s="425"/>
      <c r="O285" s="425"/>
      <c r="P285" s="425"/>
      <c r="Q285" s="300"/>
      <c r="R285" s="9"/>
      <c r="S285" s="301"/>
      <c r="T285" s="9"/>
      <c r="U285" s="9"/>
      <c r="V285" s="9"/>
      <c r="W285" s="9"/>
      <c r="X285" s="9"/>
      <c r="Y285" s="9"/>
      <c r="Z285" s="9"/>
      <c r="AA285" s="9"/>
      <c r="AB285" s="9"/>
    </row>
    <row r="286">
      <c r="A286" s="9"/>
      <c r="B286" s="154"/>
      <c r="C286" s="424"/>
      <c r="D286" s="9"/>
      <c r="E286" s="9"/>
      <c r="F286" s="9"/>
      <c r="G286" s="156"/>
      <c r="H286" s="156"/>
      <c r="I286" s="156"/>
      <c r="J286" s="156"/>
      <c r="K286" s="9"/>
      <c r="L286" s="9"/>
      <c r="M286" s="9"/>
      <c r="N286" s="425"/>
      <c r="O286" s="425"/>
      <c r="P286" s="425"/>
      <c r="Q286" s="300"/>
      <c r="R286" s="9"/>
      <c r="S286" s="301"/>
      <c r="T286" s="9"/>
      <c r="U286" s="9"/>
      <c r="V286" s="9"/>
      <c r="W286" s="9"/>
      <c r="X286" s="9"/>
      <c r="Y286" s="9"/>
      <c r="Z286" s="9"/>
      <c r="AA286" s="9"/>
      <c r="AB286" s="9"/>
    </row>
    <row r="287">
      <c r="A287" s="9"/>
      <c r="B287" s="154"/>
      <c r="C287" s="424"/>
      <c r="D287" s="9"/>
      <c r="E287" s="9"/>
      <c r="F287" s="9"/>
      <c r="G287" s="156"/>
      <c r="H287" s="156"/>
      <c r="I287" s="156"/>
      <c r="J287" s="156"/>
      <c r="K287" s="9"/>
      <c r="L287" s="9"/>
      <c r="M287" s="9"/>
      <c r="N287" s="425"/>
      <c r="O287" s="425"/>
      <c r="P287" s="425"/>
      <c r="Q287" s="300"/>
      <c r="R287" s="9"/>
      <c r="S287" s="301"/>
      <c r="T287" s="9"/>
      <c r="U287" s="9"/>
      <c r="V287" s="9"/>
      <c r="W287" s="9"/>
      <c r="X287" s="9"/>
      <c r="Y287" s="9"/>
      <c r="Z287" s="9"/>
      <c r="AA287" s="9"/>
      <c r="AB287" s="9"/>
    </row>
    <row r="288">
      <c r="A288" s="9"/>
      <c r="B288" s="154"/>
      <c r="C288" s="424"/>
      <c r="D288" s="9"/>
      <c r="E288" s="9"/>
      <c r="F288" s="9"/>
      <c r="G288" s="156"/>
      <c r="H288" s="156"/>
      <c r="I288" s="156"/>
      <c r="J288" s="156"/>
      <c r="K288" s="9"/>
      <c r="L288" s="9"/>
      <c r="M288" s="9"/>
      <c r="N288" s="425"/>
      <c r="O288" s="425"/>
      <c r="P288" s="425"/>
      <c r="Q288" s="300"/>
      <c r="R288" s="9"/>
      <c r="S288" s="301"/>
      <c r="T288" s="9"/>
      <c r="U288" s="9"/>
      <c r="V288" s="9"/>
      <c r="W288" s="9"/>
      <c r="X288" s="9"/>
      <c r="Y288" s="9"/>
      <c r="Z288" s="9"/>
      <c r="AA288" s="9"/>
      <c r="AB288" s="9"/>
    </row>
    <row r="289">
      <c r="A289" s="9"/>
      <c r="B289" s="154"/>
      <c r="C289" s="424"/>
      <c r="D289" s="9"/>
      <c r="E289" s="9"/>
      <c r="F289" s="9"/>
      <c r="G289" s="156"/>
      <c r="H289" s="156"/>
      <c r="I289" s="156"/>
      <c r="J289" s="156"/>
      <c r="K289" s="9"/>
      <c r="L289" s="9"/>
      <c r="M289" s="9"/>
      <c r="N289" s="425"/>
      <c r="O289" s="425"/>
      <c r="P289" s="425"/>
      <c r="Q289" s="300"/>
      <c r="R289" s="9"/>
      <c r="S289" s="301"/>
      <c r="T289" s="9"/>
      <c r="U289" s="9"/>
      <c r="V289" s="9"/>
      <c r="W289" s="9"/>
      <c r="X289" s="9"/>
      <c r="Y289" s="9"/>
      <c r="Z289" s="9"/>
      <c r="AA289" s="9"/>
      <c r="AB289" s="9"/>
    </row>
    <row r="290">
      <c r="A290" s="9"/>
      <c r="B290" s="154"/>
      <c r="C290" s="424"/>
      <c r="D290" s="9"/>
      <c r="E290" s="9"/>
      <c r="F290" s="9"/>
      <c r="G290" s="156"/>
      <c r="H290" s="156"/>
      <c r="I290" s="156"/>
      <c r="J290" s="156"/>
      <c r="K290" s="9"/>
      <c r="L290" s="9"/>
      <c r="M290" s="9"/>
      <c r="N290" s="425"/>
      <c r="O290" s="425"/>
      <c r="P290" s="425"/>
      <c r="Q290" s="300"/>
      <c r="R290" s="9"/>
      <c r="S290" s="301"/>
      <c r="T290" s="9"/>
      <c r="U290" s="9"/>
      <c r="V290" s="9"/>
      <c r="W290" s="9"/>
      <c r="X290" s="9"/>
      <c r="Y290" s="9"/>
      <c r="Z290" s="9"/>
      <c r="AA290" s="9"/>
      <c r="AB290" s="9"/>
    </row>
    <row r="291">
      <c r="A291" s="9"/>
      <c r="B291" s="154"/>
      <c r="C291" s="424"/>
      <c r="D291" s="9"/>
      <c r="E291" s="9"/>
      <c r="F291" s="9"/>
      <c r="G291" s="156"/>
      <c r="H291" s="156"/>
      <c r="I291" s="156"/>
      <c r="J291" s="156"/>
      <c r="K291" s="9"/>
      <c r="L291" s="9"/>
      <c r="M291" s="9"/>
      <c r="N291" s="425"/>
      <c r="O291" s="425"/>
      <c r="P291" s="425"/>
      <c r="Q291" s="300"/>
      <c r="R291" s="9"/>
      <c r="S291" s="301"/>
      <c r="T291" s="9"/>
      <c r="U291" s="9"/>
      <c r="V291" s="9"/>
      <c r="W291" s="9"/>
      <c r="X291" s="9"/>
      <c r="Y291" s="9"/>
      <c r="Z291" s="9"/>
      <c r="AA291" s="9"/>
      <c r="AB291" s="9"/>
    </row>
    <row r="292">
      <c r="A292" s="9"/>
      <c r="B292" s="154"/>
      <c r="C292" s="424"/>
      <c r="D292" s="9"/>
      <c r="E292" s="9"/>
      <c r="F292" s="9"/>
      <c r="G292" s="156"/>
      <c r="H292" s="156"/>
      <c r="I292" s="156"/>
      <c r="J292" s="156"/>
      <c r="K292" s="9"/>
      <c r="L292" s="9"/>
      <c r="M292" s="9"/>
      <c r="N292" s="425"/>
      <c r="O292" s="425"/>
      <c r="P292" s="425"/>
      <c r="Q292" s="300"/>
      <c r="R292" s="9"/>
      <c r="S292" s="301"/>
      <c r="T292" s="9"/>
      <c r="U292" s="9"/>
      <c r="V292" s="9"/>
      <c r="W292" s="9"/>
      <c r="X292" s="9"/>
      <c r="Y292" s="9"/>
      <c r="Z292" s="9"/>
      <c r="AA292" s="9"/>
      <c r="AB292" s="9"/>
    </row>
    <row r="293">
      <c r="A293" s="9"/>
      <c r="B293" s="154"/>
      <c r="C293" s="424"/>
      <c r="D293" s="9"/>
      <c r="E293" s="9"/>
      <c r="F293" s="9"/>
      <c r="G293" s="156"/>
      <c r="H293" s="156"/>
      <c r="I293" s="156"/>
      <c r="J293" s="156"/>
      <c r="K293" s="9"/>
      <c r="L293" s="9"/>
      <c r="M293" s="9"/>
      <c r="N293" s="425"/>
      <c r="O293" s="425"/>
      <c r="P293" s="425"/>
      <c r="Q293" s="300"/>
      <c r="R293" s="9"/>
      <c r="S293" s="301"/>
      <c r="T293" s="9"/>
      <c r="U293" s="9"/>
      <c r="V293" s="9"/>
      <c r="W293" s="9"/>
      <c r="X293" s="9"/>
      <c r="Y293" s="9"/>
      <c r="Z293" s="9"/>
      <c r="AA293" s="9"/>
      <c r="AB293" s="9"/>
    </row>
    <row r="294">
      <c r="A294" s="9"/>
      <c r="B294" s="154"/>
      <c r="C294" s="424"/>
      <c r="D294" s="9"/>
      <c r="E294" s="9"/>
      <c r="F294" s="9"/>
      <c r="G294" s="156"/>
      <c r="H294" s="156"/>
      <c r="I294" s="156"/>
      <c r="J294" s="156"/>
      <c r="K294" s="9"/>
      <c r="L294" s="9"/>
      <c r="M294" s="9"/>
      <c r="N294" s="425"/>
      <c r="O294" s="425"/>
      <c r="P294" s="425"/>
      <c r="Q294" s="300"/>
      <c r="R294" s="9"/>
      <c r="S294" s="301"/>
      <c r="T294" s="9"/>
      <c r="U294" s="9"/>
      <c r="V294" s="9"/>
      <c r="W294" s="9"/>
      <c r="X294" s="9"/>
      <c r="Y294" s="9"/>
      <c r="Z294" s="9"/>
      <c r="AA294" s="9"/>
      <c r="AB294" s="9"/>
    </row>
    <row r="295">
      <c r="A295" s="9"/>
      <c r="B295" s="154"/>
      <c r="C295" s="424"/>
      <c r="D295" s="9"/>
      <c r="E295" s="9"/>
      <c r="F295" s="9"/>
      <c r="G295" s="156"/>
      <c r="H295" s="156"/>
      <c r="I295" s="156"/>
      <c r="J295" s="156"/>
      <c r="K295" s="9"/>
      <c r="L295" s="9"/>
      <c r="M295" s="9"/>
      <c r="N295" s="425"/>
      <c r="O295" s="425"/>
      <c r="P295" s="425"/>
      <c r="Q295" s="300"/>
      <c r="R295" s="9"/>
      <c r="S295" s="301"/>
      <c r="T295" s="9"/>
      <c r="U295" s="9"/>
      <c r="V295" s="9"/>
      <c r="W295" s="9"/>
      <c r="X295" s="9"/>
      <c r="Y295" s="9"/>
      <c r="Z295" s="9"/>
      <c r="AA295" s="9"/>
      <c r="AB295" s="9"/>
    </row>
    <row r="296">
      <c r="A296" s="9"/>
      <c r="B296" s="154"/>
      <c r="C296" s="424"/>
      <c r="D296" s="9"/>
      <c r="E296" s="9"/>
      <c r="F296" s="9"/>
      <c r="G296" s="156"/>
      <c r="H296" s="156"/>
      <c r="I296" s="156"/>
      <c r="J296" s="156"/>
      <c r="K296" s="9"/>
      <c r="L296" s="9"/>
      <c r="M296" s="9"/>
      <c r="N296" s="425"/>
      <c r="O296" s="425"/>
      <c r="P296" s="425"/>
      <c r="Q296" s="300"/>
      <c r="R296" s="9"/>
      <c r="S296" s="301"/>
      <c r="T296" s="9"/>
      <c r="U296" s="9"/>
      <c r="V296" s="9"/>
      <c r="W296" s="9"/>
      <c r="X296" s="9"/>
      <c r="Y296" s="9"/>
      <c r="Z296" s="9"/>
      <c r="AA296" s="9"/>
      <c r="AB296" s="9"/>
    </row>
    <row r="297">
      <c r="A297" s="9"/>
      <c r="B297" s="154"/>
      <c r="C297" s="424"/>
      <c r="D297" s="9"/>
      <c r="E297" s="9"/>
      <c r="F297" s="9"/>
      <c r="G297" s="156"/>
      <c r="H297" s="156"/>
      <c r="I297" s="156"/>
      <c r="J297" s="156"/>
      <c r="K297" s="9"/>
      <c r="L297" s="9"/>
      <c r="M297" s="9"/>
      <c r="N297" s="425"/>
      <c r="O297" s="425"/>
      <c r="P297" s="425"/>
      <c r="Q297" s="300"/>
      <c r="R297" s="9"/>
      <c r="S297" s="301"/>
      <c r="T297" s="9"/>
      <c r="U297" s="9"/>
      <c r="V297" s="9"/>
      <c r="W297" s="9"/>
      <c r="X297" s="9"/>
      <c r="Y297" s="9"/>
      <c r="Z297" s="9"/>
      <c r="AA297" s="9"/>
      <c r="AB297" s="9"/>
    </row>
    <row r="298">
      <c r="A298" s="9"/>
      <c r="B298" s="154"/>
      <c r="C298" s="424"/>
      <c r="D298" s="9"/>
      <c r="E298" s="9"/>
      <c r="F298" s="9"/>
      <c r="G298" s="156"/>
      <c r="H298" s="156"/>
      <c r="I298" s="156"/>
      <c r="J298" s="156"/>
      <c r="K298" s="9"/>
      <c r="L298" s="9"/>
      <c r="M298" s="9"/>
      <c r="N298" s="425"/>
      <c r="O298" s="425"/>
      <c r="P298" s="425"/>
      <c r="Q298" s="300"/>
      <c r="R298" s="9"/>
      <c r="S298" s="301"/>
      <c r="T298" s="9"/>
      <c r="U298" s="9"/>
      <c r="V298" s="9"/>
      <c r="W298" s="9"/>
      <c r="X298" s="9"/>
      <c r="Y298" s="9"/>
      <c r="Z298" s="9"/>
      <c r="AA298" s="9"/>
      <c r="AB298" s="9"/>
    </row>
    <row r="299">
      <c r="A299" s="9"/>
      <c r="B299" s="154"/>
      <c r="C299" s="424"/>
      <c r="D299" s="9"/>
      <c r="E299" s="9"/>
      <c r="F299" s="9"/>
      <c r="G299" s="156"/>
      <c r="H299" s="156"/>
      <c r="I299" s="156"/>
      <c r="J299" s="156"/>
      <c r="K299" s="9"/>
      <c r="L299" s="9"/>
      <c r="M299" s="9"/>
      <c r="N299" s="425"/>
      <c r="O299" s="425"/>
      <c r="P299" s="425"/>
      <c r="Q299" s="300"/>
      <c r="R299" s="9"/>
      <c r="S299" s="301"/>
      <c r="T299" s="9"/>
      <c r="U299" s="9"/>
      <c r="V299" s="9"/>
      <c r="W299" s="9"/>
      <c r="X299" s="9"/>
      <c r="Y299" s="9"/>
      <c r="Z299" s="9"/>
      <c r="AA299" s="9"/>
      <c r="AB299" s="9"/>
    </row>
    <row r="300">
      <c r="A300" s="9"/>
      <c r="B300" s="154"/>
      <c r="C300" s="424"/>
      <c r="D300" s="9"/>
      <c r="E300" s="9"/>
      <c r="F300" s="9"/>
      <c r="G300" s="156"/>
      <c r="H300" s="156"/>
      <c r="I300" s="156"/>
      <c r="J300" s="156"/>
      <c r="K300" s="9"/>
      <c r="L300" s="9"/>
      <c r="M300" s="9"/>
      <c r="N300" s="425"/>
      <c r="O300" s="425"/>
      <c r="P300" s="425"/>
      <c r="Q300" s="300"/>
      <c r="R300" s="9"/>
      <c r="S300" s="301"/>
      <c r="T300" s="9"/>
      <c r="U300" s="9"/>
      <c r="V300" s="9"/>
      <c r="W300" s="9"/>
      <c r="X300" s="9"/>
      <c r="Y300" s="9"/>
      <c r="Z300" s="9"/>
      <c r="AA300" s="9"/>
      <c r="AB300" s="9"/>
    </row>
    <row r="301">
      <c r="A301" s="9"/>
      <c r="B301" s="154"/>
      <c r="C301" s="424"/>
      <c r="D301" s="9"/>
      <c r="E301" s="9"/>
      <c r="F301" s="9"/>
      <c r="G301" s="156"/>
      <c r="H301" s="156"/>
      <c r="I301" s="156"/>
      <c r="J301" s="156"/>
      <c r="K301" s="9"/>
      <c r="L301" s="9"/>
      <c r="M301" s="9"/>
      <c r="N301" s="425"/>
      <c r="O301" s="425"/>
      <c r="P301" s="425"/>
      <c r="Q301" s="300"/>
      <c r="R301" s="9"/>
      <c r="S301" s="301"/>
      <c r="T301" s="9"/>
      <c r="U301" s="9"/>
      <c r="V301" s="9"/>
      <c r="W301" s="9"/>
      <c r="X301" s="9"/>
      <c r="Y301" s="9"/>
      <c r="Z301" s="9"/>
      <c r="AA301" s="9"/>
      <c r="AB301" s="9"/>
    </row>
    <row r="302">
      <c r="A302" s="9"/>
      <c r="B302" s="154"/>
      <c r="C302" s="424"/>
      <c r="D302" s="9"/>
      <c r="E302" s="9"/>
      <c r="F302" s="9"/>
      <c r="G302" s="156"/>
      <c r="H302" s="156"/>
      <c r="I302" s="156"/>
      <c r="J302" s="156"/>
      <c r="K302" s="9"/>
      <c r="L302" s="9"/>
      <c r="M302" s="9"/>
      <c r="N302" s="425"/>
      <c r="O302" s="425"/>
      <c r="P302" s="425"/>
      <c r="Q302" s="300"/>
      <c r="R302" s="9"/>
      <c r="S302" s="301"/>
      <c r="T302" s="9"/>
      <c r="U302" s="9"/>
      <c r="V302" s="9"/>
      <c r="W302" s="9"/>
      <c r="X302" s="9"/>
      <c r="Y302" s="9"/>
      <c r="Z302" s="9"/>
      <c r="AA302" s="9"/>
      <c r="AB302" s="9"/>
    </row>
    <row r="303">
      <c r="A303" s="9"/>
      <c r="B303" s="154"/>
      <c r="C303" s="424"/>
      <c r="D303" s="9"/>
      <c r="E303" s="9"/>
      <c r="F303" s="9"/>
      <c r="G303" s="156"/>
      <c r="H303" s="156"/>
      <c r="I303" s="156"/>
      <c r="J303" s="156"/>
      <c r="K303" s="9"/>
      <c r="L303" s="9"/>
      <c r="M303" s="9"/>
      <c r="N303" s="425"/>
      <c r="O303" s="425"/>
      <c r="P303" s="425"/>
      <c r="Q303" s="300"/>
      <c r="R303" s="9"/>
      <c r="S303" s="301"/>
      <c r="T303" s="9"/>
      <c r="U303" s="9"/>
      <c r="V303" s="9"/>
      <c r="W303" s="9"/>
      <c r="X303" s="9"/>
      <c r="Y303" s="9"/>
      <c r="Z303" s="9"/>
      <c r="AA303" s="9"/>
      <c r="AB303" s="9"/>
    </row>
    <row r="304">
      <c r="A304" s="9"/>
      <c r="B304" s="154"/>
      <c r="C304" s="424"/>
      <c r="D304" s="9"/>
      <c r="E304" s="9"/>
      <c r="F304" s="9"/>
      <c r="G304" s="156"/>
      <c r="H304" s="156"/>
      <c r="I304" s="156"/>
      <c r="J304" s="156"/>
      <c r="K304" s="9"/>
      <c r="L304" s="9"/>
      <c r="M304" s="9"/>
      <c r="N304" s="425"/>
      <c r="O304" s="425"/>
      <c r="P304" s="425"/>
      <c r="Q304" s="300"/>
      <c r="R304" s="9"/>
      <c r="S304" s="301"/>
      <c r="T304" s="9"/>
      <c r="U304" s="9"/>
      <c r="V304" s="9"/>
      <c r="W304" s="9"/>
      <c r="X304" s="9"/>
      <c r="Y304" s="9"/>
      <c r="Z304" s="9"/>
      <c r="AA304" s="9"/>
      <c r="AB304" s="9"/>
    </row>
    <row r="305">
      <c r="A305" s="9"/>
      <c r="B305" s="154"/>
      <c r="C305" s="424"/>
      <c r="D305" s="9"/>
      <c r="E305" s="9"/>
      <c r="F305" s="9"/>
      <c r="G305" s="156"/>
      <c r="H305" s="156"/>
      <c r="I305" s="156"/>
      <c r="J305" s="156"/>
      <c r="K305" s="9"/>
      <c r="L305" s="9"/>
      <c r="M305" s="9"/>
      <c r="N305" s="425"/>
      <c r="O305" s="425"/>
      <c r="P305" s="425"/>
      <c r="Q305" s="300"/>
      <c r="R305" s="9"/>
      <c r="S305" s="301"/>
      <c r="T305" s="9"/>
      <c r="U305" s="9"/>
      <c r="V305" s="9"/>
      <c r="W305" s="9"/>
      <c r="X305" s="9"/>
      <c r="Y305" s="9"/>
      <c r="Z305" s="9"/>
      <c r="AA305" s="9"/>
      <c r="AB305" s="9"/>
    </row>
    <row r="306">
      <c r="A306" s="9"/>
      <c r="B306" s="154"/>
      <c r="C306" s="424"/>
      <c r="D306" s="9"/>
      <c r="E306" s="9"/>
      <c r="F306" s="9"/>
      <c r="G306" s="156"/>
      <c r="H306" s="156"/>
      <c r="I306" s="156"/>
      <c r="J306" s="156"/>
      <c r="K306" s="9"/>
      <c r="L306" s="9"/>
      <c r="M306" s="9"/>
      <c r="N306" s="425"/>
      <c r="O306" s="425"/>
      <c r="P306" s="425"/>
      <c r="Q306" s="300"/>
      <c r="R306" s="9"/>
      <c r="S306" s="301"/>
      <c r="T306" s="9"/>
      <c r="U306" s="9"/>
      <c r="V306" s="9"/>
      <c r="W306" s="9"/>
      <c r="X306" s="9"/>
      <c r="Y306" s="9"/>
      <c r="Z306" s="9"/>
      <c r="AA306" s="9"/>
      <c r="AB306" s="9"/>
    </row>
    <row r="307">
      <c r="A307" s="9"/>
      <c r="B307" s="154"/>
      <c r="C307" s="424"/>
      <c r="D307" s="9"/>
      <c r="E307" s="9"/>
      <c r="F307" s="9"/>
      <c r="G307" s="156"/>
      <c r="H307" s="156"/>
      <c r="I307" s="156"/>
      <c r="J307" s="156"/>
      <c r="K307" s="9"/>
      <c r="L307" s="9"/>
      <c r="M307" s="9"/>
      <c r="N307" s="425"/>
      <c r="O307" s="425"/>
      <c r="P307" s="425"/>
      <c r="Q307" s="300"/>
      <c r="R307" s="9"/>
      <c r="S307" s="301"/>
      <c r="T307" s="9"/>
      <c r="U307" s="9"/>
      <c r="V307" s="9"/>
      <c r="W307" s="9"/>
      <c r="X307" s="9"/>
      <c r="Y307" s="9"/>
      <c r="Z307" s="9"/>
      <c r="AA307" s="9"/>
      <c r="AB307" s="9"/>
    </row>
    <row r="308">
      <c r="A308" s="9"/>
      <c r="B308" s="154"/>
      <c r="C308" s="424"/>
      <c r="D308" s="9"/>
      <c r="E308" s="9"/>
      <c r="F308" s="9"/>
      <c r="G308" s="156"/>
      <c r="H308" s="156"/>
      <c r="I308" s="156"/>
      <c r="J308" s="156"/>
      <c r="K308" s="9"/>
      <c r="L308" s="9"/>
      <c r="M308" s="9"/>
      <c r="N308" s="425"/>
      <c r="O308" s="425"/>
      <c r="P308" s="425"/>
      <c r="Q308" s="300"/>
      <c r="R308" s="9"/>
      <c r="S308" s="301"/>
      <c r="T308" s="9"/>
      <c r="U308" s="9"/>
      <c r="V308" s="9"/>
      <c r="W308" s="9"/>
      <c r="X308" s="9"/>
      <c r="Y308" s="9"/>
      <c r="Z308" s="9"/>
      <c r="AA308" s="9"/>
      <c r="AB308" s="9"/>
    </row>
    <row r="309">
      <c r="A309" s="9"/>
      <c r="B309" s="154"/>
      <c r="C309" s="424"/>
      <c r="D309" s="9"/>
      <c r="E309" s="9"/>
      <c r="F309" s="9"/>
      <c r="G309" s="156"/>
      <c r="H309" s="156"/>
      <c r="I309" s="156"/>
      <c r="J309" s="156"/>
      <c r="K309" s="9"/>
      <c r="L309" s="9"/>
      <c r="M309" s="9"/>
      <c r="N309" s="425"/>
      <c r="O309" s="425"/>
      <c r="P309" s="425"/>
      <c r="Q309" s="300"/>
      <c r="R309" s="9"/>
      <c r="S309" s="301"/>
      <c r="T309" s="9"/>
      <c r="U309" s="9"/>
      <c r="V309" s="9"/>
      <c r="W309" s="9"/>
      <c r="X309" s="9"/>
      <c r="Y309" s="9"/>
      <c r="Z309" s="9"/>
      <c r="AA309" s="9"/>
      <c r="AB309" s="9"/>
    </row>
    <row r="310">
      <c r="A310" s="9"/>
      <c r="B310" s="154"/>
      <c r="C310" s="424"/>
      <c r="D310" s="9"/>
      <c r="E310" s="9"/>
      <c r="F310" s="9"/>
      <c r="G310" s="156"/>
      <c r="H310" s="156"/>
      <c r="I310" s="156"/>
      <c r="J310" s="156"/>
      <c r="K310" s="9"/>
      <c r="L310" s="9"/>
      <c r="M310" s="9"/>
      <c r="N310" s="425"/>
      <c r="O310" s="425"/>
      <c r="P310" s="425"/>
      <c r="Q310" s="300"/>
      <c r="R310" s="9"/>
      <c r="S310" s="301"/>
      <c r="T310" s="9"/>
      <c r="U310" s="9"/>
      <c r="V310" s="9"/>
      <c r="W310" s="9"/>
      <c r="X310" s="9"/>
      <c r="Y310" s="9"/>
      <c r="Z310" s="9"/>
      <c r="AA310" s="9"/>
      <c r="AB310" s="9"/>
    </row>
    <row r="311">
      <c r="A311" s="9"/>
      <c r="B311" s="154"/>
      <c r="C311" s="424"/>
      <c r="D311" s="9"/>
      <c r="E311" s="9"/>
      <c r="F311" s="9"/>
      <c r="G311" s="156"/>
      <c r="H311" s="156"/>
      <c r="I311" s="156"/>
      <c r="J311" s="156"/>
      <c r="K311" s="9"/>
      <c r="L311" s="9"/>
      <c r="M311" s="9"/>
      <c r="N311" s="425"/>
      <c r="O311" s="425"/>
      <c r="P311" s="425"/>
      <c r="Q311" s="300"/>
      <c r="R311" s="9"/>
      <c r="S311" s="301"/>
      <c r="T311" s="9"/>
      <c r="U311" s="9"/>
      <c r="V311" s="9"/>
      <c r="W311" s="9"/>
      <c r="X311" s="9"/>
      <c r="Y311" s="9"/>
      <c r="Z311" s="9"/>
      <c r="AA311" s="9"/>
      <c r="AB311" s="9"/>
    </row>
    <row r="312">
      <c r="A312" s="9"/>
      <c r="B312" s="154"/>
      <c r="C312" s="424"/>
      <c r="D312" s="9"/>
      <c r="E312" s="9"/>
      <c r="F312" s="9"/>
      <c r="G312" s="156"/>
      <c r="H312" s="156"/>
      <c r="I312" s="156"/>
      <c r="J312" s="156"/>
      <c r="K312" s="9"/>
      <c r="L312" s="9"/>
      <c r="M312" s="9"/>
      <c r="N312" s="425"/>
      <c r="O312" s="425"/>
      <c r="P312" s="425"/>
      <c r="Q312" s="300"/>
      <c r="R312" s="9"/>
      <c r="S312" s="301"/>
      <c r="T312" s="9"/>
      <c r="U312" s="9"/>
      <c r="V312" s="9"/>
      <c r="W312" s="9"/>
      <c r="X312" s="9"/>
      <c r="Y312" s="9"/>
      <c r="Z312" s="9"/>
      <c r="AA312" s="9"/>
      <c r="AB312" s="9"/>
    </row>
    <row r="313">
      <c r="A313" s="9"/>
      <c r="B313" s="154"/>
      <c r="C313" s="424"/>
      <c r="D313" s="9"/>
      <c r="E313" s="9"/>
      <c r="F313" s="9"/>
      <c r="G313" s="156"/>
      <c r="H313" s="156"/>
      <c r="I313" s="156"/>
      <c r="J313" s="156"/>
      <c r="K313" s="9"/>
      <c r="L313" s="9"/>
      <c r="M313" s="9"/>
      <c r="N313" s="425"/>
      <c r="O313" s="425"/>
      <c r="P313" s="425"/>
      <c r="Q313" s="300"/>
      <c r="R313" s="9"/>
      <c r="S313" s="301"/>
      <c r="T313" s="9"/>
      <c r="U313" s="9"/>
      <c r="V313" s="9"/>
      <c r="W313" s="9"/>
      <c r="X313" s="9"/>
      <c r="Y313" s="9"/>
      <c r="Z313" s="9"/>
      <c r="AA313" s="9"/>
      <c r="AB313" s="9"/>
    </row>
    <row r="314">
      <c r="A314" s="9"/>
      <c r="B314" s="154"/>
      <c r="C314" s="424"/>
      <c r="D314" s="9"/>
      <c r="E314" s="9"/>
      <c r="F314" s="9"/>
      <c r="G314" s="156"/>
      <c r="H314" s="156"/>
      <c r="I314" s="156"/>
      <c r="J314" s="156"/>
      <c r="K314" s="9"/>
      <c r="L314" s="9"/>
      <c r="M314" s="9"/>
      <c r="N314" s="425"/>
      <c r="O314" s="425"/>
      <c r="P314" s="425"/>
      <c r="Q314" s="300"/>
      <c r="R314" s="9"/>
      <c r="S314" s="301"/>
      <c r="T314" s="9"/>
      <c r="U314" s="9"/>
      <c r="V314" s="9"/>
      <c r="W314" s="9"/>
      <c r="X314" s="9"/>
      <c r="Y314" s="9"/>
      <c r="Z314" s="9"/>
      <c r="AA314" s="9"/>
      <c r="AB314" s="9"/>
    </row>
    <row r="315">
      <c r="A315" s="9"/>
      <c r="B315" s="154"/>
      <c r="C315" s="424"/>
      <c r="D315" s="9"/>
      <c r="E315" s="9"/>
      <c r="F315" s="9"/>
      <c r="G315" s="156"/>
      <c r="H315" s="156"/>
      <c r="I315" s="156"/>
      <c r="J315" s="156"/>
      <c r="K315" s="9"/>
      <c r="L315" s="9"/>
      <c r="M315" s="9"/>
      <c r="N315" s="425"/>
      <c r="O315" s="425"/>
      <c r="P315" s="425"/>
      <c r="Q315" s="300"/>
      <c r="R315" s="9"/>
      <c r="S315" s="301"/>
      <c r="T315" s="9"/>
      <c r="U315" s="9"/>
      <c r="V315" s="9"/>
      <c r="W315" s="9"/>
      <c r="X315" s="9"/>
      <c r="Y315" s="9"/>
      <c r="Z315" s="9"/>
      <c r="AA315" s="9"/>
      <c r="AB315" s="9"/>
    </row>
    <row r="316">
      <c r="A316" s="9"/>
      <c r="B316" s="154"/>
      <c r="C316" s="424"/>
      <c r="D316" s="9"/>
      <c r="E316" s="9"/>
      <c r="F316" s="9"/>
      <c r="G316" s="156"/>
      <c r="H316" s="156"/>
      <c r="I316" s="156"/>
      <c r="J316" s="156"/>
      <c r="K316" s="9"/>
      <c r="L316" s="9"/>
      <c r="M316" s="9"/>
      <c r="N316" s="425"/>
      <c r="O316" s="425"/>
      <c r="P316" s="425"/>
      <c r="Q316" s="300"/>
      <c r="R316" s="9"/>
      <c r="S316" s="301"/>
      <c r="T316" s="9"/>
      <c r="U316" s="9"/>
      <c r="V316" s="9"/>
      <c r="W316" s="9"/>
      <c r="X316" s="9"/>
      <c r="Y316" s="9"/>
      <c r="Z316" s="9"/>
      <c r="AA316" s="9"/>
      <c r="AB316" s="9"/>
    </row>
    <row r="317">
      <c r="A317" s="9"/>
      <c r="B317" s="154"/>
      <c r="C317" s="424"/>
      <c r="D317" s="9"/>
      <c r="E317" s="9"/>
      <c r="F317" s="9"/>
      <c r="G317" s="156"/>
      <c r="H317" s="156"/>
      <c r="I317" s="156"/>
      <c r="J317" s="156"/>
      <c r="K317" s="9"/>
      <c r="L317" s="9"/>
      <c r="M317" s="9"/>
      <c r="N317" s="425"/>
      <c r="O317" s="425"/>
      <c r="P317" s="425"/>
      <c r="Q317" s="300"/>
      <c r="R317" s="9"/>
      <c r="S317" s="301"/>
      <c r="T317" s="9"/>
      <c r="U317" s="9"/>
      <c r="V317" s="9"/>
      <c r="W317" s="9"/>
      <c r="X317" s="9"/>
      <c r="Y317" s="9"/>
      <c r="Z317" s="9"/>
      <c r="AA317" s="9"/>
      <c r="AB317" s="9"/>
    </row>
    <row r="318">
      <c r="A318" s="9"/>
      <c r="B318" s="154"/>
      <c r="C318" s="424"/>
      <c r="D318" s="9"/>
      <c r="E318" s="9"/>
      <c r="F318" s="9"/>
      <c r="G318" s="156"/>
      <c r="H318" s="156"/>
      <c r="I318" s="156"/>
      <c r="J318" s="156"/>
      <c r="K318" s="9"/>
      <c r="L318" s="9"/>
      <c r="M318" s="9"/>
      <c r="N318" s="425"/>
      <c r="O318" s="425"/>
      <c r="P318" s="425"/>
      <c r="Q318" s="300"/>
      <c r="R318" s="9"/>
      <c r="S318" s="301"/>
      <c r="T318" s="9"/>
      <c r="U318" s="9"/>
      <c r="V318" s="9"/>
      <c r="W318" s="9"/>
      <c r="X318" s="9"/>
      <c r="Y318" s="9"/>
      <c r="Z318" s="9"/>
      <c r="AA318" s="9"/>
      <c r="AB318" s="9"/>
    </row>
    <row r="319">
      <c r="A319" s="9"/>
      <c r="B319" s="154"/>
      <c r="C319" s="424"/>
      <c r="D319" s="9"/>
      <c r="E319" s="9"/>
      <c r="F319" s="9"/>
      <c r="G319" s="156"/>
      <c r="H319" s="156"/>
      <c r="I319" s="156"/>
      <c r="J319" s="156"/>
      <c r="K319" s="9"/>
      <c r="L319" s="9"/>
      <c r="M319" s="9"/>
      <c r="N319" s="425"/>
      <c r="O319" s="425"/>
      <c r="P319" s="425"/>
      <c r="Q319" s="300"/>
      <c r="R319" s="9"/>
      <c r="S319" s="301"/>
      <c r="T319" s="9"/>
      <c r="U319" s="9"/>
      <c r="V319" s="9"/>
      <c r="W319" s="9"/>
      <c r="X319" s="9"/>
      <c r="Y319" s="9"/>
      <c r="Z319" s="9"/>
      <c r="AA319" s="9"/>
      <c r="AB319" s="9"/>
    </row>
    <row r="320">
      <c r="A320" s="9"/>
      <c r="B320" s="154"/>
      <c r="C320" s="424"/>
      <c r="D320" s="9"/>
      <c r="E320" s="9"/>
      <c r="F320" s="9"/>
      <c r="G320" s="156"/>
      <c r="H320" s="156"/>
      <c r="I320" s="156"/>
      <c r="J320" s="156"/>
      <c r="K320" s="9"/>
      <c r="L320" s="9"/>
      <c r="M320" s="9"/>
      <c r="N320" s="425"/>
      <c r="O320" s="425"/>
      <c r="P320" s="425"/>
      <c r="Q320" s="300"/>
      <c r="R320" s="9"/>
      <c r="S320" s="301"/>
      <c r="T320" s="9"/>
      <c r="U320" s="9"/>
      <c r="V320" s="9"/>
      <c r="W320" s="9"/>
      <c r="X320" s="9"/>
      <c r="Y320" s="9"/>
      <c r="Z320" s="9"/>
      <c r="AA320" s="9"/>
      <c r="AB320" s="9"/>
    </row>
    <row r="321">
      <c r="A321" s="9"/>
      <c r="B321" s="154"/>
      <c r="C321" s="424"/>
      <c r="D321" s="9"/>
      <c r="E321" s="9"/>
      <c r="F321" s="9"/>
      <c r="G321" s="156"/>
      <c r="H321" s="156"/>
      <c r="I321" s="156"/>
      <c r="J321" s="156"/>
      <c r="K321" s="9"/>
      <c r="L321" s="9"/>
      <c r="M321" s="9"/>
      <c r="N321" s="425"/>
      <c r="O321" s="425"/>
      <c r="P321" s="425"/>
      <c r="Q321" s="300"/>
      <c r="R321" s="9"/>
      <c r="S321" s="301"/>
      <c r="T321" s="9"/>
      <c r="U321" s="9"/>
      <c r="V321" s="9"/>
      <c r="W321" s="9"/>
      <c r="X321" s="9"/>
      <c r="Y321" s="9"/>
      <c r="Z321" s="9"/>
      <c r="AA321" s="9"/>
      <c r="AB321" s="9"/>
    </row>
    <row r="322">
      <c r="A322" s="9"/>
      <c r="B322" s="154"/>
      <c r="C322" s="424"/>
      <c r="D322" s="9"/>
      <c r="E322" s="9"/>
      <c r="F322" s="9"/>
      <c r="G322" s="156"/>
      <c r="H322" s="156"/>
      <c r="I322" s="156"/>
      <c r="J322" s="156"/>
      <c r="K322" s="9"/>
      <c r="L322" s="9"/>
      <c r="M322" s="9"/>
      <c r="N322" s="425"/>
      <c r="O322" s="425"/>
      <c r="P322" s="425"/>
      <c r="Q322" s="300"/>
      <c r="R322" s="9"/>
      <c r="S322" s="301"/>
      <c r="T322" s="9"/>
      <c r="U322" s="9"/>
      <c r="V322" s="9"/>
      <c r="W322" s="9"/>
      <c r="X322" s="9"/>
      <c r="Y322" s="9"/>
      <c r="Z322" s="9"/>
      <c r="AA322" s="9"/>
      <c r="AB322" s="9"/>
    </row>
    <row r="323">
      <c r="A323" s="9"/>
      <c r="B323" s="154"/>
      <c r="C323" s="424"/>
      <c r="D323" s="9"/>
      <c r="E323" s="9"/>
      <c r="F323" s="9"/>
      <c r="G323" s="156"/>
      <c r="H323" s="156"/>
      <c r="I323" s="156"/>
      <c r="J323" s="156"/>
      <c r="K323" s="9"/>
      <c r="L323" s="9"/>
      <c r="M323" s="9"/>
      <c r="N323" s="425"/>
      <c r="O323" s="425"/>
      <c r="P323" s="425"/>
      <c r="Q323" s="300"/>
      <c r="R323" s="9"/>
      <c r="S323" s="301"/>
      <c r="T323" s="9"/>
      <c r="U323" s="9"/>
      <c r="V323" s="9"/>
      <c r="W323" s="9"/>
      <c r="X323" s="9"/>
      <c r="Y323" s="9"/>
      <c r="Z323" s="9"/>
      <c r="AA323" s="9"/>
      <c r="AB323" s="9"/>
    </row>
    <row r="324">
      <c r="A324" s="9"/>
      <c r="B324" s="154"/>
      <c r="C324" s="424"/>
      <c r="D324" s="9"/>
      <c r="E324" s="9"/>
      <c r="F324" s="9"/>
      <c r="G324" s="156"/>
      <c r="H324" s="156"/>
      <c r="I324" s="156"/>
      <c r="J324" s="156"/>
      <c r="K324" s="9"/>
      <c r="L324" s="9"/>
      <c r="M324" s="9"/>
      <c r="N324" s="425"/>
      <c r="O324" s="425"/>
      <c r="P324" s="425"/>
      <c r="Q324" s="300"/>
      <c r="R324" s="9"/>
      <c r="S324" s="301"/>
      <c r="T324" s="9"/>
      <c r="U324" s="9"/>
      <c r="V324" s="9"/>
      <c r="W324" s="9"/>
      <c r="X324" s="9"/>
      <c r="Y324" s="9"/>
      <c r="Z324" s="9"/>
      <c r="AA324" s="9"/>
      <c r="AB324" s="9"/>
    </row>
    <row r="325">
      <c r="A325" s="9"/>
      <c r="B325" s="154"/>
      <c r="C325" s="424"/>
      <c r="D325" s="9"/>
      <c r="E325" s="9"/>
      <c r="F325" s="9"/>
      <c r="G325" s="156"/>
      <c r="H325" s="156"/>
      <c r="I325" s="156"/>
      <c r="J325" s="156"/>
      <c r="K325" s="9"/>
      <c r="L325" s="9"/>
      <c r="M325" s="9"/>
      <c r="N325" s="425"/>
      <c r="O325" s="425"/>
      <c r="P325" s="425"/>
      <c r="Q325" s="300"/>
      <c r="R325" s="9"/>
      <c r="S325" s="301"/>
      <c r="T325" s="9"/>
      <c r="U325" s="9"/>
      <c r="V325" s="9"/>
      <c r="W325" s="9"/>
      <c r="X325" s="9"/>
      <c r="Y325" s="9"/>
      <c r="Z325" s="9"/>
      <c r="AA325" s="9"/>
      <c r="AB325" s="9"/>
    </row>
    <row r="326">
      <c r="A326" s="9"/>
      <c r="B326" s="154"/>
      <c r="C326" s="424"/>
      <c r="D326" s="9"/>
      <c r="E326" s="9"/>
      <c r="F326" s="9"/>
      <c r="G326" s="156"/>
      <c r="H326" s="156"/>
      <c r="I326" s="156"/>
      <c r="J326" s="156"/>
      <c r="K326" s="9"/>
      <c r="L326" s="9"/>
      <c r="M326" s="9"/>
      <c r="N326" s="425"/>
      <c r="O326" s="425"/>
      <c r="P326" s="425"/>
      <c r="Q326" s="300"/>
      <c r="R326" s="9"/>
      <c r="S326" s="301"/>
      <c r="T326" s="9"/>
      <c r="U326" s="9"/>
      <c r="V326" s="9"/>
      <c r="W326" s="9"/>
      <c r="X326" s="9"/>
      <c r="Y326" s="9"/>
      <c r="Z326" s="9"/>
      <c r="AA326" s="9"/>
      <c r="AB326" s="9"/>
    </row>
    <row r="327">
      <c r="A327" s="9"/>
      <c r="B327" s="154"/>
      <c r="C327" s="424"/>
      <c r="D327" s="9"/>
      <c r="E327" s="9"/>
      <c r="F327" s="9"/>
      <c r="G327" s="156"/>
      <c r="H327" s="156"/>
      <c r="I327" s="156"/>
      <c r="J327" s="156"/>
      <c r="K327" s="9"/>
      <c r="L327" s="9"/>
      <c r="M327" s="9"/>
      <c r="N327" s="425"/>
      <c r="O327" s="425"/>
      <c r="P327" s="425"/>
      <c r="Q327" s="300"/>
      <c r="R327" s="9"/>
      <c r="S327" s="301"/>
      <c r="T327" s="9"/>
      <c r="U327" s="9"/>
      <c r="V327" s="9"/>
      <c r="W327" s="9"/>
      <c r="X327" s="9"/>
      <c r="Y327" s="9"/>
      <c r="Z327" s="9"/>
      <c r="AA327" s="9"/>
      <c r="AB327" s="9"/>
    </row>
    <row r="328">
      <c r="A328" s="9"/>
      <c r="B328" s="154"/>
      <c r="C328" s="424"/>
      <c r="D328" s="9"/>
      <c r="E328" s="9"/>
      <c r="F328" s="9"/>
      <c r="G328" s="156"/>
      <c r="H328" s="156"/>
      <c r="I328" s="156"/>
      <c r="J328" s="156"/>
      <c r="K328" s="9"/>
      <c r="L328" s="9"/>
      <c r="M328" s="9"/>
      <c r="N328" s="425"/>
      <c r="O328" s="425"/>
      <c r="P328" s="425"/>
      <c r="Q328" s="300"/>
      <c r="R328" s="9"/>
      <c r="S328" s="301"/>
      <c r="T328" s="9"/>
      <c r="U328" s="9"/>
      <c r="V328" s="9"/>
      <c r="W328" s="9"/>
      <c r="X328" s="9"/>
      <c r="Y328" s="9"/>
      <c r="Z328" s="9"/>
      <c r="AA328" s="9"/>
      <c r="AB328" s="9"/>
    </row>
    <row r="329">
      <c r="A329" s="9"/>
      <c r="B329" s="154"/>
      <c r="C329" s="424"/>
      <c r="D329" s="9"/>
      <c r="E329" s="9"/>
      <c r="F329" s="9"/>
      <c r="G329" s="156"/>
      <c r="H329" s="156"/>
      <c r="I329" s="156"/>
      <c r="J329" s="156"/>
      <c r="K329" s="9"/>
      <c r="L329" s="9"/>
      <c r="M329" s="9"/>
      <c r="N329" s="425"/>
      <c r="O329" s="425"/>
      <c r="P329" s="425"/>
      <c r="Q329" s="300"/>
      <c r="R329" s="9"/>
      <c r="S329" s="301"/>
      <c r="T329" s="9"/>
      <c r="U329" s="9"/>
      <c r="V329" s="9"/>
      <c r="W329" s="9"/>
      <c r="X329" s="9"/>
      <c r="Y329" s="9"/>
      <c r="Z329" s="9"/>
      <c r="AA329" s="9"/>
      <c r="AB329" s="9"/>
    </row>
    <row r="330">
      <c r="A330" s="9"/>
      <c r="B330" s="154"/>
      <c r="C330" s="424"/>
      <c r="D330" s="9"/>
      <c r="E330" s="9"/>
      <c r="F330" s="9"/>
      <c r="G330" s="156"/>
      <c r="H330" s="156"/>
      <c r="I330" s="156"/>
      <c r="J330" s="156"/>
      <c r="K330" s="9"/>
      <c r="L330" s="9"/>
      <c r="M330" s="9"/>
      <c r="N330" s="425"/>
      <c r="O330" s="425"/>
      <c r="P330" s="425"/>
      <c r="Q330" s="300"/>
      <c r="R330" s="9"/>
      <c r="S330" s="301"/>
      <c r="T330" s="9"/>
      <c r="U330" s="9"/>
      <c r="V330" s="9"/>
      <c r="W330" s="9"/>
      <c r="X330" s="9"/>
      <c r="Y330" s="9"/>
      <c r="Z330" s="9"/>
      <c r="AA330" s="9"/>
      <c r="AB330" s="9"/>
    </row>
    <row r="331">
      <c r="A331" s="9"/>
      <c r="B331" s="154"/>
      <c r="C331" s="424"/>
      <c r="D331" s="9"/>
      <c r="E331" s="9"/>
      <c r="F331" s="9"/>
      <c r="G331" s="156"/>
      <c r="H331" s="156"/>
      <c r="I331" s="156"/>
      <c r="J331" s="156"/>
      <c r="K331" s="9"/>
      <c r="L331" s="9"/>
      <c r="M331" s="9"/>
      <c r="N331" s="425"/>
      <c r="O331" s="425"/>
      <c r="P331" s="425"/>
      <c r="Q331" s="300"/>
      <c r="R331" s="9"/>
      <c r="S331" s="301"/>
      <c r="T331" s="9"/>
      <c r="U331" s="9"/>
      <c r="V331" s="9"/>
      <c r="W331" s="9"/>
      <c r="X331" s="9"/>
      <c r="Y331" s="9"/>
      <c r="Z331" s="9"/>
      <c r="AA331" s="9"/>
      <c r="AB331" s="9"/>
    </row>
    <row r="332">
      <c r="A332" s="9"/>
      <c r="B332" s="154"/>
      <c r="C332" s="424"/>
      <c r="D332" s="9"/>
      <c r="E332" s="9"/>
      <c r="F332" s="9"/>
      <c r="G332" s="156"/>
      <c r="H332" s="156"/>
      <c r="I332" s="156"/>
      <c r="J332" s="156"/>
      <c r="K332" s="9"/>
      <c r="L332" s="9"/>
      <c r="M332" s="9"/>
      <c r="N332" s="425"/>
      <c r="O332" s="425"/>
      <c r="P332" s="425"/>
      <c r="Q332" s="300"/>
      <c r="R332" s="9"/>
      <c r="S332" s="301"/>
      <c r="T332" s="9"/>
      <c r="U332" s="9"/>
      <c r="V332" s="9"/>
      <c r="W332" s="9"/>
      <c r="X332" s="9"/>
      <c r="Y332" s="9"/>
      <c r="Z332" s="9"/>
      <c r="AA332" s="9"/>
      <c r="AB332" s="9"/>
    </row>
    <row r="333">
      <c r="A333" s="9"/>
      <c r="B333" s="154"/>
      <c r="C333" s="424"/>
      <c r="D333" s="9"/>
      <c r="E333" s="9"/>
      <c r="F333" s="9"/>
      <c r="G333" s="156"/>
      <c r="H333" s="156"/>
      <c r="I333" s="156"/>
      <c r="J333" s="156"/>
      <c r="K333" s="9"/>
      <c r="L333" s="9"/>
      <c r="M333" s="9"/>
      <c r="N333" s="425"/>
      <c r="O333" s="425"/>
      <c r="P333" s="425"/>
      <c r="Q333" s="300"/>
      <c r="R333" s="9"/>
      <c r="S333" s="301"/>
      <c r="T333" s="9"/>
      <c r="U333" s="9"/>
      <c r="V333" s="9"/>
      <c r="W333" s="9"/>
      <c r="X333" s="9"/>
      <c r="Y333" s="9"/>
      <c r="Z333" s="9"/>
      <c r="AA333" s="9"/>
      <c r="AB333" s="9"/>
    </row>
    <row r="334">
      <c r="A334" s="9"/>
      <c r="B334" s="154"/>
      <c r="C334" s="424"/>
      <c r="D334" s="9"/>
      <c r="E334" s="9"/>
      <c r="F334" s="9"/>
      <c r="G334" s="156"/>
      <c r="H334" s="156"/>
      <c r="I334" s="156"/>
      <c r="J334" s="156"/>
      <c r="K334" s="9"/>
      <c r="L334" s="9"/>
      <c r="M334" s="9"/>
      <c r="N334" s="425"/>
      <c r="O334" s="425"/>
      <c r="P334" s="425"/>
      <c r="Q334" s="300"/>
      <c r="R334" s="9"/>
      <c r="S334" s="301"/>
      <c r="T334" s="9"/>
      <c r="U334" s="9"/>
      <c r="V334" s="9"/>
      <c r="W334" s="9"/>
      <c r="X334" s="9"/>
      <c r="Y334" s="9"/>
      <c r="Z334" s="9"/>
      <c r="AA334" s="9"/>
      <c r="AB334" s="9"/>
    </row>
    <row r="335">
      <c r="A335" s="9"/>
      <c r="B335" s="154"/>
      <c r="C335" s="424"/>
      <c r="D335" s="9"/>
      <c r="E335" s="9"/>
      <c r="F335" s="9"/>
      <c r="G335" s="156"/>
      <c r="H335" s="156"/>
      <c r="I335" s="156"/>
      <c r="J335" s="156"/>
      <c r="K335" s="9"/>
      <c r="L335" s="9"/>
      <c r="M335" s="9"/>
      <c r="N335" s="425"/>
      <c r="O335" s="425"/>
      <c r="P335" s="425"/>
      <c r="Q335" s="300"/>
      <c r="R335" s="9"/>
      <c r="S335" s="301"/>
      <c r="T335" s="9"/>
      <c r="U335" s="9"/>
      <c r="V335" s="9"/>
      <c r="W335" s="9"/>
      <c r="X335" s="9"/>
      <c r="Y335" s="9"/>
      <c r="Z335" s="9"/>
      <c r="AA335" s="9"/>
      <c r="AB335" s="9"/>
    </row>
    <row r="336">
      <c r="A336" s="9"/>
      <c r="B336" s="154"/>
      <c r="C336" s="424"/>
      <c r="D336" s="9"/>
      <c r="E336" s="9"/>
      <c r="F336" s="9"/>
      <c r="G336" s="156"/>
      <c r="H336" s="156"/>
      <c r="I336" s="156"/>
      <c r="J336" s="156"/>
      <c r="K336" s="9"/>
      <c r="L336" s="9"/>
      <c r="M336" s="9"/>
      <c r="N336" s="425"/>
      <c r="O336" s="425"/>
      <c r="P336" s="425"/>
      <c r="Q336" s="300"/>
      <c r="R336" s="9"/>
      <c r="S336" s="301"/>
      <c r="T336" s="9"/>
      <c r="U336" s="9"/>
      <c r="V336" s="9"/>
      <c r="W336" s="9"/>
      <c r="X336" s="9"/>
      <c r="Y336" s="9"/>
      <c r="Z336" s="9"/>
      <c r="AA336" s="9"/>
      <c r="AB336" s="9"/>
    </row>
    <row r="337">
      <c r="A337" s="9"/>
      <c r="B337" s="154"/>
      <c r="C337" s="424"/>
      <c r="D337" s="9"/>
      <c r="E337" s="9"/>
      <c r="F337" s="9"/>
      <c r="G337" s="156"/>
      <c r="H337" s="156"/>
      <c r="I337" s="156"/>
      <c r="J337" s="156"/>
      <c r="K337" s="9"/>
      <c r="L337" s="9"/>
      <c r="M337" s="9"/>
      <c r="N337" s="425"/>
      <c r="O337" s="425"/>
      <c r="P337" s="425"/>
      <c r="Q337" s="300"/>
      <c r="R337" s="9"/>
      <c r="S337" s="301"/>
      <c r="T337" s="9"/>
      <c r="U337" s="9"/>
      <c r="V337" s="9"/>
      <c r="W337" s="9"/>
      <c r="X337" s="9"/>
      <c r="Y337" s="9"/>
      <c r="Z337" s="9"/>
      <c r="AA337" s="9"/>
      <c r="AB337" s="9"/>
    </row>
    <row r="338">
      <c r="A338" s="9"/>
      <c r="B338" s="154"/>
      <c r="C338" s="424"/>
      <c r="D338" s="9"/>
      <c r="E338" s="9"/>
      <c r="F338" s="9"/>
      <c r="G338" s="156"/>
      <c r="H338" s="156"/>
      <c r="I338" s="156"/>
      <c r="J338" s="156"/>
      <c r="K338" s="9"/>
      <c r="L338" s="9"/>
      <c r="M338" s="9"/>
      <c r="N338" s="425"/>
      <c r="O338" s="425"/>
      <c r="P338" s="425"/>
      <c r="Q338" s="300"/>
      <c r="R338" s="9"/>
      <c r="S338" s="301"/>
      <c r="T338" s="9"/>
      <c r="U338" s="9"/>
      <c r="V338" s="9"/>
      <c r="W338" s="9"/>
      <c r="X338" s="9"/>
      <c r="Y338" s="9"/>
      <c r="Z338" s="9"/>
      <c r="AA338" s="9"/>
      <c r="AB338" s="9"/>
    </row>
    <row r="339">
      <c r="A339" s="9"/>
      <c r="B339" s="154"/>
      <c r="C339" s="424"/>
      <c r="D339" s="9"/>
      <c r="E339" s="9"/>
      <c r="F339" s="9"/>
      <c r="G339" s="156"/>
      <c r="H339" s="156"/>
      <c r="I339" s="156"/>
      <c r="J339" s="156"/>
      <c r="K339" s="9"/>
      <c r="L339" s="9"/>
      <c r="M339" s="9"/>
      <c r="N339" s="425"/>
      <c r="O339" s="425"/>
      <c r="P339" s="425"/>
      <c r="Q339" s="300"/>
      <c r="R339" s="9"/>
      <c r="S339" s="301"/>
      <c r="T339" s="9"/>
      <c r="U339" s="9"/>
      <c r="V339" s="9"/>
      <c r="W339" s="9"/>
      <c r="X339" s="9"/>
      <c r="Y339" s="9"/>
      <c r="Z339" s="9"/>
      <c r="AA339" s="9"/>
      <c r="AB339" s="9"/>
    </row>
    <row r="340">
      <c r="A340" s="9"/>
      <c r="B340" s="154"/>
      <c r="C340" s="424"/>
      <c r="D340" s="9"/>
      <c r="E340" s="9"/>
      <c r="F340" s="9"/>
      <c r="G340" s="156"/>
      <c r="H340" s="156"/>
      <c r="I340" s="156"/>
      <c r="J340" s="156"/>
      <c r="K340" s="9"/>
      <c r="L340" s="9"/>
      <c r="M340" s="9"/>
      <c r="N340" s="425"/>
      <c r="O340" s="425"/>
      <c r="P340" s="425"/>
      <c r="Q340" s="300"/>
      <c r="R340" s="9"/>
      <c r="S340" s="301"/>
      <c r="T340" s="9"/>
      <c r="U340" s="9"/>
      <c r="V340" s="9"/>
      <c r="W340" s="9"/>
      <c r="X340" s="9"/>
      <c r="Y340" s="9"/>
      <c r="Z340" s="9"/>
      <c r="AA340" s="9"/>
      <c r="AB340" s="9"/>
    </row>
    <row r="341">
      <c r="A341" s="9"/>
      <c r="B341" s="154"/>
      <c r="C341" s="424"/>
      <c r="D341" s="9"/>
      <c r="E341" s="9"/>
      <c r="F341" s="9"/>
      <c r="G341" s="156"/>
      <c r="H341" s="156"/>
      <c r="I341" s="156"/>
      <c r="J341" s="156"/>
      <c r="K341" s="9"/>
      <c r="L341" s="9"/>
      <c r="M341" s="9"/>
      <c r="N341" s="425"/>
      <c r="O341" s="425"/>
      <c r="P341" s="425"/>
      <c r="Q341" s="300"/>
      <c r="R341" s="9"/>
      <c r="S341" s="301"/>
      <c r="T341" s="9"/>
      <c r="U341" s="9"/>
      <c r="V341" s="9"/>
      <c r="W341" s="9"/>
      <c r="X341" s="9"/>
      <c r="Y341" s="9"/>
      <c r="Z341" s="9"/>
      <c r="AA341" s="9"/>
      <c r="AB341" s="9"/>
    </row>
    <row r="342">
      <c r="A342" s="9"/>
      <c r="B342" s="154"/>
      <c r="C342" s="424"/>
      <c r="D342" s="9"/>
      <c r="E342" s="9"/>
      <c r="F342" s="9"/>
      <c r="G342" s="156"/>
      <c r="H342" s="156"/>
      <c r="I342" s="156"/>
      <c r="J342" s="156"/>
      <c r="K342" s="9"/>
      <c r="L342" s="9"/>
      <c r="M342" s="9"/>
      <c r="N342" s="425"/>
      <c r="O342" s="425"/>
      <c r="P342" s="425"/>
      <c r="Q342" s="300"/>
      <c r="R342" s="9"/>
      <c r="S342" s="301"/>
      <c r="T342" s="9"/>
      <c r="U342" s="9"/>
      <c r="V342" s="9"/>
      <c r="W342" s="9"/>
      <c r="X342" s="9"/>
      <c r="Y342" s="9"/>
      <c r="Z342" s="9"/>
      <c r="AA342" s="9"/>
      <c r="AB342" s="9"/>
    </row>
    <row r="343">
      <c r="A343" s="9"/>
      <c r="B343" s="154"/>
      <c r="C343" s="424"/>
      <c r="D343" s="9"/>
      <c r="E343" s="9"/>
      <c r="F343" s="9"/>
      <c r="G343" s="156"/>
      <c r="H343" s="156"/>
      <c r="I343" s="156"/>
      <c r="J343" s="156"/>
      <c r="K343" s="9"/>
      <c r="L343" s="9"/>
      <c r="M343" s="9"/>
      <c r="N343" s="425"/>
      <c r="O343" s="425"/>
      <c r="P343" s="425"/>
      <c r="Q343" s="300"/>
      <c r="R343" s="9"/>
      <c r="S343" s="301"/>
      <c r="T343" s="9"/>
      <c r="U343" s="9"/>
      <c r="V343" s="9"/>
      <c r="W343" s="9"/>
      <c r="X343" s="9"/>
      <c r="Y343" s="9"/>
      <c r="Z343" s="9"/>
      <c r="AA343" s="9"/>
      <c r="AB343" s="9"/>
    </row>
    <row r="344">
      <c r="A344" s="9"/>
      <c r="B344" s="154"/>
      <c r="C344" s="424"/>
      <c r="D344" s="9"/>
      <c r="E344" s="9"/>
      <c r="F344" s="9"/>
      <c r="G344" s="156"/>
      <c r="H344" s="156"/>
      <c r="I344" s="156"/>
      <c r="J344" s="156"/>
      <c r="K344" s="9"/>
      <c r="L344" s="9"/>
      <c r="M344" s="9"/>
      <c r="N344" s="425"/>
      <c r="O344" s="425"/>
      <c r="P344" s="425"/>
      <c r="Q344" s="300"/>
      <c r="R344" s="9"/>
      <c r="S344" s="301"/>
      <c r="T344" s="9"/>
      <c r="U344" s="9"/>
      <c r="V344" s="9"/>
      <c r="W344" s="9"/>
      <c r="X344" s="9"/>
      <c r="Y344" s="9"/>
      <c r="Z344" s="9"/>
      <c r="AA344" s="9"/>
      <c r="AB344" s="9"/>
    </row>
    <row r="345">
      <c r="A345" s="9"/>
      <c r="B345" s="154"/>
      <c r="C345" s="424"/>
      <c r="D345" s="9"/>
      <c r="E345" s="9"/>
      <c r="F345" s="9"/>
      <c r="G345" s="156"/>
      <c r="H345" s="156"/>
      <c r="I345" s="156"/>
      <c r="J345" s="156"/>
      <c r="K345" s="9"/>
      <c r="L345" s="9"/>
      <c r="M345" s="9"/>
      <c r="N345" s="425"/>
      <c r="O345" s="425"/>
      <c r="P345" s="425"/>
      <c r="Q345" s="300"/>
      <c r="R345" s="9"/>
      <c r="S345" s="301"/>
      <c r="T345" s="9"/>
      <c r="U345" s="9"/>
      <c r="V345" s="9"/>
      <c r="W345" s="9"/>
      <c r="X345" s="9"/>
      <c r="Y345" s="9"/>
      <c r="Z345" s="9"/>
      <c r="AA345" s="9"/>
      <c r="AB345" s="9"/>
    </row>
    <row r="346">
      <c r="A346" s="9"/>
      <c r="B346" s="154"/>
      <c r="C346" s="424"/>
      <c r="D346" s="9"/>
      <c r="E346" s="9"/>
      <c r="F346" s="9"/>
      <c r="G346" s="156"/>
      <c r="H346" s="156"/>
      <c r="I346" s="156"/>
      <c r="J346" s="156"/>
      <c r="K346" s="9"/>
      <c r="L346" s="9"/>
      <c r="M346" s="9"/>
      <c r="N346" s="425"/>
      <c r="O346" s="425"/>
      <c r="P346" s="425"/>
      <c r="Q346" s="300"/>
      <c r="R346" s="9"/>
      <c r="S346" s="301"/>
      <c r="T346" s="9"/>
      <c r="U346" s="9"/>
      <c r="V346" s="9"/>
      <c r="W346" s="9"/>
      <c r="X346" s="9"/>
      <c r="Y346" s="9"/>
      <c r="Z346" s="9"/>
      <c r="AA346" s="9"/>
      <c r="AB346" s="9"/>
    </row>
    <row r="347">
      <c r="A347" s="9"/>
      <c r="B347" s="154"/>
      <c r="C347" s="424"/>
      <c r="D347" s="9"/>
      <c r="E347" s="9"/>
      <c r="F347" s="9"/>
      <c r="G347" s="156"/>
      <c r="H347" s="156"/>
      <c r="I347" s="156"/>
      <c r="J347" s="156"/>
      <c r="K347" s="9"/>
      <c r="L347" s="9"/>
      <c r="M347" s="9"/>
      <c r="N347" s="425"/>
      <c r="O347" s="425"/>
      <c r="P347" s="425"/>
      <c r="Q347" s="300"/>
      <c r="R347" s="9"/>
      <c r="S347" s="301"/>
      <c r="T347" s="9"/>
      <c r="U347" s="9"/>
      <c r="V347" s="9"/>
      <c r="W347" s="9"/>
      <c r="X347" s="9"/>
      <c r="Y347" s="9"/>
      <c r="Z347" s="9"/>
      <c r="AA347" s="9"/>
      <c r="AB347" s="9"/>
    </row>
    <row r="348">
      <c r="A348" s="9"/>
      <c r="B348" s="154"/>
      <c r="C348" s="424"/>
      <c r="D348" s="9"/>
      <c r="E348" s="9"/>
      <c r="F348" s="9"/>
      <c r="G348" s="156"/>
      <c r="H348" s="156"/>
      <c r="I348" s="156"/>
      <c r="J348" s="156"/>
      <c r="K348" s="9"/>
      <c r="L348" s="9"/>
      <c r="M348" s="9"/>
      <c r="N348" s="425"/>
      <c r="O348" s="425"/>
      <c r="P348" s="425"/>
      <c r="Q348" s="300"/>
      <c r="R348" s="9"/>
      <c r="S348" s="301"/>
      <c r="T348" s="9"/>
      <c r="U348" s="9"/>
      <c r="V348" s="9"/>
      <c r="W348" s="9"/>
      <c r="X348" s="9"/>
      <c r="Y348" s="9"/>
      <c r="Z348" s="9"/>
      <c r="AA348" s="9"/>
      <c r="AB348" s="9"/>
    </row>
    <row r="349">
      <c r="A349" s="9"/>
      <c r="B349" s="154"/>
      <c r="C349" s="424"/>
      <c r="D349" s="9"/>
      <c r="E349" s="9"/>
      <c r="F349" s="9"/>
      <c r="G349" s="156"/>
      <c r="H349" s="156"/>
      <c r="I349" s="156"/>
      <c r="J349" s="156"/>
      <c r="K349" s="9"/>
      <c r="L349" s="9"/>
      <c r="M349" s="9"/>
      <c r="N349" s="425"/>
      <c r="O349" s="425"/>
      <c r="P349" s="425"/>
      <c r="Q349" s="300"/>
      <c r="R349" s="9"/>
      <c r="S349" s="301"/>
      <c r="T349" s="9"/>
      <c r="U349" s="9"/>
      <c r="V349" s="9"/>
      <c r="W349" s="9"/>
      <c r="X349" s="9"/>
      <c r="Y349" s="9"/>
      <c r="Z349" s="9"/>
      <c r="AA349" s="9"/>
      <c r="AB349" s="9"/>
    </row>
    <row r="350">
      <c r="A350" s="9"/>
      <c r="B350" s="154"/>
      <c r="C350" s="424"/>
      <c r="D350" s="9"/>
      <c r="E350" s="9"/>
      <c r="F350" s="9"/>
      <c r="G350" s="156"/>
      <c r="H350" s="156"/>
      <c r="I350" s="156"/>
      <c r="J350" s="156"/>
      <c r="K350" s="9"/>
      <c r="L350" s="9"/>
      <c r="M350" s="9"/>
      <c r="N350" s="425"/>
      <c r="O350" s="425"/>
      <c r="P350" s="425"/>
      <c r="Q350" s="300"/>
      <c r="R350" s="9"/>
      <c r="S350" s="301"/>
      <c r="T350" s="9"/>
      <c r="U350" s="9"/>
      <c r="V350" s="9"/>
      <c r="W350" s="9"/>
      <c r="X350" s="9"/>
      <c r="Y350" s="9"/>
      <c r="Z350" s="9"/>
      <c r="AA350" s="9"/>
      <c r="AB350" s="9"/>
    </row>
    <row r="351">
      <c r="A351" s="9"/>
      <c r="B351" s="154"/>
      <c r="C351" s="424"/>
      <c r="D351" s="9"/>
      <c r="E351" s="9"/>
      <c r="F351" s="9"/>
      <c r="G351" s="156"/>
      <c r="H351" s="156"/>
      <c r="I351" s="156"/>
      <c r="J351" s="156"/>
      <c r="K351" s="9"/>
      <c r="L351" s="9"/>
      <c r="M351" s="9"/>
      <c r="N351" s="425"/>
      <c r="O351" s="425"/>
      <c r="P351" s="425"/>
      <c r="Q351" s="300"/>
      <c r="R351" s="9"/>
      <c r="S351" s="301"/>
      <c r="T351" s="9"/>
      <c r="U351" s="9"/>
      <c r="V351" s="9"/>
      <c r="W351" s="9"/>
      <c r="X351" s="9"/>
      <c r="Y351" s="9"/>
      <c r="Z351" s="9"/>
      <c r="AA351" s="9"/>
      <c r="AB351" s="9"/>
    </row>
    <row r="352">
      <c r="A352" s="9"/>
      <c r="B352" s="154"/>
      <c r="C352" s="424"/>
      <c r="D352" s="9"/>
      <c r="E352" s="9"/>
      <c r="F352" s="9"/>
      <c r="G352" s="156"/>
      <c r="H352" s="156"/>
      <c r="I352" s="156"/>
      <c r="J352" s="156"/>
      <c r="K352" s="9"/>
      <c r="L352" s="9"/>
      <c r="M352" s="9"/>
      <c r="N352" s="425"/>
      <c r="O352" s="425"/>
      <c r="P352" s="425"/>
      <c r="Q352" s="300"/>
      <c r="R352" s="9"/>
      <c r="S352" s="301"/>
      <c r="T352" s="9"/>
      <c r="U352" s="9"/>
      <c r="V352" s="9"/>
      <c r="W352" s="9"/>
      <c r="X352" s="9"/>
      <c r="Y352" s="9"/>
      <c r="Z352" s="9"/>
      <c r="AA352" s="9"/>
      <c r="AB352" s="9"/>
    </row>
    <row r="353">
      <c r="A353" s="9"/>
      <c r="B353" s="154"/>
      <c r="C353" s="424"/>
      <c r="D353" s="9"/>
      <c r="E353" s="9"/>
      <c r="F353" s="9"/>
      <c r="G353" s="156"/>
      <c r="H353" s="156"/>
      <c r="I353" s="156"/>
      <c r="J353" s="156"/>
      <c r="K353" s="9"/>
      <c r="L353" s="9"/>
      <c r="M353" s="9"/>
      <c r="N353" s="425"/>
      <c r="O353" s="425"/>
      <c r="P353" s="425"/>
      <c r="Q353" s="300"/>
      <c r="R353" s="9"/>
      <c r="S353" s="301"/>
      <c r="T353" s="9"/>
      <c r="U353" s="9"/>
      <c r="V353" s="9"/>
      <c r="W353" s="9"/>
      <c r="X353" s="9"/>
      <c r="Y353" s="9"/>
      <c r="Z353" s="9"/>
      <c r="AA353" s="9"/>
      <c r="AB353" s="9"/>
    </row>
    <row r="354">
      <c r="A354" s="9"/>
      <c r="B354" s="154"/>
      <c r="C354" s="424"/>
      <c r="D354" s="9"/>
      <c r="E354" s="9"/>
      <c r="F354" s="9"/>
      <c r="G354" s="156"/>
      <c r="H354" s="156"/>
      <c r="I354" s="156"/>
      <c r="J354" s="156"/>
      <c r="K354" s="9"/>
      <c r="L354" s="9"/>
      <c r="M354" s="9"/>
      <c r="N354" s="425"/>
      <c r="O354" s="425"/>
      <c r="P354" s="425"/>
      <c r="Q354" s="300"/>
      <c r="R354" s="9"/>
      <c r="S354" s="301"/>
      <c r="T354" s="9"/>
      <c r="U354" s="9"/>
      <c r="V354" s="9"/>
      <c r="W354" s="9"/>
      <c r="X354" s="9"/>
      <c r="Y354" s="9"/>
      <c r="Z354" s="9"/>
      <c r="AA354" s="9"/>
      <c r="AB354" s="9"/>
    </row>
    <row r="355">
      <c r="A355" s="9"/>
      <c r="B355" s="154"/>
      <c r="C355" s="424"/>
      <c r="D355" s="9"/>
      <c r="E355" s="9"/>
      <c r="F355" s="9"/>
      <c r="G355" s="156"/>
      <c r="H355" s="156"/>
      <c r="I355" s="156"/>
      <c r="J355" s="156"/>
      <c r="K355" s="9"/>
      <c r="L355" s="9"/>
      <c r="M355" s="9"/>
      <c r="N355" s="425"/>
      <c r="O355" s="425"/>
      <c r="P355" s="425"/>
      <c r="Q355" s="300"/>
      <c r="R355" s="9"/>
      <c r="S355" s="301"/>
      <c r="T355" s="9"/>
      <c r="U355" s="9"/>
      <c r="V355" s="9"/>
      <c r="W355" s="9"/>
      <c r="X355" s="9"/>
      <c r="Y355" s="9"/>
      <c r="Z355" s="9"/>
      <c r="AA355" s="9"/>
      <c r="AB355" s="9"/>
    </row>
    <row r="356">
      <c r="A356" s="9"/>
      <c r="B356" s="154"/>
      <c r="C356" s="424"/>
      <c r="D356" s="9"/>
      <c r="E356" s="9"/>
      <c r="F356" s="9"/>
      <c r="G356" s="156"/>
      <c r="H356" s="156"/>
      <c r="I356" s="156"/>
      <c r="J356" s="156"/>
      <c r="K356" s="9"/>
      <c r="L356" s="9"/>
      <c r="M356" s="9"/>
      <c r="N356" s="425"/>
      <c r="O356" s="425"/>
      <c r="P356" s="425"/>
      <c r="Q356" s="300"/>
      <c r="R356" s="9"/>
      <c r="S356" s="301"/>
      <c r="T356" s="9"/>
      <c r="U356" s="9"/>
      <c r="V356" s="9"/>
      <c r="W356" s="9"/>
      <c r="X356" s="9"/>
      <c r="Y356" s="9"/>
      <c r="Z356" s="9"/>
      <c r="AA356" s="9"/>
      <c r="AB356" s="9"/>
    </row>
    <row r="357">
      <c r="A357" s="9"/>
      <c r="B357" s="154"/>
      <c r="C357" s="424"/>
      <c r="D357" s="9"/>
      <c r="E357" s="9"/>
      <c r="F357" s="9"/>
      <c r="G357" s="156"/>
      <c r="H357" s="156"/>
      <c r="I357" s="156"/>
      <c r="J357" s="156"/>
      <c r="K357" s="9"/>
      <c r="L357" s="9"/>
      <c r="M357" s="9"/>
      <c r="N357" s="425"/>
      <c r="O357" s="425"/>
      <c r="P357" s="425"/>
      <c r="Q357" s="300"/>
      <c r="R357" s="9"/>
      <c r="S357" s="301"/>
      <c r="T357" s="9"/>
      <c r="U357" s="9"/>
      <c r="V357" s="9"/>
      <c r="W357" s="9"/>
      <c r="X357" s="9"/>
      <c r="Y357" s="9"/>
      <c r="Z357" s="9"/>
      <c r="AA357" s="9"/>
      <c r="AB357" s="9"/>
    </row>
    <row r="358">
      <c r="A358" s="9"/>
      <c r="B358" s="154"/>
      <c r="C358" s="424"/>
      <c r="D358" s="9"/>
      <c r="E358" s="9"/>
      <c r="F358" s="9"/>
      <c r="G358" s="156"/>
      <c r="H358" s="156"/>
      <c r="I358" s="156"/>
      <c r="J358" s="156"/>
      <c r="K358" s="9"/>
      <c r="L358" s="9"/>
      <c r="M358" s="9"/>
      <c r="N358" s="425"/>
      <c r="O358" s="425"/>
      <c r="P358" s="425"/>
      <c r="Q358" s="300"/>
      <c r="R358" s="9"/>
      <c r="S358" s="301"/>
      <c r="T358" s="9"/>
      <c r="U358" s="9"/>
      <c r="V358" s="9"/>
      <c r="W358" s="9"/>
      <c r="X358" s="9"/>
      <c r="Y358" s="9"/>
      <c r="Z358" s="9"/>
      <c r="AA358" s="9"/>
      <c r="AB358" s="9"/>
    </row>
    <row r="359">
      <c r="A359" s="9"/>
      <c r="B359" s="154"/>
      <c r="C359" s="424"/>
      <c r="D359" s="9"/>
      <c r="E359" s="9"/>
      <c r="F359" s="9"/>
      <c r="G359" s="156"/>
      <c r="H359" s="156"/>
      <c r="I359" s="156"/>
      <c r="J359" s="156"/>
      <c r="K359" s="9"/>
      <c r="L359" s="9"/>
      <c r="M359" s="9"/>
      <c r="N359" s="425"/>
      <c r="O359" s="425"/>
      <c r="P359" s="425"/>
      <c r="Q359" s="300"/>
      <c r="R359" s="9"/>
      <c r="S359" s="301"/>
      <c r="T359" s="9"/>
      <c r="U359" s="9"/>
      <c r="V359" s="9"/>
      <c r="W359" s="9"/>
      <c r="X359" s="9"/>
      <c r="Y359" s="9"/>
      <c r="Z359" s="9"/>
      <c r="AA359" s="9"/>
      <c r="AB359" s="9"/>
    </row>
    <row r="360">
      <c r="A360" s="9"/>
      <c r="B360" s="154"/>
      <c r="C360" s="424"/>
      <c r="D360" s="9"/>
      <c r="E360" s="9"/>
      <c r="F360" s="9"/>
      <c r="G360" s="156"/>
      <c r="H360" s="156"/>
      <c r="I360" s="156"/>
      <c r="J360" s="156"/>
      <c r="K360" s="9"/>
      <c r="L360" s="9"/>
      <c r="M360" s="9"/>
      <c r="N360" s="425"/>
      <c r="O360" s="425"/>
      <c r="P360" s="425"/>
      <c r="Q360" s="300"/>
      <c r="R360" s="9"/>
      <c r="S360" s="301"/>
      <c r="T360" s="9"/>
      <c r="U360" s="9"/>
      <c r="V360" s="9"/>
      <c r="W360" s="9"/>
      <c r="X360" s="9"/>
      <c r="Y360" s="9"/>
      <c r="Z360" s="9"/>
      <c r="AA360" s="9"/>
      <c r="AB360" s="9"/>
    </row>
    <row r="361">
      <c r="A361" s="9"/>
      <c r="B361" s="154"/>
      <c r="C361" s="424"/>
      <c r="D361" s="9"/>
      <c r="E361" s="9"/>
      <c r="F361" s="9"/>
      <c r="G361" s="156"/>
      <c r="H361" s="156"/>
      <c r="I361" s="156"/>
      <c r="J361" s="156"/>
      <c r="K361" s="9"/>
      <c r="L361" s="9"/>
      <c r="M361" s="9"/>
      <c r="N361" s="425"/>
      <c r="O361" s="425"/>
      <c r="P361" s="425"/>
      <c r="Q361" s="300"/>
      <c r="R361" s="9"/>
      <c r="S361" s="301"/>
      <c r="T361" s="9"/>
      <c r="U361" s="9"/>
      <c r="V361" s="9"/>
      <c r="W361" s="9"/>
      <c r="X361" s="9"/>
      <c r="Y361" s="9"/>
      <c r="Z361" s="9"/>
      <c r="AA361" s="9"/>
      <c r="AB361" s="9"/>
    </row>
    <row r="362">
      <c r="A362" s="9"/>
      <c r="B362" s="154"/>
      <c r="C362" s="424"/>
      <c r="D362" s="9"/>
      <c r="E362" s="9"/>
      <c r="F362" s="9"/>
      <c r="G362" s="156"/>
      <c r="H362" s="156"/>
      <c r="I362" s="156"/>
      <c r="J362" s="156"/>
      <c r="K362" s="9"/>
      <c r="L362" s="9"/>
      <c r="M362" s="9"/>
      <c r="N362" s="425"/>
      <c r="O362" s="425"/>
      <c r="P362" s="425"/>
      <c r="Q362" s="300"/>
      <c r="R362" s="9"/>
      <c r="S362" s="301"/>
      <c r="T362" s="9"/>
      <c r="U362" s="9"/>
      <c r="V362" s="9"/>
      <c r="W362" s="9"/>
      <c r="X362" s="9"/>
      <c r="Y362" s="9"/>
      <c r="Z362" s="9"/>
      <c r="AA362" s="9"/>
      <c r="AB362" s="9"/>
    </row>
    <row r="363">
      <c r="A363" s="9"/>
      <c r="B363" s="154"/>
      <c r="C363" s="424"/>
      <c r="D363" s="9"/>
      <c r="E363" s="9"/>
      <c r="F363" s="9"/>
      <c r="G363" s="156"/>
      <c r="H363" s="156"/>
      <c r="I363" s="156"/>
      <c r="J363" s="156"/>
      <c r="K363" s="9"/>
      <c r="L363" s="9"/>
      <c r="M363" s="9"/>
      <c r="N363" s="425"/>
      <c r="O363" s="425"/>
      <c r="P363" s="425"/>
      <c r="Q363" s="300"/>
      <c r="R363" s="9"/>
      <c r="S363" s="301"/>
      <c r="T363" s="9"/>
      <c r="U363" s="9"/>
      <c r="V363" s="9"/>
      <c r="W363" s="9"/>
      <c r="X363" s="9"/>
      <c r="Y363" s="9"/>
      <c r="Z363" s="9"/>
      <c r="AA363" s="9"/>
      <c r="AB363" s="9"/>
    </row>
    <row r="364">
      <c r="A364" s="9"/>
      <c r="B364" s="154"/>
      <c r="C364" s="424"/>
      <c r="D364" s="9"/>
      <c r="E364" s="9"/>
      <c r="F364" s="9"/>
      <c r="G364" s="156"/>
      <c r="H364" s="156"/>
      <c r="I364" s="156"/>
      <c r="J364" s="156"/>
      <c r="K364" s="9"/>
      <c r="L364" s="9"/>
      <c r="M364" s="9"/>
      <c r="N364" s="425"/>
      <c r="O364" s="425"/>
      <c r="P364" s="425"/>
      <c r="Q364" s="300"/>
      <c r="R364" s="9"/>
      <c r="S364" s="301"/>
      <c r="T364" s="9"/>
      <c r="U364" s="9"/>
      <c r="V364" s="9"/>
      <c r="W364" s="9"/>
      <c r="X364" s="9"/>
      <c r="Y364" s="9"/>
      <c r="Z364" s="9"/>
      <c r="AA364" s="9"/>
      <c r="AB364" s="9"/>
    </row>
    <row r="365">
      <c r="A365" s="9"/>
      <c r="B365" s="154"/>
      <c r="C365" s="424"/>
      <c r="D365" s="9"/>
      <c r="E365" s="9"/>
      <c r="F365" s="9"/>
      <c r="G365" s="156"/>
      <c r="H365" s="156"/>
      <c r="I365" s="156"/>
      <c r="J365" s="156"/>
      <c r="K365" s="9"/>
      <c r="L365" s="9"/>
      <c r="M365" s="9"/>
      <c r="N365" s="425"/>
      <c r="O365" s="425"/>
      <c r="P365" s="425"/>
      <c r="Q365" s="300"/>
      <c r="R365" s="9"/>
      <c r="S365" s="301"/>
      <c r="T365" s="9"/>
      <c r="U365" s="9"/>
      <c r="V365" s="9"/>
      <c r="W365" s="9"/>
      <c r="X365" s="9"/>
      <c r="Y365" s="9"/>
      <c r="Z365" s="9"/>
      <c r="AA365" s="9"/>
      <c r="AB365" s="9"/>
    </row>
    <row r="366">
      <c r="A366" s="9"/>
      <c r="B366" s="154"/>
      <c r="C366" s="424"/>
      <c r="D366" s="9"/>
      <c r="E366" s="9"/>
      <c r="F366" s="9"/>
      <c r="G366" s="156"/>
      <c r="H366" s="156"/>
      <c r="I366" s="156"/>
      <c r="J366" s="156"/>
      <c r="K366" s="9"/>
      <c r="L366" s="9"/>
      <c r="M366" s="9"/>
      <c r="N366" s="425"/>
      <c r="O366" s="425"/>
      <c r="P366" s="425"/>
      <c r="Q366" s="300"/>
      <c r="R366" s="9"/>
      <c r="S366" s="301"/>
      <c r="T366" s="9"/>
      <c r="U366" s="9"/>
      <c r="V366" s="9"/>
      <c r="W366" s="9"/>
      <c r="X366" s="9"/>
      <c r="Y366" s="9"/>
      <c r="Z366" s="9"/>
      <c r="AA366" s="9"/>
      <c r="AB366" s="9"/>
    </row>
    <row r="367">
      <c r="A367" s="9"/>
      <c r="B367" s="154"/>
      <c r="C367" s="424"/>
      <c r="D367" s="9"/>
      <c r="E367" s="9"/>
      <c r="F367" s="9"/>
      <c r="G367" s="156"/>
      <c r="H367" s="156"/>
      <c r="I367" s="156"/>
      <c r="J367" s="156"/>
      <c r="K367" s="9"/>
      <c r="L367" s="9"/>
      <c r="M367" s="9"/>
      <c r="N367" s="425"/>
      <c r="O367" s="425"/>
      <c r="P367" s="425"/>
      <c r="Q367" s="300"/>
      <c r="R367" s="9"/>
      <c r="S367" s="301"/>
      <c r="T367" s="9"/>
      <c r="U367" s="9"/>
      <c r="V367" s="9"/>
      <c r="W367" s="9"/>
      <c r="X367" s="9"/>
      <c r="Y367" s="9"/>
      <c r="Z367" s="9"/>
      <c r="AA367" s="9"/>
      <c r="AB367" s="9"/>
    </row>
    <row r="368">
      <c r="A368" s="9"/>
      <c r="B368" s="154"/>
      <c r="C368" s="424"/>
      <c r="D368" s="9"/>
      <c r="E368" s="9"/>
      <c r="F368" s="9"/>
      <c r="G368" s="156"/>
      <c r="H368" s="156"/>
      <c r="I368" s="156"/>
      <c r="J368" s="156"/>
      <c r="K368" s="9"/>
      <c r="L368" s="9"/>
      <c r="M368" s="9"/>
      <c r="N368" s="425"/>
      <c r="O368" s="425"/>
      <c r="P368" s="425"/>
      <c r="Q368" s="300"/>
      <c r="R368" s="9"/>
      <c r="S368" s="301"/>
      <c r="T368" s="9"/>
      <c r="U368" s="9"/>
      <c r="V368" s="9"/>
      <c r="W368" s="9"/>
      <c r="X368" s="9"/>
      <c r="Y368" s="9"/>
      <c r="Z368" s="9"/>
      <c r="AA368" s="9"/>
      <c r="AB368" s="9"/>
    </row>
    <row r="369">
      <c r="A369" s="9"/>
      <c r="B369" s="154"/>
      <c r="C369" s="424"/>
      <c r="D369" s="9"/>
      <c r="E369" s="9"/>
      <c r="F369" s="9"/>
      <c r="G369" s="156"/>
      <c r="H369" s="156"/>
      <c r="I369" s="156"/>
      <c r="J369" s="156"/>
      <c r="K369" s="9"/>
      <c r="L369" s="9"/>
      <c r="M369" s="9"/>
      <c r="N369" s="425"/>
      <c r="O369" s="425"/>
      <c r="P369" s="425"/>
      <c r="Q369" s="300"/>
      <c r="R369" s="9"/>
      <c r="S369" s="301"/>
      <c r="T369" s="9"/>
      <c r="U369" s="9"/>
      <c r="V369" s="9"/>
      <c r="W369" s="9"/>
      <c r="X369" s="9"/>
      <c r="Y369" s="9"/>
      <c r="Z369" s="9"/>
      <c r="AA369" s="9"/>
      <c r="AB369" s="9"/>
    </row>
    <row r="370">
      <c r="A370" s="9"/>
      <c r="B370" s="154"/>
      <c r="C370" s="424"/>
      <c r="D370" s="9"/>
      <c r="E370" s="9"/>
      <c r="F370" s="9"/>
      <c r="G370" s="156"/>
      <c r="H370" s="156"/>
      <c r="I370" s="156"/>
      <c r="J370" s="156"/>
      <c r="K370" s="9"/>
      <c r="L370" s="9"/>
      <c r="M370" s="9"/>
      <c r="N370" s="425"/>
      <c r="O370" s="425"/>
      <c r="P370" s="425"/>
      <c r="Q370" s="300"/>
      <c r="R370" s="9"/>
      <c r="S370" s="301"/>
      <c r="T370" s="9"/>
      <c r="U370" s="9"/>
      <c r="V370" s="9"/>
      <c r="W370" s="9"/>
      <c r="X370" s="9"/>
      <c r="Y370" s="9"/>
      <c r="Z370" s="9"/>
      <c r="AA370" s="9"/>
      <c r="AB370" s="9"/>
    </row>
    <row r="371">
      <c r="A371" s="9"/>
      <c r="B371" s="154"/>
      <c r="C371" s="424"/>
      <c r="D371" s="9"/>
      <c r="E371" s="9"/>
      <c r="F371" s="9"/>
      <c r="G371" s="156"/>
      <c r="H371" s="156"/>
      <c r="I371" s="156"/>
      <c r="J371" s="156"/>
      <c r="K371" s="9"/>
      <c r="L371" s="9"/>
      <c r="M371" s="9"/>
      <c r="N371" s="425"/>
      <c r="O371" s="425"/>
      <c r="P371" s="425"/>
      <c r="Q371" s="300"/>
      <c r="R371" s="9"/>
      <c r="S371" s="301"/>
      <c r="T371" s="9"/>
      <c r="U371" s="9"/>
      <c r="V371" s="9"/>
      <c r="W371" s="9"/>
      <c r="X371" s="9"/>
      <c r="Y371" s="9"/>
      <c r="Z371" s="9"/>
      <c r="AA371" s="9"/>
      <c r="AB371" s="9"/>
    </row>
    <row r="372">
      <c r="A372" s="9"/>
      <c r="B372" s="154"/>
      <c r="C372" s="424"/>
      <c r="D372" s="9"/>
      <c r="E372" s="9"/>
      <c r="F372" s="9"/>
      <c r="G372" s="156"/>
      <c r="H372" s="156"/>
      <c r="I372" s="156"/>
      <c r="J372" s="156"/>
      <c r="K372" s="9"/>
      <c r="L372" s="9"/>
      <c r="M372" s="9"/>
      <c r="N372" s="425"/>
      <c r="O372" s="425"/>
      <c r="P372" s="425"/>
      <c r="Q372" s="300"/>
      <c r="R372" s="9"/>
      <c r="S372" s="301"/>
      <c r="T372" s="9"/>
      <c r="U372" s="9"/>
      <c r="V372" s="9"/>
      <c r="W372" s="9"/>
      <c r="X372" s="9"/>
      <c r="Y372" s="9"/>
      <c r="Z372" s="9"/>
      <c r="AA372" s="9"/>
      <c r="AB372" s="9"/>
    </row>
    <row r="373">
      <c r="A373" s="9"/>
      <c r="B373" s="154"/>
      <c r="C373" s="424"/>
      <c r="D373" s="9"/>
      <c r="E373" s="9"/>
      <c r="F373" s="9"/>
      <c r="G373" s="156"/>
      <c r="H373" s="156"/>
      <c r="I373" s="156"/>
      <c r="J373" s="156"/>
      <c r="K373" s="9"/>
      <c r="L373" s="9"/>
      <c r="M373" s="9"/>
      <c r="N373" s="425"/>
      <c r="O373" s="425"/>
      <c r="P373" s="425"/>
      <c r="Q373" s="300"/>
      <c r="R373" s="9"/>
      <c r="S373" s="301"/>
      <c r="T373" s="9"/>
      <c r="U373" s="9"/>
      <c r="V373" s="9"/>
      <c r="W373" s="9"/>
      <c r="X373" s="9"/>
      <c r="Y373" s="9"/>
      <c r="Z373" s="9"/>
      <c r="AA373" s="9"/>
      <c r="AB373" s="9"/>
    </row>
    <row r="374">
      <c r="A374" s="9"/>
      <c r="B374" s="154"/>
      <c r="C374" s="424"/>
      <c r="D374" s="9"/>
      <c r="E374" s="9"/>
      <c r="F374" s="9"/>
      <c r="G374" s="156"/>
      <c r="H374" s="156"/>
      <c r="I374" s="156"/>
      <c r="J374" s="156"/>
      <c r="K374" s="9"/>
      <c r="L374" s="9"/>
      <c r="M374" s="9"/>
      <c r="N374" s="425"/>
      <c r="O374" s="425"/>
      <c r="P374" s="425"/>
      <c r="Q374" s="300"/>
      <c r="R374" s="9"/>
      <c r="S374" s="301"/>
      <c r="T374" s="9"/>
      <c r="U374" s="9"/>
      <c r="V374" s="9"/>
      <c r="W374" s="9"/>
      <c r="X374" s="9"/>
      <c r="Y374" s="9"/>
      <c r="Z374" s="9"/>
      <c r="AA374" s="9"/>
      <c r="AB374" s="9"/>
    </row>
    <row r="375">
      <c r="A375" s="9"/>
      <c r="B375" s="154"/>
      <c r="C375" s="424"/>
      <c r="D375" s="9"/>
      <c r="E375" s="9"/>
      <c r="F375" s="9"/>
      <c r="G375" s="156"/>
      <c r="H375" s="156"/>
      <c r="I375" s="156"/>
      <c r="J375" s="156"/>
      <c r="K375" s="9"/>
      <c r="L375" s="9"/>
      <c r="M375" s="9"/>
      <c r="N375" s="425"/>
      <c r="O375" s="425"/>
      <c r="P375" s="425"/>
      <c r="Q375" s="300"/>
      <c r="R375" s="9"/>
      <c r="S375" s="301"/>
      <c r="T375" s="9"/>
      <c r="U375" s="9"/>
      <c r="V375" s="9"/>
      <c r="W375" s="9"/>
      <c r="X375" s="9"/>
      <c r="Y375" s="9"/>
      <c r="Z375" s="9"/>
      <c r="AA375" s="9"/>
      <c r="AB375" s="9"/>
    </row>
    <row r="376">
      <c r="A376" s="9"/>
      <c r="B376" s="154"/>
      <c r="C376" s="424"/>
      <c r="D376" s="9"/>
      <c r="E376" s="9"/>
      <c r="F376" s="9"/>
      <c r="G376" s="156"/>
      <c r="H376" s="156"/>
      <c r="I376" s="156"/>
      <c r="J376" s="156"/>
      <c r="K376" s="9"/>
      <c r="L376" s="9"/>
      <c r="M376" s="9"/>
      <c r="N376" s="425"/>
      <c r="O376" s="425"/>
      <c r="P376" s="425"/>
      <c r="Q376" s="300"/>
      <c r="R376" s="9"/>
      <c r="S376" s="301"/>
      <c r="T376" s="9"/>
      <c r="U376" s="9"/>
      <c r="V376" s="9"/>
      <c r="W376" s="9"/>
      <c r="X376" s="9"/>
      <c r="Y376" s="9"/>
      <c r="Z376" s="9"/>
      <c r="AA376" s="9"/>
      <c r="AB376" s="9"/>
    </row>
    <row r="377">
      <c r="A377" s="9"/>
      <c r="B377" s="154"/>
      <c r="C377" s="424"/>
      <c r="D377" s="9"/>
      <c r="E377" s="9"/>
      <c r="F377" s="9"/>
      <c r="G377" s="156"/>
      <c r="H377" s="156"/>
      <c r="I377" s="156"/>
      <c r="J377" s="156"/>
      <c r="K377" s="9"/>
      <c r="L377" s="9"/>
      <c r="M377" s="9"/>
      <c r="N377" s="425"/>
      <c r="O377" s="425"/>
      <c r="P377" s="425"/>
      <c r="Q377" s="300"/>
      <c r="R377" s="9"/>
      <c r="S377" s="301"/>
      <c r="T377" s="9"/>
      <c r="U377" s="9"/>
      <c r="V377" s="9"/>
      <c r="W377" s="9"/>
      <c r="X377" s="9"/>
      <c r="Y377" s="9"/>
      <c r="Z377" s="9"/>
      <c r="AA377" s="9"/>
      <c r="AB377" s="9"/>
    </row>
    <row r="378">
      <c r="A378" s="9"/>
      <c r="B378" s="154"/>
      <c r="C378" s="424"/>
      <c r="D378" s="9"/>
      <c r="E378" s="9"/>
      <c r="F378" s="9"/>
      <c r="G378" s="156"/>
      <c r="H378" s="156"/>
      <c r="I378" s="156"/>
      <c r="J378" s="156"/>
      <c r="K378" s="9"/>
      <c r="L378" s="9"/>
      <c r="M378" s="9"/>
      <c r="N378" s="425"/>
      <c r="O378" s="425"/>
      <c r="P378" s="425"/>
      <c r="Q378" s="300"/>
      <c r="R378" s="9"/>
      <c r="S378" s="301"/>
      <c r="T378" s="9"/>
      <c r="U378" s="9"/>
      <c r="V378" s="9"/>
      <c r="W378" s="9"/>
      <c r="X378" s="9"/>
      <c r="Y378" s="9"/>
      <c r="Z378" s="9"/>
      <c r="AA378" s="9"/>
      <c r="AB378" s="9"/>
    </row>
    <row r="379">
      <c r="A379" s="9"/>
      <c r="B379" s="154"/>
      <c r="C379" s="424"/>
      <c r="D379" s="9"/>
      <c r="E379" s="9"/>
      <c r="F379" s="9"/>
      <c r="G379" s="156"/>
      <c r="H379" s="156"/>
      <c r="I379" s="156"/>
      <c r="J379" s="156"/>
      <c r="K379" s="9"/>
      <c r="L379" s="9"/>
      <c r="M379" s="9"/>
      <c r="N379" s="425"/>
      <c r="O379" s="425"/>
      <c r="P379" s="425"/>
      <c r="Q379" s="300"/>
      <c r="R379" s="9"/>
      <c r="S379" s="301"/>
      <c r="T379" s="9"/>
      <c r="U379" s="9"/>
      <c r="V379" s="9"/>
      <c r="W379" s="9"/>
      <c r="X379" s="9"/>
      <c r="Y379" s="9"/>
      <c r="Z379" s="9"/>
      <c r="AA379" s="9"/>
      <c r="AB379" s="9"/>
    </row>
    <row r="380">
      <c r="A380" s="9"/>
      <c r="B380" s="154"/>
      <c r="C380" s="424"/>
      <c r="D380" s="9"/>
      <c r="E380" s="9"/>
      <c r="F380" s="9"/>
      <c r="G380" s="156"/>
      <c r="H380" s="156"/>
      <c r="I380" s="156"/>
      <c r="J380" s="156"/>
      <c r="K380" s="9"/>
      <c r="L380" s="9"/>
      <c r="M380" s="9"/>
      <c r="N380" s="425"/>
      <c r="O380" s="425"/>
      <c r="P380" s="425"/>
      <c r="Q380" s="300"/>
      <c r="R380" s="9"/>
      <c r="S380" s="301"/>
      <c r="T380" s="9"/>
      <c r="U380" s="9"/>
      <c r="V380" s="9"/>
      <c r="W380" s="9"/>
      <c r="X380" s="9"/>
      <c r="Y380" s="9"/>
      <c r="Z380" s="9"/>
      <c r="AA380" s="9"/>
      <c r="AB380" s="9"/>
    </row>
    <row r="381">
      <c r="A381" s="9"/>
      <c r="B381" s="154"/>
      <c r="C381" s="424"/>
      <c r="D381" s="9"/>
      <c r="E381" s="9"/>
      <c r="F381" s="9"/>
      <c r="G381" s="156"/>
      <c r="H381" s="156"/>
      <c r="I381" s="156"/>
      <c r="J381" s="156"/>
      <c r="K381" s="9"/>
      <c r="L381" s="9"/>
      <c r="M381" s="9"/>
      <c r="N381" s="425"/>
      <c r="O381" s="425"/>
      <c r="P381" s="425"/>
      <c r="Q381" s="300"/>
      <c r="R381" s="9"/>
      <c r="S381" s="301"/>
      <c r="T381" s="9"/>
      <c r="U381" s="9"/>
      <c r="V381" s="9"/>
      <c r="W381" s="9"/>
      <c r="X381" s="9"/>
      <c r="Y381" s="9"/>
      <c r="Z381" s="9"/>
      <c r="AA381" s="9"/>
      <c r="AB381" s="9"/>
    </row>
    <row r="382">
      <c r="A382" s="9"/>
      <c r="B382" s="154"/>
      <c r="C382" s="424"/>
      <c r="D382" s="9"/>
      <c r="E382" s="9"/>
      <c r="F382" s="9"/>
      <c r="G382" s="156"/>
      <c r="H382" s="156"/>
      <c r="I382" s="156"/>
      <c r="J382" s="156"/>
      <c r="K382" s="9"/>
      <c r="L382" s="9"/>
      <c r="M382" s="9"/>
      <c r="N382" s="425"/>
      <c r="O382" s="425"/>
      <c r="P382" s="425"/>
      <c r="Q382" s="300"/>
      <c r="R382" s="9"/>
      <c r="S382" s="301"/>
      <c r="T382" s="9"/>
      <c r="U382" s="9"/>
      <c r="V382" s="9"/>
      <c r="W382" s="9"/>
      <c r="X382" s="9"/>
      <c r="Y382" s="9"/>
      <c r="Z382" s="9"/>
      <c r="AA382" s="9"/>
      <c r="AB382" s="9"/>
    </row>
    <row r="383">
      <c r="A383" s="9"/>
      <c r="B383" s="154"/>
      <c r="C383" s="424"/>
      <c r="D383" s="9"/>
      <c r="E383" s="9"/>
      <c r="F383" s="9"/>
      <c r="G383" s="156"/>
      <c r="H383" s="156"/>
      <c r="I383" s="156"/>
      <c r="J383" s="156"/>
      <c r="K383" s="9"/>
      <c r="L383" s="9"/>
      <c r="M383" s="9"/>
      <c r="N383" s="425"/>
      <c r="O383" s="425"/>
      <c r="P383" s="425"/>
      <c r="Q383" s="300"/>
      <c r="R383" s="9"/>
      <c r="S383" s="301"/>
      <c r="T383" s="9"/>
      <c r="U383" s="9"/>
      <c r="V383" s="9"/>
      <c r="W383" s="9"/>
      <c r="X383" s="9"/>
      <c r="Y383" s="9"/>
      <c r="Z383" s="9"/>
      <c r="AA383" s="9"/>
      <c r="AB383" s="9"/>
    </row>
    <row r="384">
      <c r="A384" s="9"/>
      <c r="B384" s="154"/>
      <c r="C384" s="424"/>
      <c r="D384" s="9"/>
      <c r="E384" s="9"/>
      <c r="F384" s="9"/>
      <c r="G384" s="156"/>
      <c r="H384" s="156"/>
      <c r="I384" s="156"/>
      <c r="J384" s="156"/>
      <c r="K384" s="9"/>
      <c r="L384" s="9"/>
      <c r="M384" s="9"/>
      <c r="N384" s="425"/>
      <c r="O384" s="425"/>
      <c r="P384" s="425"/>
      <c r="Q384" s="300"/>
      <c r="R384" s="9"/>
      <c r="S384" s="301"/>
      <c r="T384" s="9"/>
      <c r="U384" s="9"/>
      <c r="V384" s="9"/>
      <c r="W384" s="9"/>
      <c r="X384" s="9"/>
      <c r="Y384" s="9"/>
      <c r="Z384" s="9"/>
      <c r="AA384" s="9"/>
      <c r="AB384" s="9"/>
    </row>
    <row r="385">
      <c r="A385" s="9"/>
      <c r="B385" s="154"/>
      <c r="C385" s="424"/>
      <c r="D385" s="9"/>
      <c r="E385" s="9"/>
      <c r="F385" s="9"/>
      <c r="G385" s="156"/>
      <c r="H385" s="156"/>
      <c r="I385" s="156"/>
      <c r="J385" s="156"/>
      <c r="K385" s="9"/>
      <c r="L385" s="9"/>
      <c r="M385" s="9"/>
      <c r="N385" s="425"/>
      <c r="O385" s="425"/>
      <c r="P385" s="425"/>
      <c r="Q385" s="300"/>
      <c r="R385" s="9"/>
      <c r="S385" s="301"/>
      <c r="T385" s="9"/>
      <c r="U385" s="9"/>
      <c r="V385" s="9"/>
      <c r="W385" s="9"/>
      <c r="X385" s="9"/>
      <c r="Y385" s="9"/>
      <c r="Z385" s="9"/>
      <c r="AA385" s="9"/>
      <c r="AB385" s="9"/>
    </row>
    <row r="386">
      <c r="A386" s="9"/>
      <c r="B386" s="154"/>
      <c r="C386" s="424"/>
      <c r="D386" s="9"/>
      <c r="E386" s="9"/>
      <c r="F386" s="9"/>
      <c r="G386" s="156"/>
      <c r="H386" s="156"/>
      <c r="I386" s="156"/>
      <c r="J386" s="156"/>
      <c r="K386" s="9"/>
      <c r="L386" s="9"/>
      <c r="M386" s="9"/>
      <c r="N386" s="425"/>
      <c r="O386" s="425"/>
      <c r="P386" s="425"/>
      <c r="Q386" s="300"/>
      <c r="R386" s="9"/>
      <c r="S386" s="301"/>
      <c r="T386" s="9"/>
      <c r="U386" s="9"/>
      <c r="V386" s="9"/>
      <c r="W386" s="9"/>
      <c r="X386" s="9"/>
      <c r="Y386" s="9"/>
      <c r="Z386" s="9"/>
      <c r="AA386" s="9"/>
      <c r="AB386" s="9"/>
    </row>
    <row r="387">
      <c r="A387" s="9"/>
      <c r="B387" s="154"/>
      <c r="C387" s="424"/>
      <c r="D387" s="9"/>
      <c r="E387" s="9"/>
      <c r="F387" s="9"/>
      <c r="G387" s="156"/>
      <c r="H387" s="156"/>
      <c r="I387" s="156"/>
      <c r="J387" s="156"/>
      <c r="K387" s="9"/>
      <c r="L387" s="9"/>
      <c r="M387" s="9"/>
      <c r="N387" s="425"/>
      <c r="O387" s="425"/>
      <c r="P387" s="425"/>
      <c r="Q387" s="300"/>
      <c r="R387" s="9"/>
      <c r="S387" s="301"/>
      <c r="T387" s="9"/>
      <c r="U387" s="9"/>
      <c r="V387" s="9"/>
      <c r="W387" s="9"/>
      <c r="X387" s="9"/>
      <c r="Y387" s="9"/>
      <c r="Z387" s="9"/>
      <c r="AA387" s="9"/>
      <c r="AB387" s="9"/>
    </row>
    <row r="388">
      <c r="A388" s="9"/>
      <c r="B388" s="154"/>
      <c r="C388" s="424"/>
      <c r="D388" s="9"/>
      <c r="E388" s="9"/>
      <c r="F388" s="9"/>
      <c r="G388" s="156"/>
      <c r="H388" s="156"/>
      <c r="I388" s="156"/>
      <c r="J388" s="156"/>
      <c r="K388" s="9"/>
      <c r="L388" s="9"/>
      <c r="M388" s="9"/>
      <c r="N388" s="425"/>
      <c r="O388" s="425"/>
      <c r="P388" s="425"/>
      <c r="Q388" s="300"/>
      <c r="R388" s="9"/>
      <c r="S388" s="301"/>
      <c r="T388" s="9"/>
      <c r="U388" s="9"/>
      <c r="V388" s="9"/>
      <c r="W388" s="9"/>
      <c r="X388" s="9"/>
      <c r="Y388" s="9"/>
      <c r="Z388" s="9"/>
      <c r="AA388" s="9"/>
      <c r="AB388" s="9"/>
    </row>
    <row r="389">
      <c r="A389" s="9"/>
      <c r="B389" s="154"/>
      <c r="C389" s="424"/>
      <c r="D389" s="9"/>
      <c r="E389" s="9"/>
      <c r="F389" s="9"/>
      <c r="G389" s="156"/>
      <c r="H389" s="156"/>
      <c r="I389" s="156"/>
      <c r="J389" s="156"/>
      <c r="K389" s="9"/>
      <c r="L389" s="9"/>
      <c r="M389" s="9"/>
      <c r="N389" s="425"/>
      <c r="O389" s="425"/>
      <c r="P389" s="425"/>
      <c r="Q389" s="300"/>
      <c r="R389" s="9"/>
      <c r="S389" s="301"/>
      <c r="T389" s="9"/>
      <c r="U389" s="9"/>
      <c r="V389" s="9"/>
      <c r="W389" s="9"/>
      <c r="X389" s="9"/>
      <c r="Y389" s="9"/>
      <c r="Z389" s="9"/>
      <c r="AA389" s="9"/>
      <c r="AB389" s="9"/>
    </row>
    <row r="390">
      <c r="A390" s="9"/>
      <c r="B390" s="154"/>
      <c r="C390" s="424"/>
      <c r="D390" s="9"/>
      <c r="E390" s="9"/>
      <c r="F390" s="9"/>
      <c r="G390" s="156"/>
      <c r="H390" s="156"/>
      <c r="I390" s="156"/>
      <c r="J390" s="156"/>
      <c r="K390" s="9"/>
      <c r="L390" s="9"/>
      <c r="M390" s="9"/>
      <c r="N390" s="425"/>
      <c r="O390" s="425"/>
      <c r="P390" s="425"/>
      <c r="Q390" s="300"/>
      <c r="R390" s="9"/>
      <c r="S390" s="301"/>
      <c r="T390" s="9"/>
      <c r="U390" s="9"/>
      <c r="V390" s="9"/>
      <c r="W390" s="9"/>
      <c r="X390" s="9"/>
      <c r="Y390" s="9"/>
      <c r="Z390" s="9"/>
      <c r="AA390" s="9"/>
      <c r="AB390" s="9"/>
    </row>
    <row r="391">
      <c r="A391" s="9"/>
      <c r="B391" s="154"/>
      <c r="C391" s="424"/>
      <c r="D391" s="9"/>
      <c r="E391" s="9"/>
      <c r="F391" s="9"/>
      <c r="G391" s="156"/>
      <c r="H391" s="156"/>
      <c r="I391" s="156"/>
      <c r="J391" s="156"/>
      <c r="K391" s="9"/>
      <c r="L391" s="9"/>
      <c r="M391" s="9"/>
      <c r="N391" s="425"/>
      <c r="O391" s="425"/>
      <c r="P391" s="425"/>
      <c r="Q391" s="300"/>
      <c r="R391" s="9"/>
      <c r="S391" s="301"/>
      <c r="T391" s="9"/>
      <c r="U391" s="9"/>
      <c r="V391" s="9"/>
      <c r="W391" s="9"/>
      <c r="X391" s="9"/>
      <c r="Y391" s="9"/>
      <c r="Z391" s="9"/>
      <c r="AA391" s="9"/>
      <c r="AB391" s="9"/>
    </row>
    <row r="392">
      <c r="A392" s="9"/>
      <c r="B392" s="154"/>
      <c r="C392" s="424"/>
      <c r="D392" s="9"/>
      <c r="E392" s="9"/>
      <c r="F392" s="9"/>
      <c r="G392" s="156"/>
      <c r="H392" s="156"/>
      <c r="I392" s="156"/>
      <c r="J392" s="156"/>
      <c r="K392" s="9"/>
      <c r="L392" s="9"/>
      <c r="M392" s="9"/>
      <c r="N392" s="425"/>
      <c r="O392" s="425"/>
      <c r="P392" s="425"/>
      <c r="Q392" s="300"/>
      <c r="R392" s="9"/>
      <c r="S392" s="301"/>
      <c r="T392" s="9"/>
      <c r="U392" s="9"/>
      <c r="V392" s="9"/>
      <c r="W392" s="9"/>
      <c r="X392" s="9"/>
      <c r="Y392" s="9"/>
      <c r="Z392" s="9"/>
      <c r="AA392" s="9"/>
      <c r="AB392" s="9"/>
    </row>
    <row r="393">
      <c r="A393" s="9"/>
      <c r="B393" s="154"/>
      <c r="C393" s="424"/>
      <c r="D393" s="9"/>
      <c r="E393" s="9"/>
      <c r="F393" s="9"/>
      <c r="G393" s="156"/>
      <c r="H393" s="156"/>
      <c r="I393" s="156"/>
      <c r="J393" s="156"/>
      <c r="K393" s="9"/>
      <c r="L393" s="9"/>
      <c r="M393" s="9"/>
      <c r="N393" s="425"/>
      <c r="O393" s="425"/>
      <c r="P393" s="425"/>
      <c r="Q393" s="300"/>
      <c r="R393" s="9"/>
      <c r="S393" s="301"/>
      <c r="T393" s="9"/>
      <c r="U393" s="9"/>
      <c r="V393" s="9"/>
      <c r="W393" s="9"/>
      <c r="X393" s="9"/>
      <c r="Y393" s="9"/>
      <c r="Z393" s="9"/>
      <c r="AA393" s="9"/>
      <c r="AB393" s="9"/>
    </row>
    <row r="394">
      <c r="A394" s="9"/>
      <c r="B394" s="154"/>
      <c r="C394" s="424"/>
      <c r="D394" s="9"/>
      <c r="E394" s="9"/>
      <c r="F394" s="9"/>
      <c r="G394" s="156"/>
      <c r="H394" s="156"/>
      <c r="I394" s="156"/>
      <c r="J394" s="156"/>
      <c r="K394" s="9"/>
      <c r="L394" s="9"/>
      <c r="M394" s="9"/>
      <c r="N394" s="425"/>
      <c r="O394" s="425"/>
      <c r="P394" s="425"/>
      <c r="Q394" s="300"/>
      <c r="R394" s="9"/>
      <c r="S394" s="301"/>
      <c r="T394" s="9"/>
      <c r="U394" s="9"/>
      <c r="V394" s="9"/>
      <c r="W394" s="9"/>
      <c r="X394" s="9"/>
      <c r="Y394" s="9"/>
      <c r="Z394" s="9"/>
      <c r="AA394" s="9"/>
      <c r="AB394" s="9"/>
    </row>
    <row r="395">
      <c r="A395" s="9"/>
      <c r="B395" s="154"/>
      <c r="C395" s="424"/>
      <c r="D395" s="9"/>
      <c r="E395" s="9"/>
      <c r="F395" s="9"/>
      <c r="G395" s="156"/>
      <c r="H395" s="156"/>
      <c r="I395" s="156"/>
      <c r="J395" s="156"/>
      <c r="K395" s="9"/>
      <c r="L395" s="9"/>
      <c r="M395" s="9"/>
      <c r="N395" s="425"/>
      <c r="O395" s="425"/>
      <c r="P395" s="425"/>
      <c r="Q395" s="300"/>
      <c r="R395" s="9"/>
      <c r="S395" s="301"/>
      <c r="T395" s="9"/>
      <c r="U395" s="9"/>
      <c r="V395" s="9"/>
      <c r="W395" s="9"/>
      <c r="X395" s="9"/>
      <c r="Y395" s="9"/>
      <c r="Z395" s="9"/>
      <c r="AA395" s="9"/>
      <c r="AB395" s="9"/>
    </row>
    <row r="396">
      <c r="A396" s="9"/>
      <c r="B396" s="154"/>
      <c r="C396" s="424"/>
      <c r="D396" s="9"/>
      <c r="E396" s="9"/>
      <c r="F396" s="9"/>
      <c r="G396" s="156"/>
      <c r="H396" s="156"/>
      <c r="I396" s="156"/>
      <c r="J396" s="156"/>
      <c r="K396" s="9"/>
      <c r="L396" s="9"/>
      <c r="M396" s="9"/>
      <c r="N396" s="425"/>
      <c r="O396" s="425"/>
      <c r="P396" s="425"/>
      <c r="Q396" s="300"/>
      <c r="R396" s="9"/>
      <c r="S396" s="301"/>
      <c r="T396" s="9"/>
      <c r="U396" s="9"/>
      <c r="V396" s="9"/>
      <c r="W396" s="9"/>
      <c r="X396" s="9"/>
      <c r="Y396" s="9"/>
      <c r="Z396" s="9"/>
      <c r="AA396" s="9"/>
      <c r="AB396" s="9"/>
    </row>
    <row r="397">
      <c r="A397" s="9"/>
      <c r="B397" s="154"/>
      <c r="C397" s="424"/>
      <c r="D397" s="9"/>
      <c r="E397" s="9"/>
      <c r="F397" s="9"/>
      <c r="G397" s="156"/>
      <c r="H397" s="156"/>
      <c r="I397" s="156"/>
      <c r="J397" s="156"/>
      <c r="K397" s="9"/>
      <c r="L397" s="9"/>
      <c r="M397" s="9"/>
      <c r="N397" s="425"/>
      <c r="O397" s="425"/>
      <c r="P397" s="425"/>
      <c r="Q397" s="300"/>
      <c r="R397" s="9"/>
      <c r="S397" s="301"/>
      <c r="T397" s="9"/>
      <c r="U397" s="9"/>
      <c r="V397" s="9"/>
      <c r="W397" s="9"/>
      <c r="X397" s="9"/>
      <c r="Y397" s="9"/>
      <c r="Z397" s="9"/>
      <c r="AA397" s="9"/>
      <c r="AB397" s="9"/>
    </row>
    <row r="398">
      <c r="A398" s="9"/>
      <c r="B398" s="154"/>
      <c r="C398" s="424"/>
      <c r="D398" s="9"/>
      <c r="E398" s="9"/>
      <c r="F398" s="9"/>
      <c r="G398" s="156"/>
      <c r="H398" s="156"/>
      <c r="I398" s="156"/>
      <c r="J398" s="156"/>
      <c r="K398" s="9"/>
      <c r="L398" s="9"/>
      <c r="M398" s="9"/>
      <c r="N398" s="425"/>
      <c r="O398" s="425"/>
      <c r="P398" s="425"/>
      <c r="Q398" s="300"/>
      <c r="R398" s="9"/>
      <c r="S398" s="301"/>
      <c r="T398" s="9"/>
      <c r="U398" s="9"/>
      <c r="V398" s="9"/>
      <c r="W398" s="9"/>
      <c r="X398" s="9"/>
      <c r="Y398" s="9"/>
      <c r="Z398" s="9"/>
      <c r="AA398" s="9"/>
      <c r="AB398" s="9"/>
    </row>
    <row r="399">
      <c r="A399" s="9"/>
      <c r="B399" s="154"/>
      <c r="C399" s="424"/>
      <c r="D399" s="9"/>
      <c r="E399" s="9"/>
      <c r="F399" s="9"/>
      <c r="G399" s="156"/>
      <c r="H399" s="156"/>
      <c r="I399" s="156"/>
      <c r="J399" s="156"/>
      <c r="K399" s="9"/>
      <c r="L399" s="9"/>
      <c r="M399" s="9"/>
      <c r="N399" s="425"/>
      <c r="O399" s="425"/>
      <c r="P399" s="425"/>
      <c r="Q399" s="300"/>
      <c r="R399" s="9"/>
      <c r="S399" s="301"/>
      <c r="T399" s="9"/>
      <c r="U399" s="9"/>
      <c r="V399" s="9"/>
      <c r="W399" s="9"/>
      <c r="X399" s="9"/>
      <c r="Y399" s="9"/>
      <c r="Z399" s="9"/>
      <c r="AA399" s="9"/>
      <c r="AB399" s="9"/>
    </row>
    <row r="400">
      <c r="A400" s="9"/>
      <c r="B400" s="154"/>
      <c r="C400" s="424"/>
      <c r="D400" s="9"/>
      <c r="E400" s="9"/>
      <c r="F400" s="9"/>
      <c r="G400" s="156"/>
      <c r="H400" s="156"/>
      <c r="I400" s="156"/>
      <c r="J400" s="156"/>
      <c r="K400" s="9"/>
      <c r="L400" s="9"/>
      <c r="M400" s="9"/>
      <c r="N400" s="425"/>
      <c r="O400" s="425"/>
      <c r="P400" s="425"/>
      <c r="Q400" s="300"/>
      <c r="R400" s="9"/>
      <c r="S400" s="301"/>
      <c r="T400" s="9"/>
      <c r="U400" s="9"/>
      <c r="V400" s="9"/>
      <c r="W400" s="9"/>
      <c r="X400" s="9"/>
      <c r="Y400" s="9"/>
      <c r="Z400" s="9"/>
      <c r="AA400" s="9"/>
      <c r="AB400" s="9"/>
    </row>
    <row r="401">
      <c r="A401" s="9"/>
      <c r="B401" s="154"/>
      <c r="C401" s="424"/>
      <c r="D401" s="9"/>
      <c r="E401" s="9"/>
      <c r="F401" s="9"/>
      <c r="G401" s="156"/>
      <c r="H401" s="156"/>
      <c r="I401" s="156"/>
      <c r="J401" s="156"/>
      <c r="K401" s="9"/>
      <c r="L401" s="9"/>
      <c r="M401" s="9"/>
      <c r="N401" s="425"/>
      <c r="O401" s="425"/>
      <c r="P401" s="425"/>
      <c r="Q401" s="300"/>
      <c r="R401" s="9"/>
      <c r="S401" s="301"/>
      <c r="T401" s="9"/>
      <c r="U401" s="9"/>
      <c r="V401" s="9"/>
      <c r="W401" s="9"/>
      <c r="X401" s="9"/>
      <c r="Y401" s="9"/>
      <c r="Z401" s="9"/>
      <c r="AA401" s="9"/>
      <c r="AB401" s="9"/>
    </row>
    <row r="402">
      <c r="A402" s="9"/>
      <c r="B402" s="154"/>
      <c r="C402" s="424"/>
      <c r="D402" s="9"/>
      <c r="E402" s="9"/>
      <c r="F402" s="9"/>
      <c r="G402" s="156"/>
      <c r="H402" s="156"/>
      <c r="I402" s="156"/>
      <c r="J402" s="156"/>
      <c r="K402" s="9"/>
      <c r="L402" s="9"/>
      <c r="M402" s="9"/>
      <c r="N402" s="425"/>
      <c r="O402" s="425"/>
      <c r="P402" s="425"/>
      <c r="Q402" s="300"/>
      <c r="R402" s="9"/>
      <c r="S402" s="301"/>
      <c r="T402" s="9"/>
      <c r="U402" s="9"/>
      <c r="V402" s="9"/>
      <c r="W402" s="9"/>
      <c r="X402" s="9"/>
      <c r="Y402" s="9"/>
      <c r="Z402" s="9"/>
      <c r="AA402" s="9"/>
      <c r="AB402" s="9"/>
    </row>
    <row r="403">
      <c r="A403" s="9"/>
      <c r="B403" s="154"/>
      <c r="C403" s="424"/>
      <c r="D403" s="9"/>
      <c r="E403" s="9"/>
      <c r="F403" s="9"/>
      <c r="G403" s="156"/>
      <c r="H403" s="156"/>
      <c r="I403" s="156"/>
      <c r="J403" s="156"/>
      <c r="K403" s="9"/>
      <c r="L403" s="9"/>
      <c r="M403" s="9"/>
      <c r="N403" s="425"/>
      <c r="O403" s="425"/>
      <c r="P403" s="425"/>
      <c r="Q403" s="300"/>
      <c r="R403" s="9"/>
      <c r="S403" s="301"/>
      <c r="T403" s="9"/>
      <c r="U403" s="9"/>
      <c r="V403" s="9"/>
      <c r="W403" s="9"/>
      <c r="X403" s="9"/>
      <c r="Y403" s="9"/>
      <c r="Z403" s="9"/>
      <c r="AA403" s="9"/>
      <c r="AB403" s="9"/>
    </row>
    <row r="404">
      <c r="A404" s="9"/>
      <c r="B404" s="154"/>
      <c r="C404" s="424"/>
      <c r="D404" s="9"/>
      <c r="E404" s="9"/>
      <c r="F404" s="9"/>
      <c r="G404" s="156"/>
      <c r="H404" s="156"/>
      <c r="I404" s="156"/>
      <c r="J404" s="156"/>
      <c r="K404" s="9"/>
      <c r="L404" s="9"/>
      <c r="M404" s="9"/>
      <c r="N404" s="425"/>
      <c r="O404" s="425"/>
      <c r="P404" s="425"/>
      <c r="Q404" s="300"/>
      <c r="R404" s="9"/>
      <c r="S404" s="301"/>
      <c r="T404" s="9"/>
      <c r="U404" s="9"/>
      <c r="V404" s="9"/>
      <c r="W404" s="9"/>
      <c r="X404" s="9"/>
      <c r="Y404" s="9"/>
      <c r="Z404" s="9"/>
      <c r="AA404" s="9"/>
      <c r="AB404" s="9"/>
    </row>
    <row r="405">
      <c r="A405" s="9"/>
      <c r="B405" s="154"/>
      <c r="C405" s="424"/>
      <c r="D405" s="9"/>
      <c r="E405" s="9"/>
      <c r="F405" s="9"/>
      <c r="G405" s="156"/>
      <c r="H405" s="156"/>
      <c r="I405" s="156"/>
      <c r="J405" s="156"/>
      <c r="K405" s="9"/>
      <c r="L405" s="9"/>
      <c r="M405" s="9"/>
      <c r="N405" s="425"/>
      <c r="O405" s="425"/>
      <c r="P405" s="425"/>
      <c r="Q405" s="300"/>
      <c r="R405" s="9"/>
      <c r="S405" s="301"/>
      <c r="T405" s="9"/>
      <c r="U405" s="9"/>
      <c r="V405" s="9"/>
      <c r="W405" s="9"/>
      <c r="X405" s="9"/>
      <c r="Y405" s="9"/>
      <c r="Z405" s="9"/>
      <c r="AA405" s="9"/>
      <c r="AB405" s="9"/>
    </row>
    <row r="406">
      <c r="A406" s="9"/>
      <c r="B406" s="154"/>
      <c r="C406" s="424"/>
      <c r="D406" s="9"/>
      <c r="E406" s="9"/>
      <c r="F406" s="9"/>
      <c r="G406" s="156"/>
      <c r="H406" s="156"/>
      <c r="I406" s="156"/>
      <c r="J406" s="156"/>
      <c r="K406" s="9"/>
      <c r="L406" s="9"/>
      <c r="M406" s="9"/>
      <c r="N406" s="425"/>
      <c r="O406" s="425"/>
      <c r="P406" s="425"/>
      <c r="Q406" s="300"/>
      <c r="R406" s="9"/>
      <c r="S406" s="301"/>
      <c r="T406" s="9"/>
      <c r="U406" s="9"/>
      <c r="V406" s="9"/>
      <c r="W406" s="9"/>
      <c r="X406" s="9"/>
      <c r="Y406" s="9"/>
      <c r="Z406" s="9"/>
      <c r="AA406" s="9"/>
      <c r="AB406" s="9"/>
    </row>
    <row r="407">
      <c r="A407" s="9"/>
      <c r="B407" s="154"/>
      <c r="C407" s="424"/>
      <c r="D407" s="9"/>
      <c r="E407" s="9"/>
      <c r="F407" s="9"/>
      <c r="G407" s="156"/>
      <c r="H407" s="156"/>
      <c r="I407" s="156"/>
      <c r="J407" s="156"/>
      <c r="K407" s="9"/>
      <c r="L407" s="9"/>
      <c r="M407" s="9"/>
      <c r="N407" s="425"/>
      <c r="O407" s="425"/>
      <c r="P407" s="425"/>
      <c r="Q407" s="300"/>
      <c r="R407" s="9"/>
      <c r="S407" s="301"/>
      <c r="T407" s="9"/>
      <c r="U407" s="9"/>
      <c r="V407" s="9"/>
      <c r="W407" s="9"/>
      <c r="X407" s="9"/>
      <c r="Y407" s="9"/>
      <c r="Z407" s="9"/>
      <c r="AA407" s="9"/>
      <c r="AB407" s="9"/>
    </row>
    <row r="408">
      <c r="A408" s="9"/>
      <c r="B408" s="154"/>
      <c r="C408" s="424"/>
      <c r="D408" s="9"/>
      <c r="E408" s="9"/>
      <c r="F408" s="9"/>
      <c r="G408" s="156"/>
      <c r="H408" s="156"/>
      <c r="I408" s="156"/>
      <c r="J408" s="156"/>
      <c r="K408" s="9"/>
      <c r="L408" s="9"/>
      <c r="M408" s="9"/>
      <c r="N408" s="425"/>
      <c r="O408" s="425"/>
      <c r="P408" s="425"/>
      <c r="Q408" s="300"/>
      <c r="R408" s="9"/>
      <c r="S408" s="301"/>
      <c r="T408" s="9"/>
      <c r="U408" s="9"/>
      <c r="V408" s="9"/>
      <c r="W408" s="9"/>
      <c r="X408" s="9"/>
      <c r="Y408" s="9"/>
      <c r="Z408" s="9"/>
      <c r="AA408" s="9"/>
      <c r="AB408" s="9"/>
    </row>
    <row r="409">
      <c r="A409" s="9"/>
      <c r="B409" s="154"/>
      <c r="C409" s="424"/>
      <c r="D409" s="9"/>
      <c r="E409" s="9"/>
      <c r="F409" s="9"/>
      <c r="G409" s="156"/>
      <c r="H409" s="156"/>
      <c r="I409" s="156"/>
      <c r="J409" s="156"/>
      <c r="K409" s="9"/>
      <c r="L409" s="9"/>
      <c r="M409" s="9"/>
      <c r="N409" s="425"/>
      <c r="O409" s="425"/>
      <c r="P409" s="425"/>
      <c r="Q409" s="300"/>
      <c r="R409" s="9"/>
      <c r="S409" s="301"/>
      <c r="T409" s="9"/>
      <c r="U409" s="9"/>
      <c r="V409" s="9"/>
      <c r="W409" s="9"/>
      <c r="X409" s="9"/>
      <c r="Y409" s="9"/>
      <c r="Z409" s="9"/>
      <c r="AA409" s="9"/>
      <c r="AB409" s="9"/>
    </row>
    <row r="410">
      <c r="A410" s="9"/>
      <c r="B410" s="154"/>
      <c r="C410" s="424"/>
      <c r="D410" s="9"/>
      <c r="E410" s="9"/>
      <c r="F410" s="9"/>
      <c r="G410" s="156"/>
      <c r="H410" s="156"/>
      <c r="I410" s="156"/>
      <c r="J410" s="156"/>
      <c r="K410" s="9"/>
      <c r="L410" s="9"/>
      <c r="M410" s="9"/>
      <c r="N410" s="425"/>
      <c r="O410" s="425"/>
      <c r="P410" s="425"/>
      <c r="Q410" s="300"/>
      <c r="R410" s="9"/>
      <c r="S410" s="301"/>
      <c r="T410" s="9"/>
      <c r="U410" s="9"/>
      <c r="V410" s="9"/>
      <c r="W410" s="9"/>
      <c r="X410" s="9"/>
      <c r="Y410" s="9"/>
      <c r="Z410" s="9"/>
      <c r="AA410" s="9"/>
      <c r="AB410" s="9"/>
    </row>
    <row r="411">
      <c r="A411" s="9"/>
      <c r="B411" s="154"/>
      <c r="C411" s="424"/>
      <c r="D411" s="9"/>
      <c r="E411" s="9"/>
      <c r="F411" s="9"/>
      <c r="G411" s="156"/>
      <c r="H411" s="156"/>
      <c r="I411" s="156"/>
      <c r="J411" s="156"/>
      <c r="K411" s="9"/>
      <c r="L411" s="9"/>
      <c r="M411" s="9"/>
      <c r="N411" s="425"/>
      <c r="O411" s="425"/>
      <c r="P411" s="425"/>
      <c r="Q411" s="300"/>
      <c r="R411" s="9"/>
      <c r="S411" s="301"/>
      <c r="T411" s="9"/>
      <c r="U411" s="9"/>
      <c r="V411" s="9"/>
      <c r="W411" s="9"/>
      <c r="X411" s="9"/>
      <c r="Y411" s="9"/>
      <c r="Z411" s="9"/>
      <c r="AA411" s="9"/>
      <c r="AB411" s="9"/>
    </row>
    <row r="412">
      <c r="A412" s="9"/>
      <c r="B412" s="154"/>
      <c r="C412" s="424"/>
      <c r="D412" s="9"/>
      <c r="E412" s="9"/>
      <c r="F412" s="9"/>
      <c r="G412" s="156"/>
      <c r="H412" s="156"/>
      <c r="I412" s="156"/>
      <c r="J412" s="156"/>
      <c r="K412" s="9"/>
      <c r="L412" s="9"/>
      <c r="M412" s="9"/>
      <c r="N412" s="425"/>
      <c r="O412" s="425"/>
      <c r="P412" s="425"/>
      <c r="Q412" s="300"/>
      <c r="R412" s="9"/>
      <c r="S412" s="301"/>
      <c r="T412" s="9"/>
      <c r="U412" s="9"/>
      <c r="V412" s="9"/>
      <c r="W412" s="9"/>
      <c r="X412" s="9"/>
      <c r="Y412" s="9"/>
      <c r="Z412" s="9"/>
      <c r="AA412" s="9"/>
      <c r="AB412" s="9"/>
    </row>
    <row r="413">
      <c r="A413" s="9"/>
      <c r="B413" s="154"/>
      <c r="C413" s="424"/>
      <c r="D413" s="9"/>
      <c r="E413" s="9"/>
      <c r="F413" s="9"/>
      <c r="G413" s="156"/>
      <c r="H413" s="156"/>
      <c r="I413" s="156"/>
      <c r="J413" s="156"/>
      <c r="K413" s="9"/>
      <c r="L413" s="9"/>
      <c r="M413" s="9"/>
      <c r="N413" s="425"/>
      <c r="O413" s="425"/>
      <c r="P413" s="425"/>
      <c r="Q413" s="300"/>
      <c r="R413" s="9"/>
      <c r="S413" s="301"/>
      <c r="T413" s="9"/>
      <c r="U413" s="9"/>
      <c r="V413" s="9"/>
      <c r="W413" s="9"/>
      <c r="X413" s="9"/>
      <c r="Y413" s="9"/>
      <c r="Z413" s="9"/>
      <c r="AA413" s="9"/>
      <c r="AB413" s="9"/>
    </row>
    <row r="414">
      <c r="A414" s="9"/>
      <c r="B414" s="154"/>
      <c r="C414" s="424"/>
      <c r="D414" s="9"/>
      <c r="E414" s="9"/>
      <c r="F414" s="9"/>
      <c r="G414" s="156"/>
      <c r="H414" s="156"/>
      <c r="I414" s="156"/>
      <c r="J414" s="156"/>
      <c r="K414" s="9"/>
      <c r="L414" s="9"/>
      <c r="M414" s="9"/>
      <c r="N414" s="425"/>
      <c r="O414" s="425"/>
      <c r="P414" s="425"/>
      <c r="Q414" s="300"/>
      <c r="R414" s="9"/>
      <c r="S414" s="301"/>
      <c r="T414" s="9"/>
      <c r="U414" s="9"/>
      <c r="V414" s="9"/>
      <c r="W414" s="9"/>
      <c r="X414" s="9"/>
      <c r="Y414" s="9"/>
      <c r="Z414" s="9"/>
      <c r="AA414" s="9"/>
      <c r="AB414" s="9"/>
    </row>
    <row r="415">
      <c r="A415" s="9"/>
      <c r="B415" s="154"/>
      <c r="C415" s="424"/>
      <c r="D415" s="9"/>
      <c r="E415" s="9"/>
      <c r="F415" s="9"/>
      <c r="G415" s="156"/>
      <c r="H415" s="156"/>
      <c r="I415" s="156"/>
      <c r="J415" s="156"/>
      <c r="K415" s="9"/>
      <c r="L415" s="9"/>
      <c r="M415" s="9"/>
      <c r="N415" s="425"/>
      <c r="O415" s="425"/>
      <c r="P415" s="425"/>
      <c r="Q415" s="300"/>
      <c r="R415" s="9"/>
      <c r="S415" s="301"/>
      <c r="T415" s="9"/>
      <c r="U415" s="9"/>
      <c r="V415" s="9"/>
      <c r="W415" s="9"/>
      <c r="X415" s="9"/>
      <c r="Y415" s="9"/>
      <c r="Z415" s="9"/>
      <c r="AA415" s="9"/>
      <c r="AB415" s="9"/>
    </row>
    <row r="416">
      <c r="A416" s="9"/>
      <c r="B416" s="154"/>
      <c r="C416" s="424"/>
      <c r="D416" s="9"/>
      <c r="E416" s="9"/>
      <c r="F416" s="9"/>
      <c r="G416" s="156"/>
      <c r="H416" s="156"/>
      <c r="I416" s="156"/>
      <c r="J416" s="156"/>
      <c r="K416" s="9"/>
      <c r="L416" s="9"/>
      <c r="M416" s="9"/>
      <c r="N416" s="425"/>
      <c r="O416" s="425"/>
      <c r="P416" s="425"/>
      <c r="Q416" s="300"/>
      <c r="R416" s="9"/>
      <c r="S416" s="301"/>
      <c r="T416" s="9"/>
      <c r="U416" s="9"/>
      <c r="V416" s="9"/>
      <c r="W416" s="9"/>
      <c r="X416" s="9"/>
      <c r="Y416" s="9"/>
      <c r="Z416" s="9"/>
      <c r="AA416" s="9"/>
      <c r="AB416" s="9"/>
    </row>
    <row r="417">
      <c r="A417" s="9"/>
      <c r="B417" s="154"/>
      <c r="C417" s="424"/>
      <c r="D417" s="9"/>
      <c r="E417" s="9"/>
      <c r="F417" s="9"/>
      <c r="G417" s="156"/>
      <c r="H417" s="156"/>
      <c r="I417" s="156"/>
      <c r="J417" s="156"/>
      <c r="K417" s="9"/>
      <c r="L417" s="9"/>
      <c r="M417" s="9"/>
      <c r="N417" s="425"/>
      <c r="O417" s="425"/>
      <c r="P417" s="425"/>
      <c r="Q417" s="300"/>
      <c r="R417" s="9"/>
      <c r="S417" s="301"/>
      <c r="T417" s="9"/>
      <c r="U417" s="9"/>
      <c r="V417" s="9"/>
      <c r="W417" s="9"/>
      <c r="X417" s="9"/>
      <c r="Y417" s="9"/>
      <c r="Z417" s="9"/>
      <c r="AA417" s="9"/>
      <c r="AB417" s="9"/>
    </row>
    <row r="418">
      <c r="A418" s="9"/>
      <c r="B418" s="154"/>
      <c r="C418" s="424"/>
      <c r="D418" s="9"/>
      <c r="E418" s="9"/>
      <c r="F418" s="9"/>
      <c r="G418" s="156"/>
      <c r="H418" s="156"/>
      <c r="I418" s="156"/>
      <c r="J418" s="156"/>
      <c r="K418" s="9"/>
      <c r="L418" s="9"/>
      <c r="M418" s="9"/>
      <c r="N418" s="425"/>
      <c r="O418" s="425"/>
      <c r="P418" s="425"/>
      <c r="Q418" s="300"/>
      <c r="R418" s="9"/>
      <c r="S418" s="301"/>
      <c r="T418" s="9"/>
      <c r="U418" s="9"/>
      <c r="V418" s="9"/>
      <c r="W418" s="9"/>
      <c r="X418" s="9"/>
      <c r="Y418" s="9"/>
      <c r="Z418" s="9"/>
      <c r="AA418" s="9"/>
      <c r="AB418" s="9"/>
    </row>
    <row r="419">
      <c r="A419" s="9"/>
      <c r="B419" s="154"/>
      <c r="C419" s="424"/>
      <c r="D419" s="9"/>
      <c r="E419" s="9"/>
      <c r="F419" s="9"/>
      <c r="G419" s="156"/>
      <c r="H419" s="156"/>
      <c r="I419" s="156"/>
      <c r="J419" s="156"/>
      <c r="K419" s="9"/>
      <c r="L419" s="9"/>
      <c r="M419" s="9"/>
      <c r="N419" s="425"/>
      <c r="O419" s="425"/>
      <c r="P419" s="425"/>
      <c r="Q419" s="300"/>
      <c r="R419" s="9"/>
      <c r="S419" s="301"/>
      <c r="T419" s="9"/>
      <c r="U419" s="9"/>
      <c r="V419" s="9"/>
      <c r="W419" s="9"/>
      <c r="X419" s="9"/>
      <c r="Y419" s="9"/>
      <c r="Z419" s="9"/>
      <c r="AA419" s="9"/>
      <c r="AB419" s="9"/>
    </row>
    <row r="420">
      <c r="A420" s="9"/>
      <c r="B420" s="154"/>
      <c r="C420" s="424"/>
      <c r="D420" s="9"/>
      <c r="E420" s="9"/>
      <c r="F420" s="9"/>
      <c r="G420" s="156"/>
      <c r="H420" s="156"/>
      <c r="I420" s="156"/>
      <c r="J420" s="156"/>
      <c r="K420" s="9"/>
      <c r="L420" s="9"/>
      <c r="M420" s="9"/>
      <c r="N420" s="425"/>
      <c r="O420" s="425"/>
      <c r="P420" s="425"/>
      <c r="Q420" s="300"/>
      <c r="R420" s="9"/>
      <c r="S420" s="301"/>
      <c r="T420" s="9"/>
      <c r="U420" s="9"/>
      <c r="V420" s="9"/>
      <c r="W420" s="9"/>
      <c r="X420" s="9"/>
      <c r="Y420" s="9"/>
      <c r="Z420" s="9"/>
      <c r="AA420" s="9"/>
      <c r="AB420" s="9"/>
    </row>
    <row r="421">
      <c r="A421" s="9"/>
      <c r="B421" s="154"/>
      <c r="C421" s="424"/>
      <c r="D421" s="9"/>
      <c r="E421" s="9"/>
      <c r="F421" s="9"/>
      <c r="G421" s="156"/>
      <c r="H421" s="156"/>
      <c r="I421" s="156"/>
      <c r="J421" s="156"/>
      <c r="K421" s="9"/>
      <c r="L421" s="9"/>
      <c r="M421" s="9"/>
      <c r="N421" s="425"/>
      <c r="O421" s="425"/>
      <c r="P421" s="425"/>
      <c r="Q421" s="300"/>
      <c r="R421" s="9"/>
      <c r="S421" s="301"/>
      <c r="T421" s="9"/>
      <c r="U421" s="9"/>
      <c r="V421" s="9"/>
      <c r="W421" s="9"/>
      <c r="X421" s="9"/>
      <c r="Y421" s="9"/>
      <c r="Z421" s="9"/>
      <c r="AA421" s="9"/>
      <c r="AB421" s="9"/>
    </row>
    <row r="422">
      <c r="A422" s="9"/>
      <c r="B422" s="154"/>
      <c r="C422" s="424"/>
      <c r="D422" s="9"/>
      <c r="E422" s="9"/>
      <c r="F422" s="9"/>
      <c r="G422" s="156"/>
      <c r="H422" s="156"/>
      <c r="I422" s="156"/>
      <c r="J422" s="156"/>
      <c r="K422" s="9"/>
      <c r="L422" s="9"/>
      <c r="M422" s="9"/>
      <c r="N422" s="425"/>
      <c r="O422" s="425"/>
      <c r="P422" s="425"/>
      <c r="Q422" s="300"/>
      <c r="R422" s="9"/>
      <c r="S422" s="301"/>
      <c r="T422" s="9"/>
      <c r="U422" s="9"/>
      <c r="V422" s="9"/>
      <c r="W422" s="9"/>
      <c r="X422" s="9"/>
      <c r="Y422" s="9"/>
      <c r="Z422" s="9"/>
      <c r="AA422" s="9"/>
      <c r="AB422" s="9"/>
    </row>
    <row r="423">
      <c r="A423" s="9"/>
      <c r="B423" s="154"/>
      <c r="C423" s="424"/>
      <c r="D423" s="9"/>
      <c r="E423" s="9"/>
      <c r="F423" s="9"/>
      <c r="G423" s="156"/>
      <c r="H423" s="156"/>
      <c r="I423" s="156"/>
      <c r="J423" s="156"/>
      <c r="K423" s="9"/>
      <c r="L423" s="9"/>
      <c r="M423" s="9"/>
      <c r="N423" s="425"/>
      <c r="O423" s="425"/>
      <c r="P423" s="425"/>
      <c r="Q423" s="300"/>
      <c r="R423" s="9"/>
      <c r="S423" s="301"/>
      <c r="T423" s="9"/>
      <c r="U423" s="9"/>
      <c r="V423" s="9"/>
      <c r="W423" s="9"/>
      <c r="X423" s="9"/>
      <c r="Y423" s="9"/>
      <c r="Z423" s="9"/>
      <c r="AA423" s="9"/>
      <c r="AB423" s="9"/>
    </row>
    <row r="424">
      <c r="A424" s="9"/>
      <c r="B424" s="154"/>
      <c r="C424" s="424"/>
      <c r="D424" s="9"/>
      <c r="E424" s="9"/>
      <c r="F424" s="9"/>
      <c r="G424" s="156"/>
      <c r="H424" s="156"/>
      <c r="I424" s="156"/>
      <c r="J424" s="156"/>
      <c r="K424" s="9"/>
      <c r="L424" s="9"/>
      <c r="M424" s="9"/>
      <c r="N424" s="425"/>
      <c r="O424" s="425"/>
      <c r="P424" s="425"/>
      <c r="Q424" s="300"/>
      <c r="R424" s="9"/>
      <c r="S424" s="301"/>
      <c r="T424" s="9"/>
      <c r="U424" s="9"/>
      <c r="V424" s="9"/>
      <c r="W424" s="9"/>
      <c r="X424" s="9"/>
      <c r="Y424" s="9"/>
      <c r="Z424" s="9"/>
      <c r="AA424" s="9"/>
      <c r="AB424" s="9"/>
    </row>
    <row r="425">
      <c r="A425" s="9"/>
      <c r="B425" s="154"/>
      <c r="C425" s="424"/>
      <c r="D425" s="9"/>
      <c r="E425" s="9"/>
      <c r="F425" s="9"/>
      <c r="G425" s="156"/>
      <c r="H425" s="156"/>
      <c r="I425" s="156"/>
      <c r="J425" s="156"/>
      <c r="K425" s="9"/>
      <c r="L425" s="9"/>
      <c r="M425" s="9"/>
      <c r="N425" s="425"/>
      <c r="O425" s="425"/>
      <c r="P425" s="425"/>
      <c r="Q425" s="300"/>
      <c r="R425" s="9"/>
      <c r="S425" s="301"/>
      <c r="T425" s="9"/>
      <c r="U425" s="9"/>
      <c r="V425" s="9"/>
      <c r="W425" s="9"/>
      <c r="X425" s="9"/>
      <c r="Y425" s="9"/>
      <c r="Z425" s="9"/>
      <c r="AA425" s="9"/>
      <c r="AB425" s="9"/>
    </row>
    <row r="426">
      <c r="A426" s="9"/>
      <c r="B426" s="154"/>
      <c r="C426" s="424"/>
      <c r="D426" s="9"/>
      <c r="E426" s="9"/>
      <c r="F426" s="9"/>
      <c r="G426" s="156"/>
      <c r="H426" s="156"/>
      <c r="I426" s="156"/>
      <c r="J426" s="156"/>
      <c r="K426" s="9"/>
      <c r="L426" s="9"/>
      <c r="M426" s="9"/>
      <c r="N426" s="425"/>
      <c r="O426" s="425"/>
      <c r="P426" s="425"/>
      <c r="Q426" s="300"/>
      <c r="R426" s="9"/>
      <c r="S426" s="301"/>
      <c r="T426" s="9"/>
      <c r="U426" s="9"/>
      <c r="V426" s="9"/>
      <c r="W426" s="9"/>
      <c r="X426" s="9"/>
      <c r="Y426" s="9"/>
      <c r="Z426" s="9"/>
      <c r="AA426" s="9"/>
      <c r="AB426" s="9"/>
    </row>
    <row r="427">
      <c r="A427" s="9"/>
      <c r="B427" s="154"/>
      <c r="C427" s="424"/>
      <c r="D427" s="9"/>
      <c r="E427" s="9"/>
      <c r="F427" s="9"/>
      <c r="G427" s="156"/>
      <c r="H427" s="156"/>
      <c r="I427" s="156"/>
      <c r="J427" s="156"/>
      <c r="K427" s="9"/>
      <c r="L427" s="9"/>
      <c r="M427" s="9"/>
      <c r="N427" s="425"/>
      <c r="O427" s="425"/>
      <c r="P427" s="425"/>
      <c r="Q427" s="300"/>
      <c r="R427" s="9"/>
      <c r="S427" s="301"/>
      <c r="T427" s="9"/>
      <c r="U427" s="9"/>
      <c r="V427" s="9"/>
      <c r="W427" s="9"/>
      <c r="X427" s="9"/>
      <c r="Y427" s="9"/>
      <c r="Z427" s="9"/>
      <c r="AA427" s="9"/>
      <c r="AB427" s="9"/>
    </row>
    <row r="428">
      <c r="A428" s="9"/>
      <c r="B428" s="154"/>
      <c r="C428" s="424"/>
      <c r="D428" s="9"/>
      <c r="E428" s="9"/>
      <c r="F428" s="9"/>
      <c r="G428" s="156"/>
      <c r="H428" s="156"/>
      <c r="I428" s="156"/>
      <c r="J428" s="156"/>
      <c r="K428" s="9"/>
      <c r="L428" s="9"/>
      <c r="M428" s="9"/>
      <c r="N428" s="425"/>
      <c r="O428" s="425"/>
      <c r="P428" s="425"/>
      <c r="Q428" s="300"/>
      <c r="R428" s="9"/>
      <c r="S428" s="301"/>
      <c r="T428" s="9"/>
      <c r="U428" s="9"/>
      <c r="V428" s="9"/>
      <c r="W428" s="9"/>
      <c r="X428" s="9"/>
      <c r="Y428" s="9"/>
      <c r="Z428" s="9"/>
      <c r="AA428" s="9"/>
      <c r="AB428" s="9"/>
    </row>
    <row r="429">
      <c r="A429" s="9"/>
      <c r="B429" s="154"/>
      <c r="C429" s="424"/>
      <c r="D429" s="9"/>
      <c r="E429" s="9"/>
      <c r="F429" s="9"/>
      <c r="G429" s="156"/>
      <c r="H429" s="156"/>
      <c r="I429" s="156"/>
      <c r="J429" s="156"/>
      <c r="K429" s="9"/>
      <c r="L429" s="9"/>
      <c r="M429" s="9"/>
      <c r="N429" s="425"/>
      <c r="O429" s="425"/>
      <c r="P429" s="425"/>
      <c r="Q429" s="300"/>
      <c r="R429" s="9"/>
      <c r="S429" s="301"/>
      <c r="T429" s="9"/>
      <c r="U429" s="9"/>
      <c r="V429" s="9"/>
      <c r="W429" s="9"/>
      <c r="X429" s="9"/>
      <c r="Y429" s="9"/>
      <c r="Z429" s="9"/>
      <c r="AA429" s="9"/>
      <c r="AB429" s="9"/>
    </row>
    <row r="430">
      <c r="A430" s="9"/>
      <c r="B430" s="154"/>
      <c r="C430" s="424"/>
      <c r="D430" s="9"/>
      <c r="E430" s="9"/>
      <c r="F430" s="9"/>
      <c r="G430" s="156"/>
      <c r="H430" s="156"/>
      <c r="I430" s="156"/>
      <c r="J430" s="156"/>
      <c r="K430" s="9"/>
      <c r="L430" s="9"/>
      <c r="M430" s="9"/>
      <c r="N430" s="425"/>
      <c r="O430" s="425"/>
      <c r="P430" s="425"/>
      <c r="Q430" s="300"/>
      <c r="R430" s="9"/>
      <c r="S430" s="301"/>
      <c r="T430" s="9"/>
      <c r="U430" s="9"/>
      <c r="V430" s="9"/>
      <c r="W430" s="9"/>
      <c r="X430" s="9"/>
      <c r="Y430" s="9"/>
      <c r="Z430" s="9"/>
      <c r="AA430" s="9"/>
      <c r="AB430" s="9"/>
    </row>
    <row r="431">
      <c r="A431" s="9"/>
      <c r="B431" s="154"/>
      <c r="C431" s="424"/>
      <c r="D431" s="9"/>
      <c r="E431" s="9"/>
      <c r="F431" s="9"/>
      <c r="G431" s="156"/>
      <c r="H431" s="156"/>
      <c r="I431" s="156"/>
      <c r="J431" s="156"/>
      <c r="K431" s="9"/>
      <c r="L431" s="9"/>
      <c r="M431" s="9"/>
      <c r="N431" s="425"/>
      <c r="O431" s="425"/>
      <c r="P431" s="425"/>
      <c r="Q431" s="300"/>
      <c r="R431" s="9"/>
      <c r="S431" s="301"/>
      <c r="T431" s="9"/>
      <c r="U431" s="9"/>
      <c r="V431" s="9"/>
      <c r="W431" s="9"/>
      <c r="X431" s="9"/>
      <c r="Y431" s="9"/>
      <c r="Z431" s="9"/>
      <c r="AA431" s="9"/>
      <c r="AB431" s="9"/>
    </row>
    <row r="432">
      <c r="A432" s="9"/>
      <c r="B432" s="154"/>
      <c r="C432" s="424"/>
      <c r="D432" s="9"/>
      <c r="E432" s="9"/>
      <c r="F432" s="9"/>
      <c r="G432" s="156"/>
      <c r="H432" s="156"/>
      <c r="I432" s="156"/>
      <c r="J432" s="156"/>
      <c r="K432" s="9"/>
      <c r="L432" s="9"/>
      <c r="M432" s="9"/>
      <c r="N432" s="425"/>
      <c r="O432" s="425"/>
      <c r="P432" s="425"/>
      <c r="Q432" s="300"/>
      <c r="R432" s="9"/>
      <c r="S432" s="301"/>
      <c r="T432" s="9"/>
      <c r="U432" s="9"/>
      <c r="V432" s="9"/>
      <c r="W432" s="9"/>
      <c r="X432" s="9"/>
      <c r="Y432" s="9"/>
      <c r="Z432" s="9"/>
      <c r="AA432" s="9"/>
      <c r="AB432" s="9"/>
    </row>
    <row r="433">
      <c r="A433" s="9"/>
      <c r="B433" s="154"/>
      <c r="C433" s="424"/>
      <c r="D433" s="9"/>
      <c r="E433" s="9"/>
      <c r="F433" s="9"/>
      <c r="G433" s="156"/>
      <c r="H433" s="156"/>
      <c r="I433" s="156"/>
      <c r="J433" s="156"/>
      <c r="K433" s="9"/>
      <c r="L433" s="9"/>
      <c r="M433" s="9"/>
      <c r="N433" s="425"/>
      <c r="O433" s="425"/>
      <c r="P433" s="425"/>
      <c r="Q433" s="300"/>
      <c r="R433" s="9"/>
      <c r="S433" s="301"/>
      <c r="T433" s="9"/>
      <c r="U433" s="9"/>
      <c r="V433" s="9"/>
      <c r="W433" s="9"/>
      <c r="X433" s="9"/>
      <c r="Y433" s="9"/>
      <c r="Z433" s="9"/>
      <c r="AA433" s="9"/>
      <c r="AB433" s="9"/>
    </row>
    <row r="434">
      <c r="A434" s="9"/>
      <c r="B434" s="154"/>
      <c r="C434" s="424"/>
      <c r="D434" s="9"/>
      <c r="E434" s="9"/>
      <c r="F434" s="9"/>
      <c r="G434" s="156"/>
      <c r="H434" s="156"/>
      <c r="I434" s="156"/>
      <c r="J434" s="156"/>
      <c r="K434" s="9"/>
      <c r="L434" s="9"/>
      <c r="M434" s="9"/>
      <c r="N434" s="425"/>
      <c r="O434" s="425"/>
      <c r="P434" s="425"/>
      <c r="Q434" s="300"/>
      <c r="R434" s="9"/>
      <c r="S434" s="301"/>
      <c r="T434" s="9"/>
      <c r="U434" s="9"/>
      <c r="V434" s="9"/>
      <c r="W434" s="9"/>
      <c r="X434" s="9"/>
      <c r="Y434" s="9"/>
      <c r="Z434" s="9"/>
      <c r="AA434" s="9"/>
      <c r="AB434" s="9"/>
    </row>
    <row r="435">
      <c r="A435" s="9"/>
      <c r="B435" s="154"/>
      <c r="C435" s="424"/>
      <c r="D435" s="9"/>
      <c r="E435" s="9"/>
      <c r="F435" s="9"/>
      <c r="G435" s="156"/>
      <c r="H435" s="156"/>
      <c r="I435" s="156"/>
      <c r="J435" s="156"/>
      <c r="K435" s="9"/>
      <c r="L435" s="9"/>
      <c r="M435" s="9"/>
      <c r="N435" s="425"/>
      <c r="O435" s="425"/>
      <c r="P435" s="425"/>
      <c r="Q435" s="300"/>
      <c r="R435" s="9"/>
      <c r="S435" s="301"/>
      <c r="T435" s="9"/>
      <c r="U435" s="9"/>
      <c r="V435" s="9"/>
      <c r="W435" s="9"/>
      <c r="X435" s="9"/>
      <c r="Y435" s="9"/>
      <c r="Z435" s="9"/>
      <c r="AA435" s="9"/>
      <c r="AB435" s="9"/>
    </row>
    <row r="436">
      <c r="A436" s="9"/>
      <c r="B436" s="154"/>
      <c r="C436" s="424"/>
      <c r="D436" s="9"/>
      <c r="E436" s="9"/>
      <c r="F436" s="9"/>
      <c r="G436" s="156"/>
      <c r="H436" s="156"/>
      <c r="I436" s="156"/>
      <c r="J436" s="156"/>
      <c r="K436" s="9"/>
      <c r="L436" s="9"/>
      <c r="M436" s="9"/>
      <c r="N436" s="425"/>
      <c r="O436" s="425"/>
      <c r="P436" s="425"/>
      <c r="Q436" s="300"/>
      <c r="R436" s="9"/>
      <c r="S436" s="301"/>
      <c r="T436" s="9"/>
      <c r="U436" s="9"/>
      <c r="V436" s="9"/>
      <c r="W436" s="9"/>
      <c r="X436" s="9"/>
      <c r="Y436" s="9"/>
      <c r="Z436" s="9"/>
      <c r="AA436" s="9"/>
      <c r="AB436" s="9"/>
    </row>
    <row r="437">
      <c r="A437" s="9"/>
      <c r="B437" s="154"/>
      <c r="C437" s="424"/>
      <c r="D437" s="9"/>
      <c r="E437" s="9"/>
      <c r="F437" s="9"/>
      <c r="G437" s="156"/>
      <c r="H437" s="156"/>
      <c r="I437" s="156"/>
      <c r="J437" s="156"/>
      <c r="K437" s="9"/>
      <c r="L437" s="9"/>
      <c r="M437" s="9"/>
      <c r="N437" s="425"/>
      <c r="O437" s="425"/>
      <c r="P437" s="425"/>
      <c r="Q437" s="300"/>
      <c r="R437" s="9"/>
      <c r="S437" s="301"/>
      <c r="T437" s="9"/>
      <c r="U437" s="9"/>
      <c r="V437" s="9"/>
      <c r="W437" s="9"/>
      <c r="X437" s="9"/>
      <c r="Y437" s="9"/>
      <c r="Z437" s="9"/>
      <c r="AA437" s="9"/>
      <c r="AB437" s="9"/>
    </row>
    <row r="438">
      <c r="A438" s="9"/>
      <c r="B438" s="154"/>
      <c r="C438" s="424"/>
      <c r="D438" s="9"/>
      <c r="E438" s="9"/>
      <c r="F438" s="9"/>
      <c r="G438" s="156"/>
      <c r="H438" s="156"/>
      <c r="I438" s="156"/>
      <c r="J438" s="156"/>
      <c r="K438" s="9"/>
      <c r="L438" s="9"/>
      <c r="M438" s="9"/>
      <c r="N438" s="425"/>
      <c r="O438" s="425"/>
      <c r="P438" s="425"/>
      <c r="Q438" s="300"/>
      <c r="R438" s="9"/>
      <c r="S438" s="301"/>
      <c r="T438" s="9"/>
      <c r="U438" s="9"/>
      <c r="V438" s="9"/>
      <c r="W438" s="9"/>
      <c r="X438" s="9"/>
      <c r="Y438" s="9"/>
      <c r="Z438" s="9"/>
      <c r="AA438" s="9"/>
      <c r="AB438" s="9"/>
    </row>
    <row r="439">
      <c r="A439" s="9"/>
      <c r="B439" s="154"/>
      <c r="C439" s="424"/>
      <c r="D439" s="9"/>
      <c r="E439" s="9"/>
      <c r="F439" s="9"/>
      <c r="G439" s="156"/>
      <c r="H439" s="156"/>
      <c r="I439" s="156"/>
      <c r="J439" s="156"/>
      <c r="K439" s="9"/>
      <c r="L439" s="9"/>
      <c r="M439" s="9"/>
      <c r="N439" s="425"/>
      <c r="O439" s="425"/>
      <c r="P439" s="425"/>
      <c r="Q439" s="300"/>
      <c r="R439" s="9"/>
      <c r="S439" s="301"/>
      <c r="T439" s="9"/>
      <c r="U439" s="9"/>
      <c r="V439" s="9"/>
      <c r="W439" s="9"/>
      <c r="X439" s="9"/>
      <c r="Y439" s="9"/>
      <c r="Z439" s="9"/>
      <c r="AA439" s="9"/>
      <c r="AB439" s="9"/>
    </row>
    <row r="440">
      <c r="A440" s="9"/>
      <c r="B440" s="154"/>
      <c r="C440" s="424"/>
      <c r="D440" s="9"/>
      <c r="E440" s="9"/>
      <c r="F440" s="9"/>
      <c r="G440" s="156"/>
      <c r="H440" s="156"/>
      <c r="I440" s="156"/>
      <c r="J440" s="156"/>
      <c r="K440" s="9"/>
      <c r="L440" s="9"/>
      <c r="M440" s="9"/>
      <c r="N440" s="425"/>
      <c r="O440" s="425"/>
      <c r="P440" s="425"/>
      <c r="Q440" s="300"/>
      <c r="R440" s="9"/>
      <c r="S440" s="301"/>
      <c r="T440" s="9"/>
      <c r="U440" s="9"/>
      <c r="V440" s="9"/>
      <c r="W440" s="9"/>
      <c r="X440" s="9"/>
      <c r="Y440" s="9"/>
      <c r="Z440" s="9"/>
      <c r="AA440" s="9"/>
      <c r="AB440" s="9"/>
    </row>
    <row r="441">
      <c r="A441" s="9"/>
      <c r="B441" s="154"/>
      <c r="C441" s="424"/>
      <c r="D441" s="9"/>
      <c r="E441" s="9"/>
      <c r="F441" s="9"/>
      <c r="G441" s="156"/>
      <c r="H441" s="156"/>
      <c r="I441" s="156"/>
      <c r="J441" s="156"/>
      <c r="K441" s="9"/>
      <c r="L441" s="9"/>
      <c r="M441" s="9"/>
      <c r="N441" s="425"/>
      <c r="O441" s="425"/>
      <c r="P441" s="425"/>
      <c r="Q441" s="300"/>
      <c r="R441" s="9"/>
      <c r="S441" s="301"/>
      <c r="T441" s="9"/>
      <c r="U441" s="9"/>
      <c r="V441" s="9"/>
      <c r="W441" s="9"/>
      <c r="X441" s="9"/>
      <c r="Y441" s="9"/>
      <c r="Z441" s="9"/>
      <c r="AA441" s="9"/>
      <c r="AB441" s="9"/>
    </row>
    <row r="442">
      <c r="A442" s="9"/>
      <c r="B442" s="154"/>
      <c r="C442" s="424"/>
      <c r="D442" s="9"/>
      <c r="E442" s="9"/>
      <c r="F442" s="9"/>
      <c r="G442" s="156"/>
      <c r="H442" s="156"/>
      <c r="I442" s="156"/>
      <c r="J442" s="156"/>
      <c r="K442" s="9"/>
      <c r="L442" s="9"/>
      <c r="M442" s="9"/>
      <c r="N442" s="425"/>
      <c r="O442" s="425"/>
      <c r="P442" s="425"/>
      <c r="Q442" s="300"/>
      <c r="R442" s="9"/>
      <c r="S442" s="301"/>
      <c r="T442" s="9"/>
      <c r="U442" s="9"/>
      <c r="V442" s="9"/>
      <c r="W442" s="9"/>
      <c r="X442" s="9"/>
      <c r="Y442" s="9"/>
      <c r="Z442" s="9"/>
      <c r="AA442" s="9"/>
      <c r="AB442" s="9"/>
    </row>
    <row r="443">
      <c r="A443" s="9"/>
      <c r="B443" s="154"/>
      <c r="C443" s="424"/>
      <c r="D443" s="9"/>
      <c r="E443" s="9"/>
      <c r="F443" s="9"/>
      <c r="G443" s="156"/>
      <c r="H443" s="156"/>
      <c r="I443" s="156"/>
      <c r="J443" s="156"/>
      <c r="K443" s="9"/>
      <c r="L443" s="9"/>
      <c r="M443" s="9"/>
      <c r="N443" s="425"/>
      <c r="O443" s="425"/>
      <c r="P443" s="425"/>
      <c r="Q443" s="300"/>
      <c r="R443" s="9"/>
      <c r="S443" s="301"/>
      <c r="T443" s="9"/>
      <c r="U443" s="9"/>
      <c r="V443" s="9"/>
      <c r="W443" s="9"/>
      <c r="X443" s="9"/>
      <c r="Y443" s="9"/>
      <c r="Z443" s="9"/>
      <c r="AA443" s="9"/>
      <c r="AB443" s="9"/>
    </row>
    <row r="444">
      <c r="A444" s="9"/>
      <c r="B444" s="154"/>
      <c r="C444" s="424"/>
      <c r="D444" s="9"/>
      <c r="E444" s="9"/>
      <c r="F444" s="9"/>
      <c r="G444" s="156"/>
      <c r="H444" s="156"/>
      <c r="I444" s="156"/>
      <c r="J444" s="156"/>
      <c r="K444" s="9"/>
      <c r="L444" s="9"/>
      <c r="M444" s="9"/>
      <c r="N444" s="425"/>
      <c r="O444" s="425"/>
      <c r="P444" s="425"/>
      <c r="Q444" s="300"/>
      <c r="R444" s="9"/>
      <c r="S444" s="301"/>
      <c r="T444" s="9"/>
      <c r="U444" s="9"/>
      <c r="V444" s="9"/>
      <c r="W444" s="9"/>
      <c r="X444" s="9"/>
      <c r="Y444" s="9"/>
      <c r="Z444" s="9"/>
      <c r="AA444" s="9"/>
      <c r="AB444" s="9"/>
    </row>
    <row r="445">
      <c r="A445" s="9"/>
      <c r="B445" s="154"/>
      <c r="C445" s="424"/>
      <c r="D445" s="9"/>
      <c r="E445" s="9"/>
      <c r="F445" s="9"/>
      <c r="G445" s="156"/>
      <c r="H445" s="156"/>
      <c r="I445" s="156"/>
      <c r="J445" s="156"/>
      <c r="K445" s="9"/>
      <c r="L445" s="9"/>
      <c r="M445" s="9"/>
      <c r="N445" s="425"/>
      <c r="O445" s="425"/>
      <c r="P445" s="425"/>
      <c r="Q445" s="300"/>
      <c r="R445" s="9"/>
      <c r="S445" s="301"/>
      <c r="T445" s="9"/>
      <c r="U445" s="9"/>
      <c r="V445" s="9"/>
      <c r="W445" s="9"/>
      <c r="X445" s="9"/>
      <c r="Y445" s="9"/>
      <c r="Z445" s="9"/>
      <c r="AA445" s="9"/>
      <c r="AB445" s="9"/>
    </row>
    <row r="446">
      <c r="A446" s="9"/>
      <c r="B446" s="154"/>
      <c r="C446" s="424"/>
      <c r="D446" s="9"/>
      <c r="E446" s="9"/>
      <c r="F446" s="9"/>
      <c r="G446" s="156"/>
      <c r="H446" s="156"/>
      <c r="I446" s="156"/>
      <c r="J446" s="156"/>
      <c r="K446" s="9"/>
      <c r="L446" s="9"/>
      <c r="M446" s="9"/>
      <c r="N446" s="425"/>
      <c r="O446" s="425"/>
      <c r="P446" s="425"/>
      <c r="Q446" s="300"/>
      <c r="R446" s="9"/>
      <c r="S446" s="301"/>
      <c r="T446" s="9"/>
      <c r="U446" s="9"/>
      <c r="V446" s="9"/>
      <c r="W446" s="9"/>
      <c r="X446" s="9"/>
      <c r="Y446" s="9"/>
      <c r="Z446" s="9"/>
      <c r="AA446" s="9"/>
      <c r="AB446" s="9"/>
    </row>
    <row r="447">
      <c r="A447" s="9"/>
      <c r="B447" s="154"/>
      <c r="C447" s="424"/>
      <c r="D447" s="9"/>
      <c r="E447" s="9"/>
      <c r="F447" s="9"/>
      <c r="G447" s="156"/>
      <c r="H447" s="156"/>
      <c r="I447" s="156"/>
      <c r="J447" s="156"/>
      <c r="K447" s="9"/>
      <c r="L447" s="9"/>
      <c r="M447" s="9"/>
      <c r="N447" s="425"/>
      <c r="O447" s="425"/>
      <c r="P447" s="425"/>
      <c r="Q447" s="300"/>
      <c r="R447" s="9"/>
      <c r="S447" s="301"/>
      <c r="T447" s="9"/>
      <c r="U447" s="9"/>
      <c r="V447" s="9"/>
      <c r="W447" s="9"/>
      <c r="X447" s="9"/>
      <c r="Y447" s="9"/>
      <c r="Z447" s="9"/>
      <c r="AA447" s="9"/>
      <c r="AB447" s="9"/>
    </row>
    <row r="448">
      <c r="A448" s="9"/>
      <c r="B448" s="154"/>
      <c r="C448" s="424"/>
      <c r="D448" s="9"/>
      <c r="E448" s="9"/>
      <c r="F448" s="9"/>
      <c r="G448" s="156"/>
      <c r="H448" s="156"/>
      <c r="I448" s="156"/>
      <c r="J448" s="156"/>
      <c r="K448" s="9"/>
      <c r="L448" s="9"/>
      <c r="M448" s="9"/>
      <c r="N448" s="425"/>
      <c r="O448" s="425"/>
      <c r="P448" s="425"/>
      <c r="Q448" s="300"/>
      <c r="R448" s="9"/>
      <c r="S448" s="301"/>
      <c r="T448" s="9"/>
      <c r="U448" s="9"/>
      <c r="V448" s="9"/>
      <c r="W448" s="9"/>
      <c r="X448" s="9"/>
      <c r="Y448" s="9"/>
      <c r="Z448" s="9"/>
      <c r="AA448" s="9"/>
      <c r="AB448" s="9"/>
    </row>
    <row r="449">
      <c r="A449" s="9"/>
      <c r="B449" s="154"/>
      <c r="C449" s="424"/>
      <c r="D449" s="9"/>
      <c r="E449" s="9"/>
      <c r="F449" s="9"/>
      <c r="G449" s="156"/>
      <c r="H449" s="156"/>
      <c r="I449" s="156"/>
      <c r="J449" s="156"/>
      <c r="K449" s="9"/>
      <c r="L449" s="9"/>
      <c r="M449" s="9"/>
      <c r="N449" s="425"/>
      <c r="O449" s="425"/>
      <c r="P449" s="425"/>
      <c r="Q449" s="300"/>
      <c r="R449" s="9"/>
      <c r="S449" s="301"/>
      <c r="T449" s="9"/>
      <c r="U449" s="9"/>
      <c r="V449" s="9"/>
      <c r="W449" s="9"/>
      <c r="X449" s="9"/>
      <c r="Y449" s="9"/>
      <c r="Z449" s="9"/>
      <c r="AA449" s="9"/>
      <c r="AB449" s="9"/>
    </row>
    <row r="450">
      <c r="A450" s="9"/>
      <c r="B450" s="154"/>
      <c r="C450" s="424"/>
      <c r="D450" s="9"/>
      <c r="E450" s="9"/>
      <c r="F450" s="9"/>
      <c r="G450" s="156"/>
      <c r="H450" s="156"/>
      <c r="I450" s="156"/>
      <c r="J450" s="156"/>
      <c r="K450" s="9"/>
      <c r="L450" s="9"/>
      <c r="M450" s="9"/>
      <c r="N450" s="425"/>
      <c r="O450" s="425"/>
      <c r="P450" s="425"/>
      <c r="Q450" s="300"/>
      <c r="R450" s="9"/>
      <c r="S450" s="301"/>
      <c r="T450" s="9"/>
      <c r="U450" s="9"/>
      <c r="V450" s="9"/>
      <c r="W450" s="9"/>
      <c r="X450" s="9"/>
      <c r="Y450" s="9"/>
      <c r="Z450" s="9"/>
      <c r="AA450" s="9"/>
      <c r="AB450" s="9"/>
    </row>
    <row r="451">
      <c r="A451" s="9"/>
      <c r="B451" s="154"/>
      <c r="C451" s="424"/>
      <c r="D451" s="9"/>
      <c r="E451" s="9"/>
      <c r="F451" s="9"/>
      <c r="G451" s="156"/>
      <c r="H451" s="156"/>
      <c r="I451" s="156"/>
      <c r="J451" s="156"/>
      <c r="K451" s="9"/>
      <c r="L451" s="9"/>
      <c r="M451" s="9"/>
      <c r="N451" s="425"/>
      <c r="O451" s="425"/>
      <c r="P451" s="425"/>
      <c r="Q451" s="300"/>
      <c r="R451" s="9"/>
      <c r="S451" s="301"/>
      <c r="T451" s="9"/>
      <c r="U451" s="9"/>
      <c r="V451" s="9"/>
      <c r="W451" s="9"/>
      <c r="X451" s="9"/>
      <c r="Y451" s="9"/>
      <c r="Z451" s="9"/>
      <c r="AA451" s="9"/>
      <c r="AB451" s="9"/>
    </row>
    <row r="452">
      <c r="A452" s="9"/>
      <c r="B452" s="154"/>
      <c r="C452" s="424"/>
      <c r="D452" s="9"/>
      <c r="E452" s="9"/>
      <c r="F452" s="9"/>
      <c r="G452" s="156"/>
      <c r="H452" s="156"/>
      <c r="I452" s="156"/>
      <c r="J452" s="156"/>
      <c r="K452" s="9"/>
      <c r="L452" s="9"/>
      <c r="M452" s="9"/>
      <c r="N452" s="425"/>
      <c r="O452" s="425"/>
      <c r="P452" s="425"/>
      <c r="Q452" s="300"/>
      <c r="R452" s="9"/>
      <c r="S452" s="301"/>
      <c r="T452" s="9"/>
      <c r="U452" s="9"/>
      <c r="V452" s="9"/>
      <c r="W452" s="9"/>
      <c r="X452" s="9"/>
      <c r="Y452" s="9"/>
      <c r="Z452" s="9"/>
      <c r="AA452" s="9"/>
      <c r="AB452" s="9"/>
    </row>
    <row r="453">
      <c r="A453" s="9"/>
      <c r="B453" s="154"/>
      <c r="C453" s="424"/>
      <c r="D453" s="9"/>
      <c r="E453" s="9"/>
      <c r="F453" s="9"/>
      <c r="G453" s="156"/>
      <c r="H453" s="156"/>
      <c r="I453" s="156"/>
      <c r="J453" s="156"/>
      <c r="K453" s="9"/>
      <c r="L453" s="9"/>
      <c r="M453" s="9"/>
      <c r="N453" s="425"/>
      <c r="O453" s="425"/>
      <c r="P453" s="425"/>
      <c r="Q453" s="300"/>
      <c r="R453" s="9"/>
      <c r="S453" s="301"/>
      <c r="T453" s="9"/>
      <c r="U453" s="9"/>
      <c r="V453" s="9"/>
      <c r="W453" s="9"/>
      <c r="X453" s="9"/>
      <c r="Y453" s="9"/>
      <c r="Z453" s="9"/>
      <c r="AA453" s="9"/>
      <c r="AB453" s="9"/>
    </row>
    <row r="454">
      <c r="A454" s="9"/>
      <c r="B454" s="154"/>
      <c r="C454" s="424"/>
      <c r="D454" s="9"/>
      <c r="E454" s="9"/>
      <c r="F454" s="9"/>
      <c r="G454" s="156"/>
      <c r="H454" s="156"/>
      <c r="I454" s="156"/>
      <c r="J454" s="156"/>
      <c r="K454" s="9"/>
      <c r="L454" s="9"/>
      <c r="M454" s="9"/>
      <c r="N454" s="425"/>
      <c r="O454" s="425"/>
      <c r="P454" s="425"/>
      <c r="Q454" s="300"/>
      <c r="R454" s="9"/>
      <c r="S454" s="301"/>
      <c r="T454" s="9"/>
      <c r="U454" s="9"/>
      <c r="V454" s="9"/>
      <c r="W454" s="9"/>
      <c r="X454" s="9"/>
      <c r="Y454" s="9"/>
      <c r="Z454" s="9"/>
      <c r="AA454" s="9"/>
      <c r="AB454" s="9"/>
    </row>
    <row r="455">
      <c r="A455" s="9"/>
      <c r="B455" s="154"/>
      <c r="C455" s="424"/>
      <c r="D455" s="9"/>
      <c r="E455" s="9"/>
      <c r="F455" s="9"/>
      <c r="G455" s="156"/>
      <c r="H455" s="156"/>
      <c r="I455" s="156"/>
      <c r="J455" s="156"/>
      <c r="K455" s="9"/>
      <c r="L455" s="9"/>
      <c r="M455" s="9"/>
      <c r="N455" s="425"/>
      <c r="O455" s="425"/>
      <c r="P455" s="425"/>
      <c r="Q455" s="300"/>
      <c r="R455" s="9"/>
      <c r="S455" s="301"/>
      <c r="T455" s="9"/>
      <c r="U455" s="9"/>
      <c r="V455" s="9"/>
      <c r="W455" s="9"/>
      <c r="X455" s="9"/>
      <c r="Y455" s="9"/>
      <c r="Z455" s="9"/>
      <c r="AA455" s="9"/>
      <c r="AB455" s="9"/>
    </row>
    <row r="456">
      <c r="A456" s="9"/>
      <c r="B456" s="154"/>
      <c r="C456" s="424"/>
      <c r="D456" s="9"/>
      <c r="E456" s="9"/>
      <c r="F456" s="9"/>
      <c r="G456" s="156"/>
      <c r="H456" s="156"/>
      <c r="I456" s="156"/>
      <c r="J456" s="156"/>
      <c r="K456" s="9"/>
      <c r="L456" s="9"/>
      <c r="M456" s="9"/>
      <c r="N456" s="425"/>
      <c r="O456" s="425"/>
      <c r="P456" s="425"/>
      <c r="Q456" s="300"/>
      <c r="R456" s="9"/>
      <c r="S456" s="301"/>
      <c r="T456" s="9"/>
      <c r="U456" s="9"/>
      <c r="V456" s="9"/>
      <c r="W456" s="9"/>
      <c r="X456" s="9"/>
      <c r="Y456" s="9"/>
      <c r="Z456" s="9"/>
      <c r="AA456" s="9"/>
      <c r="AB456" s="9"/>
    </row>
    <row r="457">
      <c r="A457" s="9"/>
      <c r="B457" s="154"/>
      <c r="C457" s="424"/>
      <c r="D457" s="9"/>
      <c r="E457" s="9"/>
      <c r="F457" s="9"/>
      <c r="G457" s="156"/>
      <c r="H457" s="156"/>
      <c r="I457" s="156"/>
      <c r="J457" s="156"/>
      <c r="K457" s="9"/>
      <c r="L457" s="9"/>
      <c r="M457" s="9"/>
      <c r="N457" s="425"/>
      <c r="O457" s="425"/>
      <c r="P457" s="425"/>
      <c r="Q457" s="300"/>
      <c r="R457" s="9"/>
      <c r="S457" s="301"/>
      <c r="T457" s="9"/>
      <c r="U457" s="9"/>
      <c r="V457" s="9"/>
      <c r="W457" s="9"/>
      <c r="X457" s="9"/>
      <c r="Y457" s="9"/>
      <c r="Z457" s="9"/>
      <c r="AA457" s="9"/>
      <c r="AB457" s="9"/>
    </row>
    <row r="458">
      <c r="A458" s="9"/>
      <c r="B458" s="154"/>
      <c r="C458" s="424"/>
      <c r="D458" s="9"/>
      <c r="E458" s="9"/>
      <c r="F458" s="9"/>
      <c r="G458" s="156"/>
      <c r="H458" s="156"/>
      <c r="I458" s="156"/>
      <c r="J458" s="156"/>
      <c r="K458" s="9"/>
      <c r="L458" s="9"/>
      <c r="M458" s="9"/>
      <c r="N458" s="425"/>
      <c r="O458" s="425"/>
      <c r="P458" s="425"/>
      <c r="Q458" s="300"/>
      <c r="R458" s="9"/>
      <c r="S458" s="301"/>
      <c r="T458" s="9"/>
      <c r="U458" s="9"/>
      <c r="V458" s="9"/>
      <c r="W458" s="9"/>
      <c r="X458" s="9"/>
      <c r="Y458" s="9"/>
      <c r="Z458" s="9"/>
      <c r="AA458" s="9"/>
      <c r="AB458" s="9"/>
    </row>
    <row r="459">
      <c r="A459" s="9"/>
      <c r="B459" s="154"/>
      <c r="C459" s="424"/>
      <c r="D459" s="9"/>
      <c r="E459" s="9"/>
      <c r="F459" s="9"/>
      <c r="G459" s="156"/>
      <c r="H459" s="156"/>
      <c r="I459" s="156"/>
      <c r="J459" s="156"/>
      <c r="K459" s="9"/>
      <c r="L459" s="9"/>
      <c r="M459" s="9"/>
      <c r="N459" s="425"/>
      <c r="O459" s="425"/>
      <c r="P459" s="425"/>
      <c r="Q459" s="300"/>
      <c r="R459" s="9"/>
      <c r="S459" s="301"/>
      <c r="T459" s="9"/>
      <c r="U459" s="9"/>
      <c r="V459" s="9"/>
      <c r="W459" s="9"/>
      <c r="X459" s="9"/>
      <c r="Y459" s="9"/>
      <c r="Z459" s="9"/>
      <c r="AA459" s="9"/>
      <c r="AB459" s="9"/>
    </row>
    <row r="460">
      <c r="A460" s="9"/>
      <c r="B460" s="154"/>
      <c r="C460" s="424"/>
      <c r="D460" s="9"/>
      <c r="E460" s="9"/>
      <c r="F460" s="9"/>
      <c r="G460" s="156"/>
      <c r="H460" s="156"/>
      <c r="I460" s="156"/>
      <c r="J460" s="156"/>
      <c r="K460" s="9"/>
      <c r="L460" s="9"/>
      <c r="M460" s="9"/>
      <c r="N460" s="425"/>
      <c r="O460" s="425"/>
      <c r="P460" s="425"/>
      <c r="Q460" s="300"/>
      <c r="R460" s="9"/>
      <c r="S460" s="301"/>
      <c r="T460" s="9"/>
      <c r="U460" s="9"/>
      <c r="V460" s="9"/>
      <c r="W460" s="9"/>
      <c r="X460" s="9"/>
      <c r="Y460" s="9"/>
      <c r="Z460" s="9"/>
      <c r="AA460" s="9"/>
      <c r="AB460" s="9"/>
    </row>
    <row r="461">
      <c r="A461" s="9"/>
      <c r="B461" s="154"/>
      <c r="C461" s="424"/>
      <c r="D461" s="9"/>
      <c r="E461" s="9"/>
      <c r="F461" s="9"/>
      <c r="G461" s="156"/>
      <c r="H461" s="156"/>
      <c r="I461" s="156"/>
      <c r="J461" s="156"/>
      <c r="K461" s="9"/>
      <c r="L461" s="9"/>
      <c r="M461" s="9"/>
      <c r="N461" s="425"/>
      <c r="O461" s="425"/>
      <c r="P461" s="425"/>
      <c r="Q461" s="300"/>
      <c r="R461" s="9"/>
      <c r="S461" s="301"/>
      <c r="T461" s="9"/>
      <c r="U461" s="9"/>
      <c r="V461" s="9"/>
      <c r="W461" s="9"/>
      <c r="X461" s="9"/>
      <c r="Y461" s="9"/>
      <c r="Z461" s="9"/>
      <c r="AA461" s="9"/>
      <c r="AB461" s="9"/>
    </row>
    <row r="462">
      <c r="A462" s="9"/>
      <c r="B462" s="154"/>
      <c r="C462" s="424"/>
      <c r="D462" s="9"/>
      <c r="E462" s="9"/>
      <c r="F462" s="9"/>
      <c r="G462" s="156"/>
      <c r="H462" s="156"/>
      <c r="I462" s="156"/>
      <c r="J462" s="156"/>
      <c r="K462" s="9"/>
      <c r="L462" s="9"/>
      <c r="M462" s="9"/>
      <c r="N462" s="425"/>
      <c r="O462" s="425"/>
      <c r="P462" s="425"/>
      <c r="Q462" s="300"/>
      <c r="R462" s="9"/>
      <c r="S462" s="301"/>
      <c r="T462" s="9"/>
      <c r="U462" s="9"/>
      <c r="V462" s="9"/>
      <c r="W462" s="9"/>
      <c r="X462" s="9"/>
      <c r="Y462" s="9"/>
      <c r="Z462" s="9"/>
      <c r="AA462" s="9"/>
      <c r="AB462" s="9"/>
    </row>
    <row r="463">
      <c r="A463" s="9"/>
      <c r="B463" s="154"/>
      <c r="C463" s="424"/>
      <c r="D463" s="9"/>
      <c r="E463" s="9"/>
      <c r="F463" s="9"/>
      <c r="G463" s="156"/>
      <c r="H463" s="156"/>
      <c r="I463" s="156"/>
      <c r="J463" s="156"/>
      <c r="K463" s="9"/>
      <c r="L463" s="9"/>
      <c r="M463" s="9"/>
      <c r="N463" s="425"/>
      <c r="O463" s="425"/>
      <c r="P463" s="425"/>
      <c r="Q463" s="300"/>
      <c r="R463" s="9"/>
      <c r="S463" s="301"/>
      <c r="T463" s="9"/>
      <c r="U463" s="9"/>
      <c r="V463" s="9"/>
      <c r="W463" s="9"/>
      <c r="X463" s="9"/>
      <c r="Y463" s="9"/>
      <c r="Z463" s="9"/>
      <c r="AA463" s="9"/>
      <c r="AB463" s="9"/>
    </row>
    <row r="464">
      <c r="A464" s="9"/>
      <c r="B464" s="154"/>
      <c r="C464" s="424"/>
      <c r="D464" s="9"/>
      <c r="E464" s="9"/>
      <c r="F464" s="9"/>
      <c r="G464" s="156"/>
      <c r="H464" s="156"/>
      <c r="I464" s="156"/>
      <c r="J464" s="156"/>
      <c r="K464" s="9"/>
      <c r="L464" s="9"/>
      <c r="M464" s="9"/>
      <c r="N464" s="425"/>
      <c r="O464" s="425"/>
      <c r="P464" s="425"/>
      <c r="Q464" s="300"/>
      <c r="R464" s="9"/>
      <c r="S464" s="301"/>
      <c r="T464" s="9"/>
      <c r="U464" s="9"/>
      <c r="V464" s="9"/>
      <c r="W464" s="9"/>
      <c r="X464" s="9"/>
      <c r="Y464" s="9"/>
      <c r="Z464" s="9"/>
      <c r="AA464" s="9"/>
      <c r="AB464" s="9"/>
    </row>
    <row r="465">
      <c r="A465" s="9"/>
      <c r="B465" s="154"/>
      <c r="C465" s="424"/>
      <c r="D465" s="9"/>
      <c r="E465" s="9"/>
      <c r="F465" s="9"/>
      <c r="G465" s="156"/>
      <c r="H465" s="156"/>
      <c r="I465" s="156"/>
      <c r="J465" s="156"/>
      <c r="K465" s="9"/>
      <c r="L465" s="9"/>
      <c r="M465" s="9"/>
      <c r="N465" s="425"/>
      <c r="O465" s="425"/>
      <c r="P465" s="425"/>
      <c r="Q465" s="300"/>
      <c r="R465" s="9"/>
      <c r="S465" s="301"/>
      <c r="T465" s="9"/>
      <c r="U465" s="9"/>
      <c r="V465" s="9"/>
      <c r="W465" s="9"/>
      <c r="X465" s="9"/>
      <c r="Y465" s="9"/>
      <c r="Z465" s="9"/>
      <c r="AA465" s="9"/>
      <c r="AB465" s="9"/>
    </row>
    <row r="466">
      <c r="A466" s="9"/>
      <c r="B466" s="154"/>
      <c r="C466" s="424"/>
      <c r="D466" s="9"/>
      <c r="E466" s="9"/>
      <c r="F466" s="9"/>
      <c r="G466" s="156"/>
      <c r="H466" s="156"/>
      <c r="I466" s="156"/>
      <c r="J466" s="156"/>
      <c r="K466" s="9"/>
      <c r="L466" s="9"/>
      <c r="M466" s="9"/>
      <c r="N466" s="425"/>
      <c r="O466" s="425"/>
      <c r="P466" s="425"/>
      <c r="Q466" s="300"/>
      <c r="R466" s="9"/>
      <c r="S466" s="301"/>
      <c r="T466" s="9"/>
      <c r="U466" s="9"/>
      <c r="V466" s="9"/>
      <c r="W466" s="9"/>
      <c r="X466" s="9"/>
      <c r="Y466" s="9"/>
      <c r="Z466" s="9"/>
      <c r="AA466" s="9"/>
      <c r="AB466" s="9"/>
    </row>
    <row r="467">
      <c r="A467" s="9"/>
      <c r="B467" s="154"/>
      <c r="C467" s="424"/>
      <c r="D467" s="9"/>
      <c r="E467" s="9"/>
      <c r="F467" s="9"/>
      <c r="G467" s="156"/>
      <c r="H467" s="156"/>
      <c r="I467" s="156"/>
      <c r="J467" s="156"/>
      <c r="K467" s="9"/>
      <c r="L467" s="9"/>
      <c r="M467" s="9"/>
      <c r="N467" s="425"/>
      <c r="O467" s="425"/>
      <c r="P467" s="425"/>
      <c r="Q467" s="300"/>
      <c r="R467" s="9"/>
      <c r="S467" s="301"/>
      <c r="T467" s="9"/>
      <c r="U467" s="9"/>
      <c r="V467" s="9"/>
      <c r="W467" s="9"/>
      <c r="X467" s="9"/>
      <c r="Y467" s="9"/>
      <c r="Z467" s="9"/>
      <c r="AA467" s="9"/>
      <c r="AB467" s="9"/>
    </row>
    <row r="468">
      <c r="A468" s="9"/>
      <c r="B468" s="154"/>
      <c r="C468" s="424"/>
      <c r="D468" s="9"/>
      <c r="E468" s="9"/>
      <c r="F468" s="9"/>
      <c r="G468" s="156"/>
      <c r="H468" s="156"/>
      <c r="I468" s="156"/>
      <c r="J468" s="156"/>
      <c r="K468" s="9"/>
      <c r="L468" s="9"/>
      <c r="M468" s="9"/>
      <c r="N468" s="425"/>
      <c r="O468" s="425"/>
      <c r="P468" s="425"/>
      <c r="Q468" s="300"/>
      <c r="R468" s="9"/>
      <c r="S468" s="301"/>
      <c r="T468" s="9"/>
      <c r="U468" s="9"/>
      <c r="V468" s="9"/>
      <c r="W468" s="9"/>
      <c r="X468" s="9"/>
      <c r="Y468" s="9"/>
      <c r="Z468" s="9"/>
      <c r="AA468" s="9"/>
      <c r="AB468" s="9"/>
    </row>
    <row r="469">
      <c r="A469" s="9"/>
      <c r="B469" s="154"/>
      <c r="C469" s="424"/>
      <c r="D469" s="9"/>
      <c r="E469" s="9"/>
      <c r="F469" s="9"/>
      <c r="G469" s="156"/>
      <c r="H469" s="156"/>
      <c r="I469" s="156"/>
      <c r="J469" s="156"/>
      <c r="K469" s="9"/>
      <c r="L469" s="9"/>
      <c r="M469" s="9"/>
      <c r="N469" s="425"/>
      <c r="O469" s="425"/>
      <c r="P469" s="425"/>
      <c r="Q469" s="300"/>
      <c r="R469" s="9"/>
      <c r="S469" s="301"/>
      <c r="T469" s="9"/>
      <c r="U469" s="9"/>
      <c r="V469" s="9"/>
      <c r="W469" s="9"/>
      <c r="X469" s="9"/>
      <c r="Y469" s="9"/>
      <c r="Z469" s="9"/>
      <c r="AA469" s="9"/>
      <c r="AB469" s="9"/>
    </row>
    <row r="470">
      <c r="A470" s="9"/>
      <c r="B470" s="154"/>
      <c r="C470" s="424"/>
      <c r="D470" s="9"/>
      <c r="E470" s="9"/>
      <c r="F470" s="9"/>
      <c r="G470" s="156"/>
      <c r="H470" s="156"/>
      <c r="I470" s="156"/>
      <c r="J470" s="156"/>
      <c r="K470" s="9"/>
      <c r="L470" s="9"/>
      <c r="M470" s="9"/>
      <c r="N470" s="425"/>
      <c r="O470" s="425"/>
      <c r="P470" s="425"/>
      <c r="Q470" s="300"/>
      <c r="R470" s="9"/>
      <c r="S470" s="301"/>
      <c r="T470" s="9"/>
      <c r="U470" s="9"/>
      <c r="V470" s="9"/>
      <c r="W470" s="9"/>
      <c r="X470" s="9"/>
      <c r="Y470" s="9"/>
      <c r="Z470" s="9"/>
      <c r="AA470" s="9"/>
      <c r="AB470" s="9"/>
    </row>
    <row r="471">
      <c r="A471" s="9"/>
      <c r="B471" s="154"/>
      <c r="C471" s="424"/>
      <c r="D471" s="9"/>
      <c r="E471" s="9"/>
      <c r="F471" s="9"/>
      <c r="G471" s="156"/>
      <c r="H471" s="156"/>
      <c r="I471" s="156"/>
      <c r="J471" s="156"/>
      <c r="K471" s="9"/>
      <c r="L471" s="9"/>
      <c r="M471" s="9"/>
      <c r="N471" s="425"/>
      <c r="O471" s="425"/>
      <c r="P471" s="425"/>
      <c r="Q471" s="300"/>
      <c r="R471" s="9"/>
      <c r="S471" s="301"/>
      <c r="T471" s="9"/>
      <c r="U471" s="9"/>
      <c r="V471" s="9"/>
      <c r="W471" s="9"/>
      <c r="X471" s="9"/>
      <c r="Y471" s="9"/>
      <c r="Z471" s="9"/>
      <c r="AA471" s="9"/>
      <c r="AB471" s="9"/>
    </row>
    <row r="472">
      <c r="A472" s="9"/>
      <c r="B472" s="154"/>
      <c r="C472" s="424"/>
      <c r="D472" s="9"/>
      <c r="E472" s="9"/>
      <c r="F472" s="9"/>
      <c r="G472" s="156"/>
      <c r="H472" s="156"/>
      <c r="I472" s="156"/>
      <c r="J472" s="156"/>
      <c r="K472" s="9"/>
      <c r="L472" s="9"/>
      <c r="M472" s="9"/>
      <c r="N472" s="425"/>
      <c r="O472" s="425"/>
      <c r="P472" s="425"/>
      <c r="Q472" s="300"/>
      <c r="R472" s="9"/>
      <c r="S472" s="301"/>
      <c r="T472" s="9"/>
      <c r="U472" s="9"/>
      <c r="V472" s="9"/>
      <c r="W472" s="9"/>
      <c r="X472" s="9"/>
      <c r="Y472" s="9"/>
      <c r="Z472" s="9"/>
      <c r="AA472" s="9"/>
      <c r="AB472" s="9"/>
    </row>
    <row r="473">
      <c r="A473" s="9"/>
      <c r="B473" s="154"/>
      <c r="C473" s="424"/>
      <c r="D473" s="9"/>
      <c r="E473" s="9"/>
      <c r="F473" s="9"/>
      <c r="G473" s="156"/>
      <c r="H473" s="156"/>
      <c r="I473" s="156"/>
      <c r="J473" s="156"/>
      <c r="K473" s="9"/>
      <c r="L473" s="9"/>
      <c r="M473" s="9"/>
      <c r="N473" s="425"/>
      <c r="O473" s="425"/>
      <c r="P473" s="425"/>
      <c r="Q473" s="300"/>
      <c r="R473" s="9"/>
      <c r="S473" s="301"/>
      <c r="T473" s="9"/>
      <c r="U473" s="9"/>
      <c r="V473" s="9"/>
      <c r="W473" s="9"/>
      <c r="X473" s="9"/>
      <c r="Y473" s="9"/>
      <c r="Z473" s="9"/>
      <c r="AA473" s="9"/>
      <c r="AB473" s="9"/>
    </row>
    <row r="474">
      <c r="A474" s="9"/>
      <c r="B474" s="154"/>
      <c r="C474" s="424"/>
      <c r="D474" s="9"/>
      <c r="E474" s="9"/>
      <c r="F474" s="9"/>
      <c r="G474" s="156"/>
      <c r="H474" s="156"/>
      <c r="I474" s="156"/>
      <c r="J474" s="156"/>
      <c r="K474" s="9"/>
      <c r="L474" s="9"/>
      <c r="M474" s="9"/>
      <c r="N474" s="425"/>
      <c r="O474" s="425"/>
      <c r="P474" s="425"/>
      <c r="Q474" s="300"/>
      <c r="R474" s="9"/>
      <c r="S474" s="301"/>
      <c r="T474" s="9"/>
      <c r="U474" s="9"/>
      <c r="V474" s="9"/>
      <c r="W474" s="9"/>
      <c r="X474" s="9"/>
      <c r="Y474" s="9"/>
      <c r="Z474" s="9"/>
      <c r="AA474" s="9"/>
      <c r="AB474" s="9"/>
    </row>
    <row r="475">
      <c r="A475" s="9"/>
      <c r="B475" s="154"/>
      <c r="C475" s="424"/>
      <c r="D475" s="9"/>
      <c r="E475" s="9"/>
      <c r="F475" s="9"/>
      <c r="G475" s="156"/>
      <c r="H475" s="156"/>
      <c r="I475" s="156"/>
      <c r="J475" s="156"/>
      <c r="K475" s="9"/>
      <c r="L475" s="9"/>
      <c r="M475" s="9"/>
      <c r="N475" s="425"/>
      <c r="O475" s="425"/>
      <c r="P475" s="425"/>
      <c r="Q475" s="300"/>
      <c r="R475" s="9"/>
      <c r="S475" s="301"/>
      <c r="T475" s="9"/>
      <c r="U475" s="9"/>
      <c r="V475" s="9"/>
      <c r="W475" s="9"/>
      <c r="X475" s="9"/>
      <c r="Y475" s="9"/>
      <c r="Z475" s="9"/>
      <c r="AA475" s="9"/>
      <c r="AB475" s="9"/>
    </row>
    <row r="476">
      <c r="A476" s="9"/>
      <c r="B476" s="154"/>
      <c r="C476" s="424"/>
      <c r="D476" s="9"/>
      <c r="E476" s="9"/>
      <c r="F476" s="9"/>
      <c r="G476" s="156"/>
      <c r="H476" s="156"/>
      <c r="I476" s="156"/>
      <c r="J476" s="156"/>
      <c r="K476" s="9"/>
      <c r="L476" s="9"/>
      <c r="M476" s="9"/>
      <c r="N476" s="425"/>
      <c r="O476" s="425"/>
      <c r="P476" s="425"/>
      <c r="Q476" s="300"/>
      <c r="R476" s="9"/>
      <c r="S476" s="301"/>
      <c r="T476" s="9"/>
      <c r="U476" s="9"/>
      <c r="V476" s="9"/>
      <c r="W476" s="9"/>
      <c r="X476" s="9"/>
      <c r="Y476" s="9"/>
      <c r="Z476" s="9"/>
      <c r="AA476" s="9"/>
      <c r="AB476" s="9"/>
    </row>
    <row r="477">
      <c r="A477" s="9"/>
      <c r="B477" s="154"/>
      <c r="C477" s="424"/>
      <c r="D477" s="9"/>
      <c r="E477" s="9"/>
      <c r="F477" s="9"/>
      <c r="G477" s="156"/>
      <c r="H477" s="156"/>
      <c r="I477" s="156"/>
      <c r="J477" s="156"/>
      <c r="K477" s="9"/>
      <c r="L477" s="9"/>
      <c r="M477" s="9"/>
      <c r="N477" s="425"/>
      <c r="O477" s="425"/>
      <c r="P477" s="425"/>
      <c r="Q477" s="300"/>
      <c r="R477" s="9"/>
      <c r="S477" s="301"/>
      <c r="T477" s="9"/>
      <c r="U477" s="9"/>
      <c r="V477" s="9"/>
      <c r="W477" s="9"/>
      <c r="X477" s="9"/>
      <c r="Y477" s="9"/>
      <c r="Z477" s="9"/>
      <c r="AA477" s="9"/>
      <c r="AB477" s="9"/>
    </row>
    <row r="478">
      <c r="A478" s="9"/>
      <c r="B478" s="154"/>
      <c r="C478" s="424"/>
      <c r="D478" s="9"/>
      <c r="E478" s="9"/>
      <c r="F478" s="9"/>
      <c r="G478" s="156"/>
      <c r="H478" s="156"/>
      <c r="I478" s="156"/>
      <c r="J478" s="156"/>
      <c r="K478" s="9"/>
      <c r="L478" s="9"/>
      <c r="M478" s="9"/>
      <c r="N478" s="425"/>
      <c r="O478" s="425"/>
      <c r="P478" s="425"/>
      <c r="Q478" s="300"/>
      <c r="R478" s="9"/>
      <c r="S478" s="301"/>
      <c r="T478" s="9"/>
      <c r="U478" s="9"/>
      <c r="V478" s="9"/>
      <c r="W478" s="9"/>
      <c r="X478" s="9"/>
      <c r="Y478" s="9"/>
      <c r="Z478" s="9"/>
      <c r="AA478" s="9"/>
      <c r="AB478" s="9"/>
    </row>
    <row r="479">
      <c r="A479" s="9"/>
      <c r="B479" s="154"/>
      <c r="C479" s="424"/>
      <c r="D479" s="9"/>
      <c r="E479" s="9"/>
      <c r="F479" s="9"/>
      <c r="G479" s="156"/>
      <c r="H479" s="156"/>
      <c r="I479" s="156"/>
      <c r="J479" s="156"/>
      <c r="K479" s="9"/>
      <c r="L479" s="9"/>
      <c r="M479" s="9"/>
      <c r="N479" s="425"/>
      <c r="O479" s="425"/>
      <c r="P479" s="425"/>
      <c r="Q479" s="300"/>
      <c r="R479" s="9"/>
      <c r="S479" s="301"/>
      <c r="T479" s="9"/>
      <c r="U479" s="9"/>
      <c r="V479" s="9"/>
      <c r="W479" s="9"/>
      <c r="X479" s="9"/>
      <c r="Y479" s="9"/>
      <c r="Z479" s="9"/>
      <c r="AA479" s="9"/>
      <c r="AB479" s="9"/>
    </row>
    <row r="480">
      <c r="A480" s="9"/>
      <c r="B480" s="154"/>
      <c r="C480" s="424"/>
      <c r="D480" s="9"/>
      <c r="E480" s="9"/>
      <c r="F480" s="9"/>
      <c r="G480" s="156"/>
      <c r="H480" s="156"/>
      <c r="I480" s="156"/>
      <c r="J480" s="156"/>
      <c r="K480" s="9"/>
      <c r="L480" s="9"/>
      <c r="M480" s="9"/>
      <c r="N480" s="425"/>
      <c r="O480" s="425"/>
      <c r="P480" s="425"/>
      <c r="Q480" s="300"/>
      <c r="R480" s="9"/>
      <c r="S480" s="301"/>
      <c r="T480" s="9"/>
      <c r="U480" s="9"/>
      <c r="V480" s="9"/>
      <c r="W480" s="9"/>
      <c r="X480" s="9"/>
      <c r="Y480" s="9"/>
      <c r="Z480" s="9"/>
      <c r="AA480" s="9"/>
      <c r="AB480" s="9"/>
    </row>
    <row r="481">
      <c r="A481" s="9"/>
      <c r="B481" s="154"/>
      <c r="C481" s="424"/>
      <c r="D481" s="9"/>
      <c r="E481" s="9"/>
      <c r="F481" s="9"/>
      <c r="G481" s="156"/>
      <c r="H481" s="156"/>
      <c r="I481" s="156"/>
      <c r="J481" s="156"/>
      <c r="K481" s="9"/>
      <c r="L481" s="9"/>
      <c r="M481" s="9"/>
      <c r="N481" s="425"/>
      <c r="O481" s="425"/>
      <c r="P481" s="425"/>
      <c r="Q481" s="300"/>
      <c r="R481" s="9"/>
      <c r="S481" s="301"/>
      <c r="T481" s="9"/>
      <c r="U481" s="9"/>
      <c r="V481" s="9"/>
      <c r="W481" s="9"/>
      <c r="X481" s="9"/>
      <c r="Y481" s="9"/>
      <c r="Z481" s="9"/>
      <c r="AA481" s="9"/>
      <c r="AB481" s="9"/>
    </row>
    <row r="482">
      <c r="A482" s="9"/>
      <c r="B482" s="154"/>
      <c r="C482" s="424"/>
      <c r="D482" s="9"/>
      <c r="E482" s="9"/>
      <c r="F482" s="9"/>
      <c r="G482" s="156"/>
      <c r="H482" s="156"/>
      <c r="I482" s="156"/>
      <c r="J482" s="156"/>
      <c r="K482" s="9"/>
      <c r="L482" s="9"/>
      <c r="M482" s="9"/>
      <c r="N482" s="425"/>
      <c r="O482" s="425"/>
      <c r="P482" s="425"/>
      <c r="Q482" s="300"/>
      <c r="R482" s="9"/>
      <c r="S482" s="301"/>
      <c r="T482" s="9"/>
      <c r="U482" s="9"/>
      <c r="V482" s="9"/>
      <c r="W482" s="9"/>
      <c r="X482" s="9"/>
      <c r="Y482" s="9"/>
      <c r="Z482" s="9"/>
      <c r="AA482" s="9"/>
      <c r="AB482" s="9"/>
    </row>
    <row r="483">
      <c r="A483" s="9"/>
      <c r="B483" s="154"/>
      <c r="C483" s="424"/>
      <c r="D483" s="9"/>
      <c r="E483" s="9"/>
      <c r="F483" s="9"/>
      <c r="G483" s="156"/>
      <c r="H483" s="156"/>
      <c r="I483" s="156"/>
      <c r="J483" s="156"/>
      <c r="K483" s="9"/>
      <c r="L483" s="9"/>
      <c r="M483" s="9"/>
      <c r="N483" s="425"/>
      <c r="O483" s="425"/>
      <c r="P483" s="425"/>
      <c r="Q483" s="300"/>
      <c r="R483" s="9"/>
      <c r="S483" s="301"/>
      <c r="T483" s="9"/>
      <c r="U483" s="9"/>
      <c r="V483" s="9"/>
      <c r="W483" s="9"/>
      <c r="X483" s="9"/>
      <c r="Y483" s="9"/>
      <c r="Z483" s="9"/>
      <c r="AA483" s="9"/>
      <c r="AB483" s="9"/>
    </row>
    <row r="484">
      <c r="A484" s="9"/>
      <c r="B484" s="154"/>
      <c r="C484" s="424"/>
      <c r="D484" s="9"/>
      <c r="E484" s="9"/>
      <c r="F484" s="9"/>
      <c r="G484" s="156"/>
      <c r="H484" s="156"/>
      <c r="I484" s="156"/>
      <c r="J484" s="156"/>
      <c r="K484" s="9"/>
      <c r="L484" s="9"/>
      <c r="M484" s="9"/>
      <c r="N484" s="425"/>
      <c r="O484" s="425"/>
      <c r="P484" s="425"/>
      <c r="Q484" s="300"/>
      <c r="R484" s="9"/>
      <c r="S484" s="301"/>
      <c r="T484" s="9"/>
      <c r="U484" s="9"/>
      <c r="V484" s="9"/>
      <c r="W484" s="9"/>
      <c r="X484" s="9"/>
      <c r="Y484" s="9"/>
      <c r="Z484" s="9"/>
      <c r="AA484" s="9"/>
      <c r="AB484" s="9"/>
    </row>
    <row r="485">
      <c r="A485" s="9"/>
      <c r="B485" s="154"/>
      <c r="C485" s="424"/>
      <c r="D485" s="9"/>
      <c r="E485" s="9"/>
      <c r="F485" s="9"/>
      <c r="G485" s="156"/>
      <c r="H485" s="156"/>
      <c r="I485" s="156"/>
      <c r="J485" s="156"/>
      <c r="K485" s="9"/>
      <c r="L485" s="9"/>
      <c r="M485" s="9"/>
      <c r="N485" s="425"/>
      <c r="O485" s="425"/>
      <c r="P485" s="425"/>
      <c r="Q485" s="300"/>
      <c r="R485" s="9"/>
      <c r="S485" s="301"/>
      <c r="T485" s="9"/>
      <c r="U485" s="9"/>
      <c r="V485" s="9"/>
      <c r="W485" s="9"/>
      <c r="X485" s="9"/>
      <c r="Y485" s="9"/>
      <c r="Z485" s="9"/>
      <c r="AA485" s="9"/>
      <c r="AB485" s="9"/>
    </row>
    <row r="486">
      <c r="A486" s="9"/>
      <c r="B486" s="154"/>
      <c r="C486" s="424"/>
      <c r="D486" s="9"/>
      <c r="E486" s="9"/>
      <c r="F486" s="9"/>
      <c r="G486" s="156"/>
      <c r="H486" s="156"/>
      <c r="I486" s="156"/>
      <c r="J486" s="156"/>
      <c r="K486" s="9"/>
      <c r="L486" s="9"/>
      <c r="M486" s="9"/>
      <c r="N486" s="425"/>
      <c r="O486" s="425"/>
      <c r="P486" s="425"/>
      <c r="Q486" s="300"/>
      <c r="R486" s="9"/>
      <c r="S486" s="301"/>
      <c r="T486" s="9"/>
      <c r="U486" s="9"/>
      <c r="V486" s="9"/>
      <c r="W486" s="9"/>
      <c r="X486" s="9"/>
      <c r="Y486" s="9"/>
      <c r="Z486" s="9"/>
      <c r="AA486" s="9"/>
      <c r="AB486" s="9"/>
    </row>
    <row r="487">
      <c r="A487" s="9"/>
      <c r="B487" s="154"/>
      <c r="C487" s="424"/>
      <c r="D487" s="9"/>
      <c r="E487" s="9"/>
      <c r="F487" s="9"/>
      <c r="G487" s="156"/>
      <c r="H487" s="156"/>
      <c r="I487" s="156"/>
      <c r="J487" s="156"/>
      <c r="K487" s="9"/>
      <c r="L487" s="9"/>
      <c r="M487" s="9"/>
      <c r="N487" s="425"/>
      <c r="O487" s="425"/>
      <c r="P487" s="425"/>
      <c r="Q487" s="300"/>
      <c r="R487" s="9"/>
      <c r="S487" s="301"/>
      <c r="T487" s="9"/>
      <c r="U487" s="9"/>
      <c r="V487" s="9"/>
      <c r="W487" s="9"/>
      <c r="X487" s="9"/>
      <c r="Y487" s="9"/>
      <c r="Z487" s="9"/>
      <c r="AA487" s="9"/>
      <c r="AB487" s="9"/>
    </row>
    <row r="488">
      <c r="A488" s="9"/>
      <c r="B488" s="154"/>
      <c r="C488" s="424"/>
      <c r="D488" s="9"/>
      <c r="E488" s="9"/>
      <c r="F488" s="9"/>
      <c r="G488" s="156"/>
      <c r="H488" s="156"/>
      <c r="I488" s="156"/>
      <c r="J488" s="156"/>
      <c r="K488" s="9"/>
      <c r="L488" s="9"/>
      <c r="M488" s="9"/>
      <c r="N488" s="425"/>
      <c r="O488" s="425"/>
      <c r="P488" s="425"/>
      <c r="Q488" s="300"/>
      <c r="R488" s="9"/>
      <c r="S488" s="301"/>
      <c r="T488" s="9"/>
      <c r="U488" s="9"/>
      <c r="V488" s="9"/>
      <c r="W488" s="9"/>
      <c r="X488" s="9"/>
      <c r="Y488" s="9"/>
      <c r="Z488" s="9"/>
      <c r="AA488" s="9"/>
      <c r="AB488" s="9"/>
    </row>
    <row r="489">
      <c r="A489" s="9"/>
      <c r="B489" s="154"/>
      <c r="C489" s="424"/>
      <c r="D489" s="9"/>
      <c r="E489" s="9"/>
      <c r="F489" s="9"/>
      <c r="G489" s="156"/>
      <c r="H489" s="156"/>
      <c r="I489" s="156"/>
      <c r="J489" s="156"/>
      <c r="K489" s="9"/>
      <c r="L489" s="9"/>
      <c r="M489" s="9"/>
      <c r="N489" s="425"/>
      <c r="O489" s="425"/>
      <c r="P489" s="425"/>
      <c r="Q489" s="300"/>
      <c r="R489" s="9"/>
      <c r="S489" s="301"/>
      <c r="T489" s="9"/>
      <c r="U489" s="9"/>
      <c r="V489" s="9"/>
      <c r="W489" s="9"/>
      <c r="X489" s="9"/>
      <c r="Y489" s="9"/>
      <c r="Z489" s="9"/>
      <c r="AA489" s="9"/>
      <c r="AB489" s="9"/>
    </row>
    <row r="490">
      <c r="A490" s="9"/>
      <c r="B490" s="154"/>
      <c r="C490" s="424"/>
      <c r="D490" s="9"/>
      <c r="E490" s="9"/>
      <c r="F490" s="9"/>
      <c r="G490" s="156"/>
      <c r="H490" s="156"/>
      <c r="I490" s="156"/>
      <c r="J490" s="156"/>
      <c r="K490" s="9"/>
      <c r="L490" s="9"/>
      <c r="M490" s="9"/>
      <c r="N490" s="425"/>
      <c r="O490" s="425"/>
      <c r="P490" s="425"/>
      <c r="Q490" s="300"/>
      <c r="R490" s="9"/>
      <c r="S490" s="301"/>
      <c r="T490" s="9"/>
      <c r="U490" s="9"/>
      <c r="V490" s="9"/>
      <c r="W490" s="9"/>
      <c r="X490" s="9"/>
      <c r="Y490" s="9"/>
      <c r="Z490" s="9"/>
      <c r="AA490" s="9"/>
      <c r="AB490" s="9"/>
    </row>
    <row r="491">
      <c r="A491" s="9"/>
      <c r="B491" s="154"/>
      <c r="C491" s="424"/>
      <c r="D491" s="9"/>
      <c r="E491" s="9"/>
      <c r="F491" s="9"/>
      <c r="G491" s="156"/>
      <c r="H491" s="156"/>
      <c r="I491" s="156"/>
      <c r="J491" s="156"/>
      <c r="K491" s="9"/>
      <c r="L491" s="9"/>
      <c r="M491" s="9"/>
      <c r="N491" s="425"/>
      <c r="O491" s="425"/>
      <c r="P491" s="425"/>
      <c r="Q491" s="300"/>
      <c r="R491" s="9"/>
      <c r="S491" s="301"/>
      <c r="T491" s="9"/>
      <c r="U491" s="9"/>
      <c r="V491" s="9"/>
      <c r="W491" s="9"/>
      <c r="X491" s="9"/>
      <c r="Y491" s="9"/>
      <c r="Z491" s="9"/>
      <c r="AA491" s="9"/>
      <c r="AB491" s="9"/>
    </row>
    <row r="492">
      <c r="A492" s="9"/>
      <c r="B492" s="154"/>
      <c r="C492" s="424"/>
      <c r="D492" s="9"/>
      <c r="E492" s="9"/>
      <c r="F492" s="9"/>
      <c r="G492" s="156"/>
      <c r="H492" s="156"/>
      <c r="I492" s="156"/>
      <c r="J492" s="156"/>
      <c r="K492" s="9"/>
      <c r="L492" s="9"/>
      <c r="M492" s="9"/>
      <c r="N492" s="425"/>
      <c r="O492" s="425"/>
      <c r="P492" s="425"/>
      <c r="Q492" s="300"/>
      <c r="R492" s="9"/>
      <c r="S492" s="301"/>
      <c r="T492" s="9"/>
      <c r="U492" s="9"/>
      <c r="V492" s="9"/>
      <c r="W492" s="9"/>
      <c r="X492" s="9"/>
      <c r="Y492" s="9"/>
      <c r="Z492" s="9"/>
      <c r="AA492" s="9"/>
      <c r="AB492" s="9"/>
    </row>
    <row r="493">
      <c r="A493" s="9"/>
      <c r="B493" s="154"/>
      <c r="C493" s="424"/>
      <c r="D493" s="9"/>
      <c r="E493" s="9"/>
      <c r="F493" s="9"/>
      <c r="G493" s="156"/>
      <c r="H493" s="156"/>
      <c r="I493" s="156"/>
      <c r="J493" s="156"/>
      <c r="K493" s="9"/>
      <c r="L493" s="9"/>
      <c r="M493" s="9"/>
      <c r="N493" s="425"/>
      <c r="O493" s="425"/>
      <c r="P493" s="425"/>
      <c r="Q493" s="300"/>
      <c r="R493" s="9"/>
      <c r="S493" s="301"/>
      <c r="T493" s="9"/>
      <c r="U493" s="9"/>
      <c r="V493" s="9"/>
      <c r="W493" s="9"/>
      <c r="X493" s="9"/>
      <c r="Y493" s="9"/>
      <c r="Z493" s="9"/>
      <c r="AA493" s="9"/>
      <c r="AB493" s="9"/>
    </row>
    <row r="494">
      <c r="A494" s="9"/>
      <c r="B494" s="154"/>
      <c r="C494" s="424"/>
      <c r="D494" s="9"/>
      <c r="E494" s="9"/>
      <c r="F494" s="9"/>
      <c r="G494" s="156"/>
      <c r="H494" s="156"/>
      <c r="I494" s="156"/>
      <c r="J494" s="156"/>
      <c r="K494" s="9"/>
      <c r="L494" s="9"/>
      <c r="M494" s="9"/>
      <c r="N494" s="425"/>
      <c r="O494" s="425"/>
      <c r="P494" s="425"/>
      <c r="Q494" s="300"/>
      <c r="R494" s="9"/>
      <c r="S494" s="301"/>
      <c r="T494" s="9"/>
      <c r="U494" s="9"/>
      <c r="V494" s="9"/>
      <c r="W494" s="9"/>
      <c r="X494" s="9"/>
      <c r="Y494" s="9"/>
      <c r="Z494" s="9"/>
      <c r="AA494" s="9"/>
      <c r="AB494" s="9"/>
    </row>
    <row r="495">
      <c r="A495" s="9"/>
      <c r="B495" s="154"/>
      <c r="C495" s="424"/>
      <c r="D495" s="9"/>
      <c r="E495" s="9"/>
      <c r="F495" s="9"/>
      <c r="G495" s="156"/>
      <c r="H495" s="156"/>
      <c r="I495" s="156"/>
      <c r="J495" s="156"/>
      <c r="K495" s="9"/>
      <c r="L495" s="9"/>
      <c r="M495" s="9"/>
      <c r="N495" s="425"/>
      <c r="O495" s="425"/>
      <c r="P495" s="425"/>
      <c r="Q495" s="300"/>
      <c r="R495" s="9"/>
      <c r="S495" s="301"/>
      <c r="T495" s="9"/>
      <c r="U495" s="9"/>
      <c r="V495" s="9"/>
      <c r="W495" s="9"/>
      <c r="X495" s="9"/>
      <c r="Y495" s="9"/>
      <c r="Z495" s="9"/>
      <c r="AA495" s="9"/>
      <c r="AB495" s="9"/>
    </row>
    <row r="496">
      <c r="A496" s="9"/>
      <c r="B496" s="154"/>
      <c r="C496" s="424"/>
      <c r="D496" s="9"/>
      <c r="E496" s="9"/>
      <c r="F496" s="9"/>
      <c r="G496" s="156"/>
      <c r="H496" s="156"/>
      <c r="I496" s="156"/>
      <c r="J496" s="156"/>
      <c r="K496" s="9"/>
      <c r="L496" s="9"/>
      <c r="M496" s="9"/>
      <c r="N496" s="425"/>
      <c r="O496" s="425"/>
      <c r="P496" s="425"/>
      <c r="Q496" s="300"/>
      <c r="R496" s="9"/>
      <c r="S496" s="301"/>
      <c r="T496" s="9"/>
      <c r="U496" s="9"/>
      <c r="V496" s="9"/>
      <c r="W496" s="9"/>
      <c r="X496" s="9"/>
      <c r="Y496" s="9"/>
      <c r="Z496" s="9"/>
      <c r="AA496" s="9"/>
      <c r="AB496" s="9"/>
    </row>
    <row r="497">
      <c r="A497" s="9"/>
      <c r="B497" s="154"/>
      <c r="C497" s="424"/>
      <c r="D497" s="9"/>
      <c r="E497" s="9"/>
      <c r="F497" s="9"/>
      <c r="G497" s="156"/>
      <c r="H497" s="156"/>
      <c r="I497" s="156"/>
      <c r="J497" s="156"/>
      <c r="K497" s="9"/>
      <c r="L497" s="9"/>
      <c r="M497" s="9"/>
      <c r="N497" s="425"/>
      <c r="O497" s="425"/>
      <c r="P497" s="425"/>
      <c r="Q497" s="300"/>
      <c r="R497" s="9"/>
      <c r="S497" s="301"/>
      <c r="T497" s="9"/>
      <c r="U497" s="9"/>
      <c r="V497" s="9"/>
      <c r="W497" s="9"/>
      <c r="X497" s="9"/>
      <c r="Y497" s="9"/>
      <c r="Z497" s="9"/>
      <c r="AA497" s="9"/>
      <c r="AB497" s="9"/>
    </row>
    <row r="498">
      <c r="A498" s="9"/>
      <c r="B498" s="154"/>
      <c r="C498" s="424"/>
      <c r="D498" s="9"/>
      <c r="E498" s="9"/>
      <c r="F498" s="9"/>
      <c r="G498" s="156"/>
      <c r="H498" s="156"/>
      <c r="I498" s="156"/>
      <c r="J498" s="156"/>
      <c r="K498" s="9"/>
      <c r="L498" s="9"/>
      <c r="M498" s="9"/>
      <c r="N498" s="425"/>
      <c r="O498" s="425"/>
      <c r="P498" s="425"/>
      <c r="Q498" s="300"/>
      <c r="R498" s="9"/>
      <c r="S498" s="301"/>
      <c r="T498" s="9"/>
      <c r="U498" s="9"/>
      <c r="V498" s="9"/>
      <c r="W498" s="9"/>
      <c r="X498" s="9"/>
      <c r="Y498" s="9"/>
      <c r="Z498" s="9"/>
      <c r="AA498" s="9"/>
      <c r="AB498" s="9"/>
    </row>
    <row r="499">
      <c r="A499" s="9"/>
      <c r="B499" s="154"/>
      <c r="C499" s="424"/>
      <c r="D499" s="9"/>
      <c r="E499" s="9"/>
      <c r="F499" s="9"/>
      <c r="G499" s="156"/>
      <c r="H499" s="156"/>
      <c r="I499" s="156"/>
      <c r="J499" s="156"/>
      <c r="K499" s="9"/>
      <c r="L499" s="9"/>
      <c r="M499" s="9"/>
      <c r="N499" s="425"/>
      <c r="O499" s="425"/>
      <c r="P499" s="425"/>
      <c r="Q499" s="300"/>
      <c r="R499" s="9"/>
      <c r="S499" s="301"/>
      <c r="T499" s="9"/>
      <c r="U499" s="9"/>
      <c r="V499" s="9"/>
      <c r="W499" s="9"/>
      <c r="X499" s="9"/>
      <c r="Y499" s="9"/>
      <c r="Z499" s="9"/>
      <c r="AA499" s="9"/>
      <c r="AB499" s="9"/>
    </row>
    <row r="500">
      <c r="A500" s="9"/>
      <c r="B500" s="154"/>
      <c r="C500" s="424"/>
      <c r="D500" s="9"/>
      <c r="E500" s="9"/>
      <c r="F500" s="9"/>
      <c r="G500" s="156"/>
      <c r="H500" s="156"/>
      <c r="I500" s="156"/>
      <c r="J500" s="156"/>
      <c r="K500" s="9"/>
      <c r="L500" s="9"/>
      <c r="M500" s="9"/>
      <c r="N500" s="425"/>
      <c r="O500" s="425"/>
      <c r="P500" s="425"/>
      <c r="Q500" s="300"/>
      <c r="R500" s="9"/>
      <c r="S500" s="301"/>
      <c r="T500" s="9"/>
      <c r="U500" s="9"/>
      <c r="V500" s="9"/>
      <c r="W500" s="9"/>
      <c r="X500" s="9"/>
      <c r="Y500" s="9"/>
      <c r="Z500" s="9"/>
      <c r="AA500" s="9"/>
      <c r="AB500" s="9"/>
    </row>
    <row r="501">
      <c r="A501" s="9"/>
      <c r="B501" s="154"/>
      <c r="C501" s="424"/>
      <c r="D501" s="9"/>
      <c r="E501" s="9"/>
      <c r="F501" s="9"/>
      <c r="G501" s="156"/>
      <c r="H501" s="156"/>
      <c r="I501" s="156"/>
      <c r="J501" s="156"/>
      <c r="K501" s="9"/>
      <c r="L501" s="9"/>
      <c r="M501" s="9"/>
      <c r="N501" s="425"/>
      <c r="O501" s="425"/>
      <c r="P501" s="425"/>
      <c r="Q501" s="300"/>
      <c r="R501" s="9"/>
      <c r="S501" s="301"/>
      <c r="T501" s="9"/>
      <c r="U501" s="9"/>
      <c r="V501" s="9"/>
      <c r="W501" s="9"/>
      <c r="X501" s="9"/>
      <c r="Y501" s="9"/>
      <c r="Z501" s="9"/>
      <c r="AA501" s="9"/>
      <c r="AB501" s="9"/>
    </row>
    <row r="502">
      <c r="A502" s="9"/>
      <c r="B502" s="154"/>
      <c r="C502" s="424"/>
      <c r="D502" s="9"/>
      <c r="E502" s="9"/>
      <c r="F502" s="9"/>
      <c r="G502" s="156"/>
      <c r="H502" s="156"/>
      <c r="I502" s="156"/>
      <c r="J502" s="156"/>
      <c r="K502" s="9"/>
      <c r="L502" s="9"/>
      <c r="M502" s="9"/>
      <c r="N502" s="425"/>
      <c r="O502" s="425"/>
      <c r="P502" s="425"/>
      <c r="Q502" s="300"/>
      <c r="R502" s="9"/>
      <c r="S502" s="301"/>
      <c r="T502" s="9"/>
      <c r="U502" s="9"/>
      <c r="V502" s="9"/>
      <c r="W502" s="9"/>
      <c r="X502" s="9"/>
      <c r="Y502" s="9"/>
      <c r="Z502" s="9"/>
      <c r="AA502" s="9"/>
      <c r="AB502" s="9"/>
    </row>
    <row r="503">
      <c r="A503" s="9"/>
      <c r="B503" s="154"/>
      <c r="C503" s="424"/>
      <c r="D503" s="9"/>
      <c r="E503" s="9"/>
      <c r="F503" s="9"/>
      <c r="G503" s="156"/>
      <c r="H503" s="156"/>
      <c r="I503" s="156"/>
      <c r="J503" s="156"/>
      <c r="K503" s="9"/>
      <c r="L503" s="9"/>
      <c r="M503" s="9"/>
      <c r="N503" s="425"/>
      <c r="O503" s="425"/>
      <c r="P503" s="425"/>
      <c r="Q503" s="300"/>
      <c r="R503" s="9"/>
      <c r="S503" s="301"/>
      <c r="T503" s="9"/>
      <c r="U503" s="9"/>
      <c r="V503" s="9"/>
      <c r="W503" s="9"/>
      <c r="X503" s="9"/>
      <c r="Y503" s="9"/>
      <c r="Z503" s="9"/>
      <c r="AA503" s="9"/>
      <c r="AB503" s="9"/>
    </row>
    <row r="504">
      <c r="A504" s="9"/>
      <c r="B504" s="154"/>
      <c r="C504" s="424"/>
      <c r="D504" s="9"/>
      <c r="E504" s="9"/>
      <c r="F504" s="9"/>
      <c r="G504" s="156"/>
      <c r="H504" s="156"/>
      <c r="I504" s="156"/>
      <c r="J504" s="156"/>
      <c r="K504" s="9"/>
      <c r="L504" s="9"/>
      <c r="M504" s="9"/>
      <c r="N504" s="425"/>
      <c r="O504" s="425"/>
      <c r="P504" s="425"/>
      <c r="Q504" s="300"/>
      <c r="R504" s="9"/>
      <c r="S504" s="301"/>
      <c r="T504" s="9"/>
      <c r="U504" s="9"/>
      <c r="V504" s="9"/>
      <c r="W504" s="9"/>
      <c r="X504" s="9"/>
      <c r="Y504" s="9"/>
      <c r="Z504" s="9"/>
      <c r="AA504" s="9"/>
      <c r="AB504" s="9"/>
    </row>
    <row r="505">
      <c r="A505" s="9"/>
      <c r="B505" s="154"/>
      <c r="C505" s="424"/>
      <c r="D505" s="9"/>
      <c r="E505" s="9"/>
      <c r="F505" s="9"/>
      <c r="G505" s="156"/>
      <c r="H505" s="156"/>
      <c r="I505" s="156"/>
      <c r="J505" s="156"/>
      <c r="K505" s="9"/>
      <c r="L505" s="9"/>
      <c r="M505" s="9"/>
      <c r="N505" s="425"/>
      <c r="O505" s="425"/>
      <c r="P505" s="425"/>
      <c r="Q505" s="300"/>
      <c r="R505" s="9"/>
      <c r="S505" s="301"/>
      <c r="T505" s="9"/>
      <c r="U505" s="9"/>
      <c r="V505" s="9"/>
      <c r="W505" s="9"/>
      <c r="X505" s="9"/>
      <c r="Y505" s="9"/>
      <c r="Z505" s="9"/>
      <c r="AA505" s="9"/>
      <c r="AB505" s="9"/>
    </row>
    <row r="506">
      <c r="A506" s="9"/>
      <c r="B506" s="154"/>
      <c r="C506" s="424"/>
      <c r="D506" s="9"/>
      <c r="E506" s="9"/>
      <c r="F506" s="9"/>
      <c r="G506" s="156"/>
      <c r="H506" s="156"/>
      <c r="I506" s="156"/>
      <c r="J506" s="156"/>
      <c r="K506" s="9"/>
      <c r="L506" s="9"/>
      <c r="M506" s="9"/>
      <c r="N506" s="425"/>
      <c r="O506" s="425"/>
      <c r="P506" s="425"/>
      <c r="Q506" s="300"/>
      <c r="R506" s="9"/>
      <c r="S506" s="301"/>
      <c r="T506" s="9"/>
      <c r="U506" s="9"/>
      <c r="V506" s="9"/>
      <c r="W506" s="9"/>
      <c r="X506" s="9"/>
      <c r="Y506" s="9"/>
      <c r="Z506" s="9"/>
      <c r="AA506" s="9"/>
      <c r="AB506" s="9"/>
    </row>
    <row r="507">
      <c r="A507" s="9"/>
      <c r="B507" s="154"/>
      <c r="C507" s="424"/>
      <c r="D507" s="9"/>
      <c r="E507" s="9"/>
      <c r="F507" s="9"/>
      <c r="G507" s="156"/>
      <c r="H507" s="156"/>
      <c r="I507" s="156"/>
      <c r="J507" s="156"/>
      <c r="K507" s="9"/>
      <c r="L507" s="9"/>
      <c r="M507" s="9"/>
      <c r="N507" s="425"/>
      <c r="O507" s="425"/>
      <c r="P507" s="425"/>
      <c r="Q507" s="300"/>
      <c r="R507" s="9"/>
      <c r="S507" s="301"/>
      <c r="T507" s="9"/>
      <c r="U507" s="9"/>
      <c r="V507" s="9"/>
      <c r="W507" s="9"/>
      <c r="X507" s="9"/>
      <c r="Y507" s="9"/>
      <c r="Z507" s="9"/>
      <c r="AA507" s="9"/>
      <c r="AB507" s="9"/>
    </row>
    <row r="508">
      <c r="A508" s="9"/>
      <c r="B508" s="154"/>
      <c r="C508" s="424"/>
      <c r="D508" s="9"/>
      <c r="E508" s="9"/>
      <c r="F508" s="9"/>
      <c r="G508" s="156"/>
      <c r="H508" s="156"/>
      <c r="I508" s="156"/>
      <c r="J508" s="156"/>
      <c r="K508" s="9"/>
      <c r="L508" s="9"/>
      <c r="M508" s="9"/>
      <c r="N508" s="425"/>
      <c r="O508" s="425"/>
      <c r="P508" s="425"/>
      <c r="Q508" s="300"/>
      <c r="R508" s="9"/>
      <c r="S508" s="301"/>
      <c r="T508" s="9"/>
      <c r="U508" s="9"/>
      <c r="V508" s="9"/>
      <c r="W508" s="9"/>
      <c r="X508" s="9"/>
      <c r="Y508" s="9"/>
      <c r="Z508" s="9"/>
      <c r="AA508" s="9"/>
      <c r="AB508" s="9"/>
    </row>
    <row r="509">
      <c r="A509" s="9"/>
      <c r="B509" s="154"/>
      <c r="C509" s="424"/>
      <c r="D509" s="9"/>
      <c r="E509" s="9"/>
      <c r="F509" s="9"/>
      <c r="G509" s="156"/>
      <c r="H509" s="156"/>
      <c r="I509" s="156"/>
      <c r="J509" s="156"/>
      <c r="K509" s="9"/>
      <c r="L509" s="9"/>
      <c r="M509" s="9"/>
      <c r="N509" s="425"/>
      <c r="O509" s="425"/>
      <c r="P509" s="425"/>
      <c r="Q509" s="300"/>
      <c r="R509" s="9"/>
      <c r="S509" s="301"/>
      <c r="T509" s="9"/>
      <c r="U509" s="9"/>
      <c r="V509" s="9"/>
      <c r="W509" s="9"/>
      <c r="X509" s="9"/>
      <c r="Y509" s="9"/>
      <c r="Z509" s="9"/>
      <c r="AA509" s="9"/>
      <c r="AB509" s="9"/>
    </row>
    <row r="510">
      <c r="A510" s="9"/>
      <c r="B510" s="154"/>
      <c r="C510" s="424"/>
      <c r="D510" s="9"/>
      <c r="E510" s="9"/>
      <c r="F510" s="9"/>
      <c r="G510" s="156"/>
      <c r="H510" s="156"/>
      <c r="I510" s="156"/>
      <c r="J510" s="156"/>
      <c r="K510" s="9"/>
      <c r="L510" s="9"/>
      <c r="M510" s="9"/>
      <c r="N510" s="425"/>
      <c r="O510" s="425"/>
      <c r="P510" s="425"/>
      <c r="Q510" s="300"/>
      <c r="R510" s="9"/>
      <c r="S510" s="301"/>
      <c r="T510" s="9"/>
      <c r="U510" s="9"/>
      <c r="V510" s="9"/>
      <c r="W510" s="9"/>
      <c r="X510" s="9"/>
      <c r="Y510" s="9"/>
      <c r="Z510" s="9"/>
      <c r="AA510" s="9"/>
      <c r="AB510" s="9"/>
    </row>
    <row r="511">
      <c r="A511" s="9"/>
      <c r="B511" s="154"/>
      <c r="C511" s="424"/>
      <c r="D511" s="9"/>
      <c r="E511" s="9"/>
      <c r="F511" s="9"/>
      <c r="G511" s="156"/>
      <c r="H511" s="156"/>
      <c r="I511" s="156"/>
      <c r="J511" s="156"/>
      <c r="K511" s="9"/>
      <c r="L511" s="9"/>
      <c r="M511" s="9"/>
      <c r="N511" s="425"/>
      <c r="O511" s="425"/>
      <c r="P511" s="425"/>
      <c r="Q511" s="300"/>
      <c r="R511" s="9"/>
      <c r="S511" s="301"/>
      <c r="T511" s="9"/>
      <c r="U511" s="9"/>
      <c r="V511" s="9"/>
      <c r="W511" s="9"/>
      <c r="X511" s="9"/>
      <c r="Y511" s="9"/>
      <c r="Z511" s="9"/>
      <c r="AA511" s="9"/>
      <c r="AB511" s="9"/>
    </row>
    <row r="512">
      <c r="A512" s="9"/>
      <c r="B512" s="154"/>
      <c r="C512" s="424"/>
      <c r="D512" s="9"/>
      <c r="E512" s="9"/>
      <c r="F512" s="9"/>
      <c r="G512" s="156"/>
      <c r="H512" s="156"/>
      <c r="I512" s="156"/>
      <c r="J512" s="156"/>
      <c r="K512" s="9"/>
      <c r="L512" s="9"/>
      <c r="M512" s="9"/>
      <c r="N512" s="425"/>
      <c r="O512" s="425"/>
      <c r="P512" s="425"/>
      <c r="Q512" s="300"/>
      <c r="R512" s="9"/>
      <c r="S512" s="301"/>
      <c r="T512" s="9"/>
      <c r="U512" s="9"/>
      <c r="V512" s="9"/>
      <c r="W512" s="9"/>
      <c r="X512" s="9"/>
      <c r="Y512" s="9"/>
      <c r="Z512" s="9"/>
      <c r="AA512" s="9"/>
      <c r="AB512" s="9"/>
    </row>
    <row r="513">
      <c r="A513" s="9"/>
      <c r="B513" s="154"/>
      <c r="C513" s="424"/>
      <c r="D513" s="9"/>
      <c r="E513" s="9"/>
      <c r="F513" s="9"/>
      <c r="G513" s="156"/>
      <c r="H513" s="156"/>
      <c r="I513" s="156"/>
      <c r="J513" s="156"/>
      <c r="K513" s="9"/>
      <c r="L513" s="9"/>
      <c r="M513" s="9"/>
      <c r="N513" s="425"/>
      <c r="O513" s="425"/>
      <c r="P513" s="425"/>
      <c r="Q513" s="300"/>
      <c r="R513" s="9"/>
      <c r="S513" s="301"/>
      <c r="T513" s="9"/>
      <c r="U513" s="9"/>
      <c r="V513" s="9"/>
      <c r="W513" s="9"/>
      <c r="X513" s="9"/>
      <c r="Y513" s="9"/>
      <c r="Z513" s="9"/>
      <c r="AA513" s="9"/>
      <c r="AB513" s="9"/>
    </row>
    <row r="514">
      <c r="A514" s="9"/>
      <c r="B514" s="154"/>
      <c r="C514" s="424"/>
      <c r="D514" s="9"/>
      <c r="E514" s="9"/>
      <c r="F514" s="9"/>
      <c r="G514" s="156"/>
      <c r="H514" s="156"/>
      <c r="I514" s="156"/>
      <c r="J514" s="156"/>
      <c r="K514" s="9"/>
      <c r="L514" s="9"/>
      <c r="M514" s="9"/>
      <c r="N514" s="425"/>
      <c r="O514" s="425"/>
      <c r="P514" s="425"/>
      <c r="Q514" s="300"/>
      <c r="R514" s="9"/>
      <c r="S514" s="301"/>
      <c r="T514" s="9"/>
      <c r="U514" s="9"/>
      <c r="V514" s="9"/>
      <c r="W514" s="9"/>
      <c r="X514" s="9"/>
      <c r="Y514" s="9"/>
      <c r="Z514" s="9"/>
      <c r="AA514" s="9"/>
      <c r="AB514" s="9"/>
    </row>
    <row r="515">
      <c r="A515" s="9"/>
      <c r="B515" s="154"/>
      <c r="C515" s="424"/>
      <c r="D515" s="9"/>
      <c r="E515" s="9"/>
      <c r="F515" s="9"/>
      <c r="G515" s="156"/>
      <c r="H515" s="156"/>
      <c r="I515" s="156"/>
      <c r="J515" s="156"/>
      <c r="K515" s="9"/>
      <c r="L515" s="9"/>
      <c r="M515" s="9"/>
      <c r="N515" s="425"/>
      <c r="O515" s="425"/>
      <c r="P515" s="425"/>
      <c r="Q515" s="300"/>
      <c r="R515" s="9"/>
      <c r="S515" s="301"/>
      <c r="T515" s="9"/>
      <c r="U515" s="9"/>
      <c r="V515" s="9"/>
      <c r="W515" s="9"/>
      <c r="X515" s="9"/>
      <c r="Y515" s="9"/>
      <c r="Z515" s="9"/>
      <c r="AA515" s="9"/>
      <c r="AB515" s="9"/>
    </row>
    <row r="516">
      <c r="A516" s="9"/>
      <c r="B516" s="154"/>
      <c r="C516" s="424"/>
      <c r="D516" s="9"/>
      <c r="E516" s="9"/>
      <c r="F516" s="9"/>
      <c r="G516" s="156"/>
      <c r="H516" s="156"/>
      <c r="I516" s="156"/>
      <c r="J516" s="156"/>
      <c r="K516" s="9"/>
      <c r="L516" s="9"/>
      <c r="M516" s="9"/>
      <c r="N516" s="425"/>
      <c r="O516" s="425"/>
      <c r="P516" s="425"/>
      <c r="Q516" s="300"/>
      <c r="R516" s="9"/>
      <c r="S516" s="301"/>
      <c r="T516" s="9"/>
      <c r="U516" s="9"/>
      <c r="V516" s="9"/>
      <c r="W516" s="9"/>
      <c r="X516" s="9"/>
      <c r="Y516" s="9"/>
      <c r="Z516" s="9"/>
      <c r="AA516" s="9"/>
      <c r="AB516" s="9"/>
    </row>
    <row r="517">
      <c r="A517" s="9"/>
      <c r="B517" s="154"/>
      <c r="C517" s="424"/>
      <c r="D517" s="9"/>
      <c r="E517" s="9"/>
      <c r="F517" s="9"/>
      <c r="G517" s="156"/>
      <c r="H517" s="156"/>
      <c r="I517" s="156"/>
      <c r="J517" s="156"/>
      <c r="K517" s="9"/>
      <c r="L517" s="9"/>
      <c r="M517" s="9"/>
      <c r="N517" s="425"/>
      <c r="O517" s="425"/>
      <c r="P517" s="425"/>
      <c r="Q517" s="300"/>
      <c r="R517" s="9"/>
      <c r="S517" s="301"/>
      <c r="T517" s="9"/>
      <c r="U517" s="9"/>
      <c r="V517" s="9"/>
      <c r="W517" s="9"/>
      <c r="X517" s="9"/>
      <c r="Y517" s="9"/>
      <c r="Z517" s="9"/>
      <c r="AA517" s="9"/>
      <c r="AB517" s="9"/>
    </row>
    <row r="518">
      <c r="A518" s="9"/>
      <c r="B518" s="154"/>
      <c r="C518" s="424"/>
      <c r="D518" s="9"/>
      <c r="E518" s="9"/>
      <c r="F518" s="9"/>
      <c r="G518" s="156"/>
      <c r="H518" s="156"/>
      <c r="I518" s="156"/>
      <c r="J518" s="156"/>
      <c r="K518" s="9"/>
      <c r="L518" s="9"/>
      <c r="M518" s="9"/>
      <c r="N518" s="425"/>
      <c r="O518" s="425"/>
      <c r="P518" s="425"/>
      <c r="Q518" s="300"/>
      <c r="R518" s="9"/>
      <c r="S518" s="301"/>
      <c r="T518" s="9"/>
      <c r="U518" s="9"/>
      <c r="V518" s="9"/>
      <c r="W518" s="9"/>
      <c r="X518" s="9"/>
      <c r="Y518" s="9"/>
      <c r="Z518" s="9"/>
      <c r="AA518" s="9"/>
      <c r="AB518" s="9"/>
    </row>
    <row r="519">
      <c r="A519" s="9"/>
      <c r="B519" s="154"/>
      <c r="C519" s="424"/>
      <c r="D519" s="9"/>
      <c r="E519" s="9"/>
      <c r="F519" s="9"/>
      <c r="G519" s="156"/>
      <c r="H519" s="156"/>
      <c r="I519" s="156"/>
      <c r="J519" s="156"/>
      <c r="K519" s="9"/>
      <c r="L519" s="9"/>
      <c r="M519" s="9"/>
      <c r="N519" s="425"/>
      <c r="O519" s="425"/>
      <c r="P519" s="425"/>
      <c r="Q519" s="300"/>
      <c r="R519" s="9"/>
      <c r="S519" s="301"/>
      <c r="T519" s="9"/>
      <c r="U519" s="9"/>
      <c r="V519" s="9"/>
      <c r="W519" s="9"/>
      <c r="X519" s="9"/>
      <c r="Y519" s="9"/>
      <c r="Z519" s="9"/>
      <c r="AA519" s="9"/>
      <c r="AB519" s="9"/>
    </row>
    <row r="520">
      <c r="A520" s="9"/>
      <c r="B520" s="154"/>
      <c r="C520" s="424"/>
      <c r="D520" s="9"/>
      <c r="E520" s="9"/>
      <c r="F520" s="9"/>
      <c r="G520" s="156"/>
      <c r="H520" s="156"/>
      <c r="I520" s="156"/>
      <c r="J520" s="156"/>
      <c r="K520" s="9"/>
      <c r="L520" s="9"/>
      <c r="M520" s="9"/>
      <c r="N520" s="425"/>
      <c r="O520" s="425"/>
      <c r="P520" s="425"/>
      <c r="Q520" s="300"/>
      <c r="R520" s="9"/>
      <c r="S520" s="301"/>
      <c r="T520" s="9"/>
      <c r="U520" s="9"/>
      <c r="V520" s="9"/>
      <c r="W520" s="9"/>
      <c r="X520" s="9"/>
      <c r="Y520" s="9"/>
      <c r="Z520" s="9"/>
      <c r="AA520" s="9"/>
      <c r="AB520" s="9"/>
    </row>
    <row r="521">
      <c r="A521" s="9"/>
      <c r="B521" s="154"/>
      <c r="C521" s="424"/>
      <c r="D521" s="9"/>
      <c r="E521" s="9"/>
      <c r="F521" s="9"/>
      <c r="G521" s="156"/>
      <c r="H521" s="156"/>
      <c r="I521" s="156"/>
      <c r="J521" s="156"/>
      <c r="K521" s="9"/>
      <c r="L521" s="9"/>
      <c r="M521" s="9"/>
      <c r="N521" s="425"/>
      <c r="O521" s="425"/>
      <c r="P521" s="425"/>
      <c r="Q521" s="300"/>
      <c r="R521" s="9"/>
      <c r="S521" s="301"/>
      <c r="T521" s="9"/>
      <c r="U521" s="9"/>
      <c r="V521" s="9"/>
      <c r="W521" s="9"/>
      <c r="X521" s="9"/>
      <c r="Y521" s="9"/>
      <c r="Z521" s="9"/>
      <c r="AA521" s="9"/>
      <c r="AB521" s="9"/>
    </row>
    <row r="522">
      <c r="A522" s="9"/>
      <c r="B522" s="154"/>
      <c r="C522" s="424"/>
      <c r="D522" s="9"/>
      <c r="E522" s="9"/>
      <c r="F522" s="9"/>
      <c r="G522" s="156"/>
      <c r="H522" s="156"/>
      <c r="I522" s="156"/>
      <c r="J522" s="156"/>
      <c r="K522" s="9"/>
      <c r="L522" s="9"/>
      <c r="M522" s="9"/>
      <c r="N522" s="425"/>
      <c r="O522" s="425"/>
      <c r="P522" s="425"/>
      <c r="Q522" s="300"/>
      <c r="R522" s="9"/>
      <c r="S522" s="301"/>
      <c r="T522" s="9"/>
      <c r="U522" s="9"/>
      <c r="V522" s="9"/>
      <c r="W522" s="9"/>
      <c r="X522" s="9"/>
      <c r="Y522" s="9"/>
      <c r="Z522" s="9"/>
      <c r="AA522" s="9"/>
      <c r="AB522" s="9"/>
    </row>
    <row r="523">
      <c r="A523" s="9"/>
      <c r="B523" s="154"/>
      <c r="C523" s="424"/>
      <c r="D523" s="9"/>
      <c r="E523" s="9"/>
      <c r="F523" s="9"/>
      <c r="G523" s="156"/>
      <c r="H523" s="156"/>
      <c r="I523" s="156"/>
      <c r="J523" s="156"/>
      <c r="K523" s="9"/>
      <c r="L523" s="9"/>
      <c r="M523" s="9"/>
      <c r="N523" s="425"/>
      <c r="O523" s="425"/>
      <c r="P523" s="425"/>
      <c r="Q523" s="300"/>
      <c r="R523" s="9"/>
      <c r="S523" s="301"/>
      <c r="T523" s="9"/>
      <c r="U523" s="9"/>
      <c r="V523" s="9"/>
      <c r="W523" s="9"/>
      <c r="X523" s="9"/>
      <c r="Y523" s="9"/>
      <c r="Z523" s="9"/>
      <c r="AA523" s="9"/>
      <c r="AB523" s="9"/>
    </row>
    <row r="524">
      <c r="A524" s="9"/>
      <c r="B524" s="154"/>
      <c r="C524" s="424"/>
      <c r="D524" s="9"/>
      <c r="E524" s="9"/>
      <c r="F524" s="9"/>
      <c r="G524" s="156"/>
      <c r="H524" s="156"/>
      <c r="I524" s="156"/>
      <c r="J524" s="156"/>
      <c r="K524" s="9"/>
      <c r="L524" s="9"/>
      <c r="M524" s="9"/>
      <c r="N524" s="425"/>
      <c r="O524" s="425"/>
      <c r="P524" s="425"/>
      <c r="Q524" s="300"/>
      <c r="R524" s="9"/>
      <c r="S524" s="301"/>
      <c r="T524" s="9"/>
      <c r="U524" s="9"/>
      <c r="V524" s="9"/>
      <c r="W524" s="9"/>
      <c r="X524" s="9"/>
      <c r="Y524" s="9"/>
      <c r="Z524" s="9"/>
      <c r="AA524" s="9"/>
      <c r="AB524" s="9"/>
    </row>
    <row r="525">
      <c r="A525" s="9"/>
      <c r="B525" s="154"/>
      <c r="C525" s="424"/>
      <c r="D525" s="9"/>
      <c r="E525" s="9"/>
      <c r="F525" s="9"/>
      <c r="G525" s="156"/>
      <c r="H525" s="156"/>
      <c r="I525" s="156"/>
      <c r="J525" s="156"/>
      <c r="K525" s="9"/>
      <c r="L525" s="9"/>
      <c r="M525" s="9"/>
      <c r="N525" s="425"/>
      <c r="O525" s="425"/>
      <c r="P525" s="425"/>
      <c r="Q525" s="300"/>
      <c r="R525" s="9"/>
      <c r="S525" s="301"/>
      <c r="T525" s="9"/>
      <c r="U525" s="9"/>
      <c r="V525" s="9"/>
      <c r="W525" s="9"/>
      <c r="X525" s="9"/>
      <c r="Y525" s="9"/>
      <c r="Z525" s="9"/>
      <c r="AA525" s="9"/>
      <c r="AB525" s="9"/>
    </row>
    <row r="526">
      <c r="A526" s="9"/>
      <c r="B526" s="154"/>
      <c r="C526" s="424"/>
      <c r="D526" s="9"/>
      <c r="E526" s="9"/>
      <c r="F526" s="9"/>
      <c r="G526" s="156"/>
      <c r="H526" s="156"/>
      <c r="I526" s="156"/>
      <c r="J526" s="156"/>
      <c r="K526" s="9"/>
      <c r="L526" s="9"/>
      <c r="M526" s="9"/>
      <c r="N526" s="425"/>
      <c r="O526" s="425"/>
      <c r="P526" s="425"/>
      <c r="Q526" s="300"/>
      <c r="R526" s="9"/>
      <c r="S526" s="301"/>
      <c r="T526" s="9"/>
      <c r="U526" s="9"/>
      <c r="V526" s="9"/>
      <c r="W526" s="9"/>
      <c r="X526" s="9"/>
      <c r="Y526" s="9"/>
      <c r="Z526" s="9"/>
      <c r="AA526" s="9"/>
      <c r="AB526" s="9"/>
    </row>
    <row r="527">
      <c r="A527" s="9"/>
      <c r="B527" s="154"/>
      <c r="C527" s="424"/>
      <c r="D527" s="9"/>
      <c r="E527" s="9"/>
      <c r="F527" s="9"/>
      <c r="G527" s="156"/>
      <c r="H527" s="156"/>
      <c r="I527" s="156"/>
      <c r="J527" s="156"/>
      <c r="K527" s="9"/>
      <c r="L527" s="9"/>
      <c r="M527" s="9"/>
      <c r="N527" s="425"/>
      <c r="O527" s="425"/>
      <c r="P527" s="425"/>
      <c r="Q527" s="300"/>
      <c r="R527" s="9"/>
      <c r="S527" s="301"/>
      <c r="T527" s="9"/>
      <c r="U527" s="9"/>
      <c r="V527" s="9"/>
      <c r="W527" s="9"/>
      <c r="X527" s="9"/>
      <c r="Y527" s="9"/>
      <c r="Z527" s="9"/>
      <c r="AA527" s="9"/>
      <c r="AB527" s="9"/>
    </row>
    <row r="528">
      <c r="A528" s="9"/>
      <c r="B528" s="154"/>
      <c r="C528" s="424"/>
      <c r="D528" s="9"/>
      <c r="E528" s="9"/>
      <c r="F528" s="9"/>
      <c r="G528" s="156"/>
      <c r="H528" s="156"/>
      <c r="I528" s="156"/>
      <c r="J528" s="156"/>
      <c r="K528" s="9"/>
      <c r="L528" s="9"/>
      <c r="M528" s="9"/>
      <c r="N528" s="425"/>
      <c r="O528" s="425"/>
      <c r="P528" s="425"/>
      <c r="Q528" s="300"/>
      <c r="R528" s="9"/>
      <c r="S528" s="301"/>
      <c r="T528" s="9"/>
      <c r="U528" s="9"/>
      <c r="V528" s="9"/>
      <c r="W528" s="9"/>
      <c r="X528" s="9"/>
      <c r="Y528" s="9"/>
      <c r="Z528" s="9"/>
      <c r="AA528" s="9"/>
      <c r="AB528" s="9"/>
    </row>
    <row r="529">
      <c r="A529" s="9"/>
      <c r="B529" s="154"/>
      <c r="C529" s="424"/>
      <c r="D529" s="9"/>
      <c r="E529" s="9"/>
      <c r="F529" s="9"/>
      <c r="G529" s="156"/>
      <c r="H529" s="156"/>
      <c r="I529" s="156"/>
      <c r="J529" s="156"/>
      <c r="K529" s="9"/>
      <c r="L529" s="9"/>
      <c r="M529" s="9"/>
      <c r="N529" s="425"/>
      <c r="O529" s="425"/>
      <c r="P529" s="425"/>
      <c r="Q529" s="300"/>
      <c r="R529" s="9"/>
      <c r="S529" s="301"/>
      <c r="T529" s="9"/>
      <c r="U529" s="9"/>
      <c r="V529" s="9"/>
      <c r="W529" s="9"/>
      <c r="X529" s="9"/>
      <c r="Y529" s="9"/>
      <c r="Z529" s="9"/>
      <c r="AA529" s="9"/>
      <c r="AB529" s="9"/>
    </row>
    <row r="530">
      <c r="A530" s="9"/>
      <c r="B530" s="154"/>
      <c r="C530" s="424"/>
      <c r="D530" s="9"/>
      <c r="E530" s="9"/>
      <c r="F530" s="9"/>
      <c r="G530" s="156"/>
      <c r="H530" s="156"/>
      <c r="I530" s="156"/>
      <c r="J530" s="156"/>
      <c r="K530" s="9"/>
      <c r="L530" s="9"/>
      <c r="M530" s="9"/>
      <c r="N530" s="425"/>
      <c r="O530" s="425"/>
      <c r="P530" s="425"/>
      <c r="Q530" s="300"/>
      <c r="R530" s="9"/>
      <c r="S530" s="301"/>
      <c r="T530" s="9"/>
      <c r="U530" s="9"/>
      <c r="V530" s="9"/>
      <c r="W530" s="9"/>
      <c r="X530" s="9"/>
      <c r="Y530" s="9"/>
      <c r="Z530" s="9"/>
      <c r="AA530" s="9"/>
      <c r="AB530" s="9"/>
    </row>
    <row r="531">
      <c r="A531" s="9"/>
      <c r="B531" s="154"/>
      <c r="C531" s="424"/>
      <c r="D531" s="9"/>
      <c r="E531" s="9"/>
      <c r="F531" s="9"/>
      <c r="G531" s="156"/>
      <c r="H531" s="156"/>
      <c r="I531" s="156"/>
      <c r="J531" s="156"/>
      <c r="K531" s="9"/>
      <c r="L531" s="9"/>
      <c r="M531" s="9"/>
      <c r="N531" s="425"/>
      <c r="O531" s="425"/>
      <c r="P531" s="425"/>
      <c r="Q531" s="300"/>
      <c r="R531" s="9"/>
      <c r="S531" s="301"/>
      <c r="T531" s="9"/>
      <c r="U531" s="9"/>
      <c r="V531" s="9"/>
      <c r="W531" s="9"/>
      <c r="X531" s="9"/>
      <c r="Y531" s="9"/>
      <c r="Z531" s="9"/>
      <c r="AA531" s="9"/>
      <c r="AB531" s="9"/>
    </row>
    <row r="532">
      <c r="A532" s="9"/>
      <c r="B532" s="154"/>
      <c r="C532" s="424"/>
      <c r="D532" s="9"/>
      <c r="E532" s="9"/>
      <c r="F532" s="9"/>
      <c r="G532" s="156"/>
      <c r="H532" s="156"/>
      <c r="I532" s="156"/>
      <c r="J532" s="156"/>
      <c r="K532" s="9"/>
      <c r="L532" s="9"/>
      <c r="M532" s="9"/>
      <c r="N532" s="425"/>
      <c r="O532" s="425"/>
      <c r="P532" s="425"/>
      <c r="Q532" s="300"/>
      <c r="R532" s="9"/>
      <c r="S532" s="301"/>
      <c r="T532" s="9"/>
      <c r="U532" s="9"/>
      <c r="V532" s="9"/>
      <c r="W532" s="9"/>
      <c r="X532" s="9"/>
      <c r="Y532" s="9"/>
      <c r="Z532" s="9"/>
      <c r="AA532" s="9"/>
      <c r="AB532" s="9"/>
    </row>
    <row r="533">
      <c r="A533" s="9"/>
      <c r="B533" s="154"/>
      <c r="C533" s="424"/>
      <c r="D533" s="9"/>
      <c r="E533" s="9"/>
      <c r="F533" s="9"/>
      <c r="G533" s="156"/>
      <c r="H533" s="156"/>
      <c r="I533" s="156"/>
      <c r="J533" s="156"/>
      <c r="K533" s="9"/>
      <c r="L533" s="9"/>
      <c r="M533" s="9"/>
      <c r="N533" s="425"/>
      <c r="O533" s="425"/>
      <c r="P533" s="425"/>
      <c r="Q533" s="300"/>
      <c r="R533" s="9"/>
      <c r="S533" s="301"/>
      <c r="T533" s="9"/>
      <c r="U533" s="9"/>
      <c r="V533" s="9"/>
      <c r="W533" s="9"/>
      <c r="X533" s="9"/>
      <c r="Y533" s="9"/>
      <c r="Z533" s="9"/>
      <c r="AA533" s="9"/>
      <c r="AB533" s="9"/>
    </row>
    <row r="534">
      <c r="A534" s="9"/>
      <c r="B534" s="154"/>
      <c r="C534" s="424"/>
      <c r="D534" s="9"/>
      <c r="E534" s="9"/>
      <c r="F534" s="9"/>
      <c r="G534" s="156"/>
      <c r="H534" s="156"/>
      <c r="I534" s="156"/>
      <c r="J534" s="156"/>
      <c r="K534" s="9"/>
      <c r="L534" s="9"/>
      <c r="M534" s="9"/>
      <c r="N534" s="425"/>
      <c r="O534" s="425"/>
      <c r="P534" s="425"/>
      <c r="Q534" s="300"/>
      <c r="R534" s="9"/>
      <c r="S534" s="301"/>
      <c r="T534" s="9"/>
      <c r="U534" s="9"/>
      <c r="V534" s="9"/>
      <c r="W534" s="9"/>
      <c r="X534" s="9"/>
      <c r="Y534" s="9"/>
      <c r="Z534" s="9"/>
      <c r="AA534" s="9"/>
      <c r="AB534" s="9"/>
    </row>
    <row r="535">
      <c r="A535" s="9"/>
      <c r="B535" s="154"/>
      <c r="C535" s="424"/>
      <c r="D535" s="9"/>
      <c r="E535" s="9"/>
      <c r="F535" s="9"/>
      <c r="G535" s="156"/>
      <c r="H535" s="156"/>
      <c r="I535" s="156"/>
      <c r="J535" s="156"/>
      <c r="K535" s="9"/>
      <c r="L535" s="9"/>
      <c r="M535" s="9"/>
      <c r="N535" s="425"/>
      <c r="O535" s="425"/>
      <c r="P535" s="425"/>
      <c r="Q535" s="300"/>
      <c r="R535" s="9"/>
      <c r="S535" s="301"/>
      <c r="T535" s="9"/>
      <c r="U535" s="9"/>
      <c r="V535" s="9"/>
      <c r="W535" s="9"/>
      <c r="X535" s="9"/>
      <c r="Y535" s="9"/>
      <c r="Z535" s="9"/>
      <c r="AA535" s="9"/>
      <c r="AB535" s="9"/>
    </row>
    <row r="536">
      <c r="A536" s="9"/>
      <c r="B536" s="154"/>
      <c r="C536" s="424"/>
      <c r="D536" s="9"/>
      <c r="E536" s="9"/>
      <c r="F536" s="9"/>
      <c r="G536" s="156"/>
      <c r="H536" s="156"/>
      <c r="I536" s="156"/>
      <c r="J536" s="156"/>
      <c r="K536" s="9"/>
      <c r="L536" s="9"/>
      <c r="M536" s="9"/>
      <c r="N536" s="425"/>
      <c r="O536" s="425"/>
      <c r="P536" s="425"/>
      <c r="Q536" s="300"/>
      <c r="R536" s="9"/>
      <c r="S536" s="301"/>
      <c r="T536" s="9"/>
      <c r="U536" s="9"/>
      <c r="V536" s="9"/>
      <c r="W536" s="9"/>
      <c r="X536" s="9"/>
      <c r="Y536" s="9"/>
      <c r="Z536" s="9"/>
      <c r="AA536" s="9"/>
      <c r="AB536" s="9"/>
    </row>
    <row r="537">
      <c r="A537" s="9"/>
      <c r="B537" s="154"/>
      <c r="C537" s="424"/>
      <c r="D537" s="9"/>
      <c r="E537" s="9"/>
      <c r="F537" s="9"/>
      <c r="G537" s="156"/>
      <c r="H537" s="156"/>
      <c r="I537" s="156"/>
      <c r="J537" s="156"/>
      <c r="K537" s="9"/>
      <c r="L537" s="9"/>
      <c r="M537" s="9"/>
      <c r="N537" s="425"/>
      <c r="O537" s="425"/>
      <c r="P537" s="425"/>
      <c r="Q537" s="300"/>
      <c r="R537" s="9"/>
      <c r="S537" s="301"/>
      <c r="T537" s="9"/>
      <c r="U537" s="9"/>
      <c r="V537" s="9"/>
      <c r="W537" s="9"/>
      <c r="X537" s="9"/>
      <c r="Y537" s="9"/>
      <c r="Z537" s="9"/>
      <c r="AA537" s="9"/>
      <c r="AB537" s="9"/>
    </row>
    <row r="538">
      <c r="A538" s="9"/>
      <c r="B538" s="154"/>
      <c r="C538" s="424"/>
      <c r="D538" s="9"/>
      <c r="E538" s="9"/>
      <c r="F538" s="9"/>
      <c r="G538" s="156"/>
      <c r="H538" s="156"/>
      <c r="I538" s="156"/>
      <c r="J538" s="156"/>
      <c r="K538" s="9"/>
      <c r="L538" s="9"/>
      <c r="M538" s="9"/>
      <c r="N538" s="425"/>
      <c r="O538" s="425"/>
      <c r="P538" s="425"/>
      <c r="Q538" s="300"/>
      <c r="R538" s="9"/>
      <c r="S538" s="301"/>
      <c r="T538" s="9"/>
      <c r="U538" s="9"/>
      <c r="V538" s="9"/>
      <c r="W538" s="9"/>
      <c r="X538" s="9"/>
      <c r="Y538" s="9"/>
      <c r="Z538" s="9"/>
      <c r="AA538" s="9"/>
      <c r="AB538" s="9"/>
    </row>
    <row r="539">
      <c r="A539" s="9"/>
      <c r="B539" s="154"/>
      <c r="C539" s="424"/>
      <c r="D539" s="9"/>
      <c r="E539" s="9"/>
      <c r="F539" s="9"/>
      <c r="G539" s="156"/>
      <c r="H539" s="156"/>
      <c r="I539" s="156"/>
      <c r="J539" s="156"/>
      <c r="K539" s="9"/>
      <c r="L539" s="9"/>
      <c r="M539" s="9"/>
      <c r="N539" s="425"/>
      <c r="O539" s="425"/>
      <c r="P539" s="425"/>
      <c r="Q539" s="300"/>
      <c r="R539" s="9"/>
      <c r="S539" s="301"/>
      <c r="T539" s="9"/>
      <c r="U539" s="9"/>
      <c r="V539" s="9"/>
      <c r="W539" s="9"/>
      <c r="X539" s="9"/>
      <c r="Y539" s="9"/>
      <c r="Z539" s="9"/>
      <c r="AA539" s="9"/>
      <c r="AB539" s="9"/>
    </row>
    <row r="540">
      <c r="A540" s="9"/>
      <c r="B540" s="154"/>
      <c r="C540" s="424"/>
      <c r="D540" s="9"/>
      <c r="E540" s="9"/>
      <c r="F540" s="9"/>
      <c r="G540" s="156"/>
      <c r="H540" s="156"/>
      <c r="I540" s="156"/>
      <c r="J540" s="156"/>
      <c r="K540" s="9"/>
      <c r="L540" s="9"/>
      <c r="M540" s="9"/>
      <c r="N540" s="425"/>
      <c r="O540" s="425"/>
      <c r="P540" s="425"/>
      <c r="Q540" s="300"/>
      <c r="R540" s="9"/>
      <c r="S540" s="301"/>
      <c r="T540" s="9"/>
      <c r="U540" s="9"/>
      <c r="V540" s="9"/>
      <c r="W540" s="9"/>
      <c r="X540" s="9"/>
      <c r="Y540" s="9"/>
      <c r="Z540" s="9"/>
      <c r="AA540" s="9"/>
      <c r="AB540" s="9"/>
    </row>
    <row r="541">
      <c r="A541" s="9"/>
      <c r="B541" s="154"/>
      <c r="C541" s="424"/>
      <c r="D541" s="9"/>
      <c r="E541" s="9"/>
      <c r="F541" s="9"/>
      <c r="G541" s="156"/>
      <c r="H541" s="156"/>
      <c r="I541" s="156"/>
      <c r="J541" s="156"/>
      <c r="K541" s="9"/>
      <c r="L541" s="9"/>
      <c r="M541" s="9"/>
      <c r="N541" s="425"/>
      <c r="O541" s="425"/>
      <c r="P541" s="425"/>
      <c r="Q541" s="300"/>
      <c r="R541" s="9"/>
      <c r="S541" s="301"/>
      <c r="T541" s="9"/>
      <c r="U541" s="9"/>
      <c r="V541" s="9"/>
      <c r="W541" s="9"/>
      <c r="X541" s="9"/>
      <c r="Y541" s="9"/>
      <c r="Z541" s="9"/>
      <c r="AA541" s="9"/>
      <c r="AB541" s="9"/>
    </row>
    <row r="542">
      <c r="A542" s="9"/>
      <c r="B542" s="154"/>
      <c r="C542" s="424"/>
      <c r="D542" s="9"/>
      <c r="E542" s="9"/>
      <c r="F542" s="9"/>
      <c r="G542" s="156"/>
      <c r="H542" s="156"/>
      <c r="I542" s="156"/>
      <c r="J542" s="156"/>
      <c r="K542" s="9"/>
      <c r="L542" s="9"/>
      <c r="M542" s="9"/>
      <c r="N542" s="425"/>
      <c r="O542" s="425"/>
      <c r="P542" s="425"/>
      <c r="Q542" s="300"/>
      <c r="R542" s="9"/>
      <c r="S542" s="301"/>
      <c r="T542" s="9"/>
      <c r="U542" s="9"/>
      <c r="V542" s="9"/>
      <c r="W542" s="9"/>
      <c r="X542" s="9"/>
      <c r="Y542" s="9"/>
      <c r="Z542" s="9"/>
      <c r="AA542" s="9"/>
      <c r="AB542" s="9"/>
    </row>
    <row r="543">
      <c r="A543" s="9"/>
      <c r="B543" s="154"/>
      <c r="C543" s="424"/>
      <c r="D543" s="9"/>
      <c r="E543" s="9"/>
      <c r="F543" s="9"/>
      <c r="G543" s="156"/>
      <c r="H543" s="156"/>
      <c r="I543" s="156"/>
      <c r="J543" s="156"/>
      <c r="K543" s="9"/>
      <c r="L543" s="9"/>
      <c r="M543" s="9"/>
      <c r="N543" s="425"/>
      <c r="O543" s="425"/>
      <c r="P543" s="425"/>
      <c r="Q543" s="300"/>
      <c r="R543" s="9"/>
      <c r="S543" s="301"/>
      <c r="T543" s="9"/>
      <c r="U543" s="9"/>
      <c r="V543" s="9"/>
      <c r="W543" s="9"/>
      <c r="X543" s="9"/>
      <c r="Y543" s="9"/>
      <c r="Z543" s="9"/>
      <c r="AA543" s="9"/>
      <c r="AB543" s="9"/>
    </row>
    <row r="544">
      <c r="A544" s="9"/>
      <c r="B544" s="154"/>
      <c r="C544" s="424"/>
      <c r="D544" s="9"/>
      <c r="E544" s="9"/>
      <c r="F544" s="9"/>
      <c r="G544" s="156"/>
      <c r="H544" s="156"/>
      <c r="I544" s="156"/>
      <c r="J544" s="156"/>
      <c r="K544" s="9"/>
      <c r="L544" s="9"/>
      <c r="M544" s="9"/>
      <c r="N544" s="425"/>
      <c r="O544" s="425"/>
      <c r="P544" s="425"/>
      <c r="Q544" s="300"/>
      <c r="R544" s="9"/>
      <c r="S544" s="301"/>
      <c r="T544" s="9"/>
      <c r="U544" s="9"/>
      <c r="V544" s="9"/>
      <c r="W544" s="9"/>
      <c r="X544" s="9"/>
      <c r="Y544" s="9"/>
      <c r="Z544" s="9"/>
      <c r="AA544" s="9"/>
      <c r="AB544" s="9"/>
    </row>
    <row r="545">
      <c r="A545" s="9"/>
      <c r="B545" s="154"/>
      <c r="C545" s="424"/>
      <c r="D545" s="9"/>
      <c r="E545" s="9"/>
      <c r="F545" s="9"/>
      <c r="G545" s="156"/>
      <c r="H545" s="156"/>
      <c r="I545" s="156"/>
      <c r="J545" s="156"/>
      <c r="K545" s="9"/>
      <c r="L545" s="9"/>
      <c r="M545" s="9"/>
      <c r="N545" s="425"/>
      <c r="O545" s="425"/>
      <c r="P545" s="425"/>
      <c r="Q545" s="300"/>
      <c r="R545" s="9"/>
      <c r="S545" s="301"/>
      <c r="T545" s="9"/>
      <c r="U545" s="9"/>
      <c r="V545" s="9"/>
      <c r="W545" s="9"/>
      <c r="X545" s="9"/>
      <c r="Y545" s="9"/>
      <c r="Z545" s="9"/>
      <c r="AA545" s="9"/>
      <c r="AB545" s="9"/>
    </row>
    <row r="546">
      <c r="A546" s="9"/>
      <c r="B546" s="154"/>
      <c r="C546" s="424"/>
      <c r="D546" s="9"/>
      <c r="E546" s="9"/>
      <c r="F546" s="9"/>
      <c r="G546" s="156"/>
      <c r="H546" s="156"/>
      <c r="I546" s="156"/>
      <c r="J546" s="156"/>
      <c r="K546" s="9"/>
      <c r="L546" s="9"/>
      <c r="M546" s="9"/>
      <c r="N546" s="425"/>
      <c r="O546" s="425"/>
      <c r="P546" s="425"/>
      <c r="Q546" s="300"/>
      <c r="R546" s="9"/>
      <c r="S546" s="301"/>
      <c r="T546" s="9"/>
      <c r="U546" s="9"/>
      <c r="V546" s="9"/>
      <c r="W546" s="9"/>
      <c r="X546" s="9"/>
      <c r="Y546" s="9"/>
      <c r="Z546" s="9"/>
      <c r="AA546" s="9"/>
      <c r="AB546" s="9"/>
    </row>
    <row r="547">
      <c r="A547" s="9"/>
      <c r="B547" s="154"/>
      <c r="C547" s="424"/>
      <c r="D547" s="9"/>
      <c r="E547" s="9"/>
      <c r="F547" s="9"/>
      <c r="G547" s="156"/>
      <c r="H547" s="156"/>
      <c r="I547" s="156"/>
      <c r="J547" s="156"/>
      <c r="K547" s="9"/>
      <c r="L547" s="9"/>
      <c r="M547" s="9"/>
      <c r="N547" s="425"/>
      <c r="O547" s="425"/>
      <c r="P547" s="425"/>
      <c r="Q547" s="300"/>
      <c r="R547" s="9"/>
      <c r="S547" s="301"/>
      <c r="T547" s="9"/>
      <c r="U547" s="9"/>
      <c r="V547" s="9"/>
      <c r="W547" s="9"/>
      <c r="X547" s="9"/>
      <c r="Y547" s="9"/>
      <c r="Z547" s="9"/>
      <c r="AA547" s="9"/>
      <c r="AB547" s="9"/>
    </row>
    <row r="548">
      <c r="A548" s="9"/>
      <c r="B548" s="154"/>
      <c r="C548" s="424"/>
      <c r="D548" s="9"/>
      <c r="E548" s="9"/>
      <c r="F548" s="9"/>
      <c r="G548" s="156"/>
      <c r="H548" s="156"/>
      <c r="I548" s="156"/>
      <c r="J548" s="156"/>
      <c r="K548" s="9"/>
      <c r="L548" s="9"/>
      <c r="M548" s="9"/>
      <c r="N548" s="425"/>
      <c r="O548" s="425"/>
      <c r="P548" s="425"/>
      <c r="Q548" s="300"/>
      <c r="R548" s="9"/>
      <c r="S548" s="301"/>
      <c r="T548" s="9"/>
      <c r="U548" s="9"/>
      <c r="V548" s="9"/>
      <c r="W548" s="9"/>
      <c r="X548" s="9"/>
      <c r="Y548" s="9"/>
      <c r="Z548" s="9"/>
      <c r="AA548" s="9"/>
      <c r="AB548" s="9"/>
    </row>
    <row r="549">
      <c r="A549" s="9"/>
      <c r="B549" s="154"/>
      <c r="C549" s="424"/>
      <c r="D549" s="9"/>
      <c r="E549" s="9"/>
      <c r="F549" s="9"/>
      <c r="G549" s="156"/>
      <c r="H549" s="156"/>
      <c r="I549" s="156"/>
      <c r="J549" s="156"/>
      <c r="K549" s="9"/>
      <c r="L549" s="9"/>
      <c r="M549" s="9"/>
      <c r="N549" s="425"/>
      <c r="O549" s="425"/>
      <c r="P549" s="425"/>
      <c r="Q549" s="300"/>
      <c r="R549" s="9"/>
      <c r="S549" s="301"/>
      <c r="T549" s="9"/>
      <c r="U549" s="9"/>
      <c r="V549" s="9"/>
      <c r="W549" s="9"/>
      <c r="X549" s="9"/>
      <c r="Y549" s="9"/>
      <c r="Z549" s="9"/>
      <c r="AA549" s="9"/>
      <c r="AB549" s="9"/>
    </row>
    <row r="550">
      <c r="A550" s="9"/>
      <c r="B550" s="154"/>
      <c r="C550" s="424"/>
      <c r="D550" s="9"/>
      <c r="E550" s="9"/>
      <c r="F550" s="9"/>
      <c r="G550" s="156"/>
      <c r="H550" s="156"/>
      <c r="I550" s="156"/>
      <c r="J550" s="156"/>
      <c r="K550" s="9"/>
      <c r="L550" s="9"/>
      <c r="M550" s="9"/>
      <c r="N550" s="425"/>
      <c r="O550" s="425"/>
      <c r="P550" s="425"/>
      <c r="Q550" s="300"/>
      <c r="R550" s="9"/>
      <c r="S550" s="301"/>
      <c r="T550" s="9"/>
      <c r="U550" s="9"/>
      <c r="V550" s="9"/>
      <c r="W550" s="9"/>
      <c r="X550" s="9"/>
      <c r="Y550" s="9"/>
      <c r="Z550" s="9"/>
      <c r="AA550" s="9"/>
      <c r="AB550" s="9"/>
    </row>
    <row r="551">
      <c r="A551" s="9"/>
      <c r="B551" s="154"/>
      <c r="C551" s="424"/>
      <c r="D551" s="9"/>
      <c r="E551" s="9"/>
      <c r="F551" s="9"/>
      <c r="G551" s="156"/>
      <c r="H551" s="156"/>
      <c r="I551" s="156"/>
      <c r="J551" s="156"/>
      <c r="K551" s="9"/>
      <c r="L551" s="9"/>
      <c r="M551" s="9"/>
      <c r="N551" s="425"/>
      <c r="O551" s="425"/>
      <c r="P551" s="425"/>
      <c r="Q551" s="300"/>
      <c r="R551" s="9"/>
      <c r="S551" s="301"/>
      <c r="T551" s="9"/>
      <c r="U551" s="9"/>
      <c r="V551" s="9"/>
      <c r="W551" s="9"/>
      <c r="X551" s="9"/>
      <c r="Y551" s="9"/>
      <c r="Z551" s="9"/>
      <c r="AA551" s="9"/>
      <c r="AB551" s="9"/>
    </row>
    <row r="552">
      <c r="A552" s="9"/>
      <c r="B552" s="154"/>
      <c r="C552" s="424"/>
      <c r="D552" s="9"/>
      <c r="E552" s="9"/>
      <c r="F552" s="9"/>
      <c r="G552" s="156"/>
      <c r="H552" s="156"/>
      <c r="I552" s="156"/>
      <c r="J552" s="156"/>
      <c r="K552" s="9"/>
      <c r="L552" s="9"/>
      <c r="M552" s="9"/>
      <c r="N552" s="425"/>
      <c r="O552" s="425"/>
      <c r="P552" s="425"/>
      <c r="Q552" s="300"/>
      <c r="R552" s="9"/>
      <c r="S552" s="301"/>
      <c r="T552" s="9"/>
      <c r="U552" s="9"/>
      <c r="V552" s="9"/>
      <c r="W552" s="9"/>
      <c r="X552" s="9"/>
      <c r="Y552" s="9"/>
      <c r="Z552" s="9"/>
      <c r="AA552" s="9"/>
      <c r="AB552" s="9"/>
    </row>
    <row r="553">
      <c r="A553" s="9"/>
      <c r="B553" s="154"/>
      <c r="C553" s="424"/>
      <c r="D553" s="9"/>
      <c r="E553" s="9"/>
      <c r="F553" s="9"/>
      <c r="G553" s="156"/>
      <c r="H553" s="156"/>
      <c r="I553" s="156"/>
      <c r="J553" s="156"/>
      <c r="K553" s="9"/>
      <c r="L553" s="9"/>
      <c r="M553" s="9"/>
      <c r="N553" s="425"/>
      <c r="O553" s="425"/>
      <c r="P553" s="425"/>
      <c r="Q553" s="300"/>
      <c r="R553" s="9"/>
      <c r="S553" s="301"/>
      <c r="T553" s="9"/>
      <c r="U553" s="9"/>
      <c r="V553" s="9"/>
      <c r="W553" s="9"/>
      <c r="X553" s="9"/>
      <c r="Y553" s="9"/>
      <c r="Z553" s="9"/>
      <c r="AA553" s="9"/>
      <c r="AB553" s="9"/>
    </row>
    <row r="554">
      <c r="A554" s="9"/>
      <c r="B554" s="154"/>
      <c r="C554" s="424"/>
      <c r="D554" s="9"/>
      <c r="E554" s="9"/>
      <c r="F554" s="9"/>
      <c r="G554" s="156"/>
      <c r="H554" s="156"/>
      <c r="I554" s="156"/>
      <c r="J554" s="156"/>
      <c r="K554" s="9"/>
      <c r="L554" s="9"/>
      <c r="M554" s="9"/>
      <c r="N554" s="425"/>
      <c r="O554" s="425"/>
      <c r="P554" s="425"/>
      <c r="Q554" s="300"/>
      <c r="R554" s="9"/>
      <c r="S554" s="301"/>
      <c r="T554" s="9"/>
      <c r="U554" s="9"/>
      <c r="V554" s="9"/>
      <c r="W554" s="9"/>
      <c r="X554" s="9"/>
      <c r="Y554" s="9"/>
      <c r="Z554" s="9"/>
      <c r="AA554" s="9"/>
      <c r="AB554" s="9"/>
    </row>
    <row r="555">
      <c r="A555" s="9"/>
      <c r="B555" s="154"/>
      <c r="C555" s="424"/>
      <c r="D555" s="9"/>
      <c r="E555" s="9"/>
      <c r="F555" s="9"/>
      <c r="G555" s="156"/>
      <c r="H555" s="156"/>
      <c r="I555" s="156"/>
      <c r="J555" s="156"/>
      <c r="K555" s="9"/>
      <c r="L555" s="9"/>
      <c r="M555" s="9"/>
      <c r="N555" s="425"/>
      <c r="O555" s="425"/>
      <c r="P555" s="425"/>
      <c r="Q555" s="300"/>
      <c r="R555" s="9"/>
      <c r="S555" s="301"/>
      <c r="T555" s="9"/>
      <c r="U555" s="9"/>
      <c r="V555" s="9"/>
      <c r="W555" s="9"/>
      <c r="X555" s="9"/>
      <c r="Y555" s="9"/>
      <c r="Z555" s="9"/>
      <c r="AA555" s="9"/>
      <c r="AB555" s="9"/>
    </row>
    <row r="556">
      <c r="A556" s="9"/>
      <c r="B556" s="154"/>
      <c r="C556" s="424"/>
      <c r="D556" s="9"/>
      <c r="E556" s="9"/>
      <c r="F556" s="9"/>
      <c r="G556" s="156"/>
      <c r="H556" s="156"/>
      <c r="I556" s="156"/>
      <c r="J556" s="156"/>
      <c r="K556" s="9"/>
      <c r="L556" s="9"/>
      <c r="M556" s="9"/>
      <c r="N556" s="425"/>
      <c r="O556" s="425"/>
      <c r="P556" s="425"/>
      <c r="Q556" s="300"/>
      <c r="R556" s="9"/>
      <c r="S556" s="301"/>
      <c r="T556" s="9"/>
      <c r="U556" s="9"/>
      <c r="V556" s="9"/>
      <c r="W556" s="9"/>
      <c r="X556" s="9"/>
      <c r="Y556" s="9"/>
      <c r="Z556" s="9"/>
      <c r="AA556" s="9"/>
      <c r="AB556" s="9"/>
    </row>
    <row r="557">
      <c r="A557" s="9"/>
      <c r="B557" s="154"/>
      <c r="C557" s="424"/>
      <c r="D557" s="9"/>
      <c r="E557" s="9"/>
      <c r="F557" s="9"/>
      <c r="G557" s="156"/>
      <c r="H557" s="156"/>
      <c r="I557" s="156"/>
      <c r="J557" s="156"/>
      <c r="K557" s="9"/>
      <c r="L557" s="9"/>
      <c r="M557" s="9"/>
      <c r="N557" s="425"/>
      <c r="O557" s="425"/>
      <c r="P557" s="425"/>
      <c r="Q557" s="300"/>
      <c r="R557" s="9"/>
      <c r="S557" s="301"/>
      <c r="T557" s="9"/>
      <c r="U557" s="9"/>
      <c r="V557" s="9"/>
      <c r="W557" s="9"/>
      <c r="X557" s="9"/>
      <c r="Y557" s="9"/>
      <c r="Z557" s="9"/>
      <c r="AA557" s="9"/>
      <c r="AB557" s="9"/>
    </row>
    <row r="558">
      <c r="A558" s="9"/>
      <c r="B558" s="154"/>
      <c r="C558" s="424"/>
      <c r="D558" s="9"/>
      <c r="E558" s="9"/>
      <c r="F558" s="9"/>
      <c r="G558" s="156"/>
      <c r="H558" s="156"/>
      <c r="I558" s="156"/>
      <c r="J558" s="156"/>
      <c r="K558" s="9"/>
      <c r="L558" s="9"/>
      <c r="M558" s="9"/>
      <c r="N558" s="425"/>
      <c r="O558" s="425"/>
      <c r="P558" s="425"/>
      <c r="Q558" s="300"/>
      <c r="R558" s="9"/>
      <c r="S558" s="301"/>
      <c r="T558" s="9"/>
      <c r="U558" s="9"/>
      <c r="V558" s="9"/>
      <c r="W558" s="9"/>
      <c r="X558" s="9"/>
      <c r="Y558" s="9"/>
      <c r="Z558" s="9"/>
      <c r="AA558" s="9"/>
      <c r="AB558" s="9"/>
    </row>
    <row r="559">
      <c r="A559" s="9"/>
      <c r="B559" s="154"/>
      <c r="C559" s="424"/>
      <c r="D559" s="9"/>
      <c r="E559" s="9"/>
      <c r="F559" s="9"/>
      <c r="G559" s="156"/>
      <c r="H559" s="156"/>
      <c r="I559" s="156"/>
      <c r="J559" s="156"/>
      <c r="K559" s="9"/>
      <c r="L559" s="9"/>
      <c r="M559" s="9"/>
      <c r="N559" s="425"/>
      <c r="O559" s="425"/>
      <c r="P559" s="425"/>
      <c r="Q559" s="300"/>
      <c r="R559" s="9"/>
      <c r="S559" s="301"/>
      <c r="T559" s="9"/>
      <c r="U559" s="9"/>
      <c r="V559" s="9"/>
      <c r="W559" s="9"/>
      <c r="X559" s="9"/>
      <c r="Y559" s="9"/>
      <c r="Z559" s="9"/>
      <c r="AA559" s="9"/>
      <c r="AB559" s="9"/>
    </row>
    <row r="560">
      <c r="A560" s="9"/>
      <c r="B560" s="154"/>
      <c r="C560" s="424"/>
      <c r="D560" s="9"/>
      <c r="E560" s="9"/>
      <c r="F560" s="9"/>
      <c r="G560" s="156"/>
      <c r="H560" s="156"/>
      <c r="I560" s="156"/>
      <c r="J560" s="156"/>
      <c r="K560" s="9"/>
      <c r="L560" s="9"/>
      <c r="M560" s="9"/>
      <c r="N560" s="425"/>
      <c r="O560" s="425"/>
      <c r="P560" s="425"/>
      <c r="Q560" s="300"/>
      <c r="R560" s="9"/>
      <c r="S560" s="301"/>
      <c r="T560" s="9"/>
      <c r="U560" s="9"/>
      <c r="V560" s="9"/>
      <c r="W560" s="9"/>
      <c r="X560" s="9"/>
      <c r="Y560" s="9"/>
      <c r="Z560" s="9"/>
      <c r="AA560" s="9"/>
      <c r="AB560" s="9"/>
    </row>
    <row r="561">
      <c r="A561" s="9"/>
      <c r="B561" s="154"/>
      <c r="C561" s="424"/>
      <c r="D561" s="9"/>
      <c r="E561" s="9"/>
      <c r="F561" s="9"/>
      <c r="G561" s="156"/>
      <c r="H561" s="156"/>
      <c r="I561" s="156"/>
      <c r="J561" s="156"/>
      <c r="K561" s="9"/>
      <c r="L561" s="9"/>
      <c r="M561" s="9"/>
      <c r="N561" s="425"/>
      <c r="O561" s="425"/>
      <c r="P561" s="425"/>
      <c r="Q561" s="300"/>
      <c r="R561" s="9"/>
      <c r="S561" s="301"/>
      <c r="T561" s="9"/>
      <c r="U561" s="9"/>
      <c r="V561" s="9"/>
      <c r="W561" s="9"/>
      <c r="X561" s="9"/>
      <c r="Y561" s="9"/>
      <c r="Z561" s="9"/>
      <c r="AA561" s="9"/>
      <c r="AB561" s="9"/>
    </row>
    <row r="562">
      <c r="A562" s="9"/>
      <c r="B562" s="154"/>
      <c r="C562" s="424"/>
      <c r="D562" s="9"/>
      <c r="E562" s="9"/>
      <c r="F562" s="9"/>
      <c r="G562" s="156"/>
      <c r="H562" s="156"/>
      <c r="I562" s="156"/>
      <c r="J562" s="156"/>
      <c r="K562" s="9"/>
      <c r="L562" s="9"/>
      <c r="M562" s="9"/>
      <c r="N562" s="425"/>
      <c r="O562" s="425"/>
      <c r="P562" s="425"/>
      <c r="Q562" s="300"/>
      <c r="R562" s="9"/>
      <c r="S562" s="301"/>
      <c r="T562" s="9"/>
      <c r="U562" s="9"/>
      <c r="V562" s="9"/>
      <c r="W562" s="9"/>
      <c r="X562" s="9"/>
      <c r="Y562" s="9"/>
      <c r="Z562" s="9"/>
      <c r="AA562" s="9"/>
      <c r="AB562" s="9"/>
    </row>
    <row r="563">
      <c r="A563" s="9"/>
      <c r="B563" s="154"/>
      <c r="C563" s="424"/>
      <c r="D563" s="9"/>
      <c r="E563" s="9"/>
      <c r="F563" s="9"/>
      <c r="G563" s="156"/>
      <c r="H563" s="156"/>
      <c r="I563" s="156"/>
      <c r="J563" s="156"/>
      <c r="K563" s="9"/>
      <c r="L563" s="9"/>
      <c r="M563" s="9"/>
      <c r="N563" s="425"/>
      <c r="O563" s="425"/>
      <c r="P563" s="425"/>
      <c r="Q563" s="300"/>
      <c r="R563" s="9"/>
      <c r="S563" s="301"/>
      <c r="T563" s="9"/>
      <c r="U563" s="9"/>
      <c r="V563" s="9"/>
      <c r="W563" s="9"/>
      <c r="X563" s="9"/>
      <c r="Y563" s="9"/>
      <c r="Z563" s="9"/>
      <c r="AA563" s="9"/>
      <c r="AB563" s="9"/>
    </row>
    <row r="564">
      <c r="A564" s="9"/>
      <c r="B564" s="154"/>
      <c r="C564" s="424"/>
      <c r="D564" s="9"/>
      <c r="E564" s="9"/>
      <c r="F564" s="9"/>
      <c r="G564" s="156"/>
      <c r="H564" s="156"/>
      <c r="I564" s="156"/>
      <c r="J564" s="156"/>
      <c r="K564" s="9"/>
      <c r="L564" s="9"/>
      <c r="M564" s="9"/>
      <c r="N564" s="425"/>
      <c r="O564" s="425"/>
      <c r="P564" s="425"/>
      <c r="Q564" s="300"/>
      <c r="R564" s="9"/>
      <c r="S564" s="301"/>
      <c r="T564" s="9"/>
      <c r="U564" s="9"/>
      <c r="V564" s="9"/>
      <c r="W564" s="9"/>
      <c r="X564" s="9"/>
      <c r="Y564" s="9"/>
      <c r="Z564" s="9"/>
      <c r="AA564" s="9"/>
      <c r="AB564" s="9"/>
    </row>
    <row r="565">
      <c r="A565" s="9"/>
      <c r="B565" s="154"/>
      <c r="C565" s="424"/>
      <c r="D565" s="9"/>
      <c r="E565" s="9"/>
      <c r="F565" s="9"/>
      <c r="G565" s="156"/>
      <c r="H565" s="156"/>
      <c r="I565" s="156"/>
      <c r="J565" s="156"/>
      <c r="K565" s="9"/>
      <c r="L565" s="9"/>
      <c r="M565" s="9"/>
      <c r="N565" s="425"/>
      <c r="O565" s="425"/>
      <c r="P565" s="425"/>
      <c r="Q565" s="300"/>
      <c r="R565" s="9"/>
      <c r="S565" s="301"/>
      <c r="T565" s="9"/>
      <c r="U565" s="9"/>
      <c r="V565" s="9"/>
      <c r="W565" s="9"/>
      <c r="X565" s="9"/>
      <c r="Y565" s="9"/>
      <c r="Z565" s="9"/>
      <c r="AA565" s="9"/>
      <c r="AB565" s="9"/>
    </row>
    <row r="566">
      <c r="A566" s="9"/>
      <c r="B566" s="154"/>
      <c r="C566" s="424"/>
      <c r="D566" s="9"/>
      <c r="E566" s="9"/>
      <c r="F566" s="9"/>
      <c r="G566" s="156"/>
      <c r="H566" s="156"/>
      <c r="I566" s="156"/>
      <c r="J566" s="156"/>
      <c r="K566" s="9"/>
      <c r="L566" s="9"/>
      <c r="M566" s="9"/>
      <c r="N566" s="425"/>
      <c r="O566" s="425"/>
      <c r="P566" s="425"/>
      <c r="Q566" s="300"/>
      <c r="R566" s="9"/>
      <c r="S566" s="301"/>
      <c r="T566" s="9"/>
      <c r="U566" s="9"/>
      <c r="V566" s="9"/>
      <c r="W566" s="9"/>
      <c r="X566" s="9"/>
      <c r="Y566" s="9"/>
      <c r="Z566" s="9"/>
      <c r="AA566" s="9"/>
      <c r="AB566" s="9"/>
    </row>
    <row r="567">
      <c r="A567" s="9"/>
      <c r="B567" s="154"/>
      <c r="C567" s="424"/>
      <c r="D567" s="9"/>
      <c r="E567" s="9"/>
      <c r="F567" s="9"/>
      <c r="G567" s="156"/>
      <c r="H567" s="156"/>
      <c r="I567" s="156"/>
      <c r="J567" s="156"/>
      <c r="K567" s="9"/>
      <c r="L567" s="9"/>
      <c r="M567" s="9"/>
      <c r="N567" s="425"/>
      <c r="O567" s="425"/>
      <c r="P567" s="425"/>
      <c r="Q567" s="300"/>
      <c r="R567" s="9"/>
      <c r="S567" s="301"/>
      <c r="T567" s="9"/>
      <c r="U567" s="9"/>
      <c r="V567" s="9"/>
      <c r="W567" s="9"/>
      <c r="X567" s="9"/>
      <c r="Y567" s="9"/>
      <c r="Z567" s="9"/>
      <c r="AA567" s="9"/>
      <c r="AB567" s="9"/>
    </row>
    <row r="568">
      <c r="A568" s="9"/>
      <c r="B568" s="154"/>
      <c r="C568" s="424"/>
      <c r="D568" s="9"/>
      <c r="E568" s="9"/>
      <c r="F568" s="9"/>
      <c r="G568" s="156"/>
      <c r="H568" s="156"/>
      <c r="I568" s="156"/>
      <c r="J568" s="156"/>
      <c r="K568" s="9"/>
      <c r="L568" s="9"/>
      <c r="M568" s="9"/>
      <c r="N568" s="425"/>
      <c r="O568" s="425"/>
      <c r="P568" s="425"/>
      <c r="Q568" s="300"/>
      <c r="R568" s="9"/>
      <c r="S568" s="301"/>
      <c r="T568" s="9"/>
      <c r="U568" s="9"/>
      <c r="V568" s="9"/>
      <c r="W568" s="9"/>
      <c r="X568" s="9"/>
      <c r="Y568" s="9"/>
      <c r="Z568" s="9"/>
      <c r="AA568" s="9"/>
      <c r="AB568" s="9"/>
    </row>
    <row r="569">
      <c r="A569" s="9"/>
      <c r="B569" s="154"/>
      <c r="C569" s="424"/>
      <c r="D569" s="9"/>
      <c r="E569" s="9"/>
      <c r="F569" s="9"/>
      <c r="G569" s="156"/>
      <c r="H569" s="156"/>
      <c r="I569" s="156"/>
      <c r="J569" s="156"/>
      <c r="K569" s="9"/>
      <c r="L569" s="9"/>
      <c r="M569" s="9"/>
      <c r="N569" s="425"/>
      <c r="O569" s="425"/>
      <c r="P569" s="425"/>
      <c r="Q569" s="300"/>
      <c r="R569" s="9"/>
      <c r="S569" s="301"/>
      <c r="T569" s="9"/>
      <c r="U569" s="9"/>
      <c r="V569" s="9"/>
      <c r="W569" s="9"/>
      <c r="X569" s="9"/>
      <c r="Y569" s="9"/>
      <c r="Z569" s="9"/>
      <c r="AA569" s="9"/>
      <c r="AB569" s="9"/>
    </row>
    <row r="570">
      <c r="A570" s="9"/>
      <c r="B570" s="154"/>
      <c r="C570" s="424"/>
      <c r="D570" s="9"/>
      <c r="E570" s="9"/>
      <c r="F570" s="9"/>
      <c r="G570" s="156"/>
      <c r="H570" s="156"/>
      <c r="I570" s="156"/>
      <c r="J570" s="156"/>
      <c r="K570" s="9"/>
      <c r="L570" s="9"/>
      <c r="M570" s="9"/>
      <c r="N570" s="425"/>
      <c r="O570" s="425"/>
      <c r="P570" s="425"/>
      <c r="Q570" s="300"/>
      <c r="R570" s="9"/>
      <c r="S570" s="301"/>
      <c r="T570" s="9"/>
      <c r="U570" s="9"/>
      <c r="V570" s="9"/>
      <c r="W570" s="9"/>
      <c r="X570" s="9"/>
      <c r="Y570" s="9"/>
      <c r="Z570" s="9"/>
      <c r="AA570" s="9"/>
      <c r="AB570" s="9"/>
    </row>
    <row r="571">
      <c r="A571" s="9"/>
      <c r="B571" s="154"/>
      <c r="C571" s="424"/>
      <c r="D571" s="9"/>
      <c r="E571" s="9"/>
      <c r="F571" s="9"/>
      <c r="G571" s="156"/>
      <c r="H571" s="156"/>
      <c r="I571" s="156"/>
      <c r="J571" s="156"/>
      <c r="K571" s="9"/>
      <c r="L571" s="9"/>
      <c r="M571" s="9"/>
      <c r="N571" s="425"/>
      <c r="O571" s="425"/>
      <c r="P571" s="425"/>
      <c r="Q571" s="300"/>
      <c r="R571" s="9"/>
      <c r="S571" s="301"/>
      <c r="T571" s="9"/>
      <c r="U571" s="9"/>
      <c r="V571" s="9"/>
      <c r="W571" s="9"/>
      <c r="X571" s="9"/>
      <c r="Y571" s="9"/>
      <c r="Z571" s="9"/>
      <c r="AA571" s="9"/>
      <c r="AB571" s="9"/>
    </row>
    <row r="572">
      <c r="A572" s="9"/>
      <c r="B572" s="154"/>
      <c r="C572" s="424"/>
      <c r="D572" s="9"/>
      <c r="E572" s="9"/>
      <c r="F572" s="9"/>
      <c r="G572" s="156"/>
      <c r="H572" s="156"/>
      <c r="I572" s="156"/>
      <c r="J572" s="156"/>
      <c r="K572" s="9"/>
      <c r="L572" s="9"/>
      <c r="M572" s="9"/>
      <c r="N572" s="425"/>
      <c r="O572" s="425"/>
      <c r="P572" s="425"/>
      <c r="Q572" s="300"/>
      <c r="R572" s="9"/>
      <c r="S572" s="301"/>
      <c r="T572" s="9"/>
      <c r="U572" s="9"/>
      <c r="V572" s="9"/>
      <c r="W572" s="9"/>
      <c r="X572" s="9"/>
      <c r="Y572" s="9"/>
      <c r="Z572" s="9"/>
      <c r="AA572" s="9"/>
      <c r="AB572" s="9"/>
    </row>
    <row r="573">
      <c r="A573" s="9"/>
      <c r="B573" s="154"/>
      <c r="C573" s="424"/>
      <c r="D573" s="9"/>
      <c r="E573" s="9"/>
      <c r="F573" s="9"/>
      <c r="G573" s="156"/>
      <c r="H573" s="156"/>
      <c r="I573" s="156"/>
      <c r="J573" s="156"/>
      <c r="K573" s="9"/>
      <c r="L573" s="9"/>
      <c r="M573" s="9"/>
      <c r="N573" s="425"/>
      <c r="O573" s="425"/>
      <c r="P573" s="425"/>
      <c r="Q573" s="300"/>
      <c r="R573" s="9"/>
      <c r="S573" s="301"/>
      <c r="T573" s="9"/>
      <c r="U573" s="9"/>
      <c r="V573" s="9"/>
      <c r="W573" s="9"/>
      <c r="X573" s="9"/>
      <c r="Y573" s="9"/>
      <c r="Z573" s="9"/>
      <c r="AA573" s="9"/>
      <c r="AB573" s="9"/>
    </row>
    <row r="574">
      <c r="A574" s="9"/>
      <c r="B574" s="154"/>
      <c r="C574" s="424"/>
      <c r="D574" s="9"/>
      <c r="E574" s="9"/>
      <c r="F574" s="9"/>
      <c r="G574" s="156"/>
      <c r="H574" s="156"/>
      <c r="I574" s="156"/>
      <c r="J574" s="156"/>
      <c r="K574" s="9"/>
      <c r="L574" s="9"/>
      <c r="M574" s="9"/>
      <c r="N574" s="425"/>
      <c r="O574" s="425"/>
      <c r="P574" s="425"/>
      <c r="Q574" s="300"/>
      <c r="R574" s="9"/>
      <c r="S574" s="301"/>
      <c r="T574" s="9"/>
      <c r="U574" s="9"/>
      <c r="V574" s="9"/>
      <c r="W574" s="9"/>
      <c r="X574" s="9"/>
      <c r="Y574" s="9"/>
      <c r="Z574" s="9"/>
      <c r="AA574" s="9"/>
      <c r="AB574" s="9"/>
    </row>
    <row r="575">
      <c r="A575" s="9"/>
      <c r="B575" s="154"/>
      <c r="C575" s="424"/>
      <c r="D575" s="9"/>
      <c r="E575" s="9"/>
      <c r="F575" s="9"/>
      <c r="G575" s="156"/>
      <c r="H575" s="156"/>
      <c r="I575" s="156"/>
      <c r="J575" s="156"/>
      <c r="K575" s="9"/>
      <c r="L575" s="9"/>
      <c r="M575" s="9"/>
      <c r="N575" s="425"/>
      <c r="O575" s="425"/>
      <c r="P575" s="425"/>
      <c r="Q575" s="300"/>
      <c r="R575" s="9"/>
      <c r="S575" s="301"/>
      <c r="T575" s="9"/>
      <c r="U575" s="9"/>
      <c r="V575" s="9"/>
      <c r="W575" s="9"/>
      <c r="X575" s="9"/>
      <c r="Y575" s="9"/>
      <c r="Z575" s="9"/>
      <c r="AA575" s="9"/>
      <c r="AB575" s="9"/>
    </row>
    <row r="576">
      <c r="A576" s="9"/>
      <c r="B576" s="154"/>
      <c r="C576" s="424"/>
      <c r="D576" s="9"/>
      <c r="E576" s="9"/>
      <c r="F576" s="9"/>
      <c r="G576" s="156"/>
      <c r="H576" s="156"/>
      <c r="I576" s="156"/>
      <c r="J576" s="156"/>
      <c r="K576" s="9"/>
      <c r="L576" s="9"/>
      <c r="M576" s="9"/>
      <c r="N576" s="425"/>
      <c r="O576" s="425"/>
      <c r="P576" s="425"/>
      <c r="Q576" s="300"/>
      <c r="R576" s="9"/>
      <c r="S576" s="301"/>
      <c r="T576" s="9"/>
      <c r="U576" s="9"/>
      <c r="V576" s="9"/>
      <c r="W576" s="9"/>
      <c r="X576" s="9"/>
      <c r="Y576" s="9"/>
      <c r="Z576" s="9"/>
      <c r="AA576" s="9"/>
      <c r="AB576" s="9"/>
    </row>
    <row r="577">
      <c r="A577" s="9"/>
      <c r="B577" s="154"/>
      <c r="C577" s="424"/>
      <c r="D577" s="9"/>
      <c r="E577" s="9"/>
      <c r="F577" s="9"/>
      <c r="G577" s="156"/>
      <c r="H577" s="156"/>
      <c r="I577" s="156"/>
      <c r="J577" s="156"/>
      <c r="K577" s="9"/>
      <c r="L577" s="9"/>
      <c r="M577" s="9"/>
      <c r="N577" s="425"/>
      <c r="O577" s="425"/>
      <c r="P577" s="425"/>
      <c r="Q577" s="300"/>
      <c r="R577" s="9"/>
      <c r="S577" s="301"/>
      <c r="T577" s="9"/>
      <c r="U577" s="9"/>
      <c r="V577" s="9"/>
      <c r="W577" s="9"/>
      <c r="X577" s="9"/>
      <c r="Y577" s="9"/>
      <c r="Z577" s="9"/>
      <c r="AA577" s="9"/>
      <c r="AB577" s="9"/>
    </row>
    <row r="578">
      <c r="A578" s="9"/>
      <c r="B578" s="154"/>
      <c r="C578" s="424"/>
      <c r="D578" s="9"/>
      <c r="E578" s="9"/>
      <c r="F578" s="9"/>
      <c r="G578" s="156"/>
      <c r="H578" s="156"/>
      <c r="I578" s="156"/>
      <c r="J578" s="156"/>
      <c r="K578" s="9"/>
      <c r="L578" s="9"/>
      <c r="M578" s="9"/>
      <c r="N578" s="425"/>
      <c r="O578" s="425"/>
      <c r="P578" s="425"/>
      <c r="Q578" s="300"/>
      <c r="R578" s="9"/>
      <c r="S578" s="301"/>
      <c r="T578" s="9"/>
      <c r="U578" s="9"/>
      <c r="V578" s="9"/>
      <c r="W578" s="9"/>
      <c r="X578" s="9"/>
      <c r="Y578" s="9"/>
      <c r="Z578" s="9"/>
      <c r="AA578" s="9"/>
      <c r="AB578" s="9"/>
    </row>
    <row r="579">
      <c r="A579" s="9"/>
      <c r="B579" s="154"/>
      <c r="C579" s="424"/>
      <c r="D579" s="9"/>
      <c r="E579" s="9"/>
      <c r="F579" s="9"/>
      <c r="G579" s="156"/>
      <c r="H579" s="156"/>
      <c r="I579" s="156"/>
      <c r="J579" s="156"/>
      <c r="K579" s="9"/>
      <c r="L579" s="9"/>
      <c r="M579" s="9"/>
      <c r="N579" s="425"/>
      <c r="O579" s="425"/>
      <c r="P579" s="425"/>
      <c r="Q579" s="300"/>
      <c r="R579" s="9"/>
      <c r="S579" s="301"/>
      <c r="T579" s="9"/>
      <c r="U579" s="9"/>
      <c r="V579" s="9"/>
      <c r="W579" s="9"/>
      <c r="X579" s="9"/>
      <c r="Y579" s="9"/>
      <c r="Z579" s="9"/>
      <c r="AA579" s="9"/>
      <c r="AB579" s="9"/>
    </row>
    <row r="580">
      <c r="A580" s="9"/>
      <c r="B580" s="154"/>
      <c r="C580" s="424"/>
      <c r="D580" s="9"/>
      <c r="E580" s="9"/>
      <c r="F580" s="9"/>
      <c r="G580" s="156"/>
      <c r="H580" s="156"/>
      <c r="I580" s="156"/>
      <c r="J580" s="156"/>
      <c r="K580" s="9"/>
      <c r="L580" s="9"/>
      <c r="M580" s="9"/>
      <c r="N580" s="425"/>
      <c r="O580" s="425"/>
      <c r="P580" s="425"/>
      <c r="Q580" s="300"/>
      <c r="R580" s="9"/>
      <c r="S580" s="301"/>
      <c r="T580" s="9"/>
      <c r="U580" s="9"/>
      <c r="V580" s="9"/>
      <c r="W580" s="9"/>
      <c r="X580" s="9"/>
      <c r="Y580" s="9"/>
      <c r="Z580" s="9"/>
      <c r="AA580" s="9"/>
      <c r="AB580" s="9"/>
    </row>
    <row r="581">
      <c r="A581" s="9"/>
      <c r="B581" s="154"/>
      <c r="C581" s="424"/>
      <c r="D581" s="9"/>
      <c r="E581" s="9"/>
      <c r="F581" s="9"/>
      <c r="G581" s="156"/>
      <c r="H581" s="156"/>
      <c r="I581" s="156"/>
      <c r="J581" s="156"/>
      <c r="K581" s="9"/>
      <c r="L581" s="9"/>
      <c r="M581" s="9"/>
      <c r="N581" s="425"/>
      <c r="O581" s="425"/>
      <c r="P581" s="425"/>
      <c r="Q581" s="300"/>
      <c r="R581" s="9"/>
      <c r="S581" s="301"/>
      <c r="T581" s="9"/>
      <c r="U581" s="9"/>
      <c r="V581" s="9"/>
      <c r="W581" s="9"/>
      <c r="X581" s="9"/>
      <c r="Y581" s="9"/>
      <c r="Z581" s="9"/>
      <c r="AA581" s="9"/>
      <c r="AB581" s="9"/>
    </row>
    <row r="582">
      <c r="A582" s="9"/>
      <c r="B582" s="154"/>
      <c r="C582" s="424"/>
      <c r="D582" s="9"/>
      <c r="E582" s="9"/>
      <c r="F582" s="9"/>
      <c r="G582" s="156"/>
      <c r="H582" s="156"/>
      <c r="I582" s="156"/>
      <c r="J582" s="156"/>
      <c r="K582" s="9"/>
      <c r="L582" s="9"/>
      <c r="M582" s="9"/>
      <c r="N582" s="425"/>
      <c r="O582" s="425"/>
      <c r="P582" s="425"/>
      <c r="Q582" s="300"/>
      <c r="R582" s="9"/>
      <c r="S582" s="301"/>
      <c r="T582" s="9"/>
      <c r="U582" s="9"/>
      <c r="V582" s="9"/>
      <c r="W582" s="9"/>
      <c r="X582" s="9"/>
      <c r="Y582" s="9"/>
      <c r="Z582" s="9"/>
      <c r="AA582" s="9"/>
      <c r="AB582" s="9"/>
    </row>
    <row r="583">
      <c r="A583" s="9"/>
      <c r="B583" s="154"/>
      <c r="C583" s="424"/>
      <c r="D583" s="9"/>
      <c r="E583" s="9"/>
      <c r="F583" s="9"/>
      <c r="G583" s="156"/>
      <c r="H583" s="156"/>
      <c r="I583" s="156"/>
      <c r="J583" s="156"/>
      <c r="K583" s="9"/>
      <c r="L583" s="9"/>
      <c r="M583" s="9"/>
      <c r="N583" s="425"/>
      <c r="O583" s="425"/>
      <c r="P583" s="425"/>
      <c r="Q583" s="300"/>
      <c r="R583" s="9"/>
      <c r="S583" s="301"/>
      <c r="T583" s="9"/>
      <c r="U583" s="9"/>
      <c r="V583" s="9"/>
      <c r="W583" s="9"/>
      <c r="X583" s="9"/>
      <c r="Y583" s="9"/>
      <c r="Z583" s="9"/>
      <c r="AA583" s="9"/>
      <c r="AB583" s="9"/>
    </row>
    <row r="584">
      <c r="A584" s="9"/>
      <c r="B584" s="154"/>
      <c r="C584" s="424"/>
      <c r="D584" s="9"/>
      <c r="E584" s="9"/>
      <c r="F584" s="9"/>
      <c r="G584" s="156"/>
      <c r="H584" s="156"/>
      <c r="I584" s="156"/>
      <c r="J584" s="156"/>
      <c r="K584" s="9"/>
      <c r="L584" s="9"/>
      <c r="M584" s="9"/>
      <c r="N584" s="425"/>
      <c r="O584" s="425"/>
      <c r="P584" s="425"/>
      <c r="Q584" s="300"/>
      <c r="R584" s="9"/>
      <c r="S584" s="301"/>
      <c r="T584" s="9"/>
      <c r="U584" s="9"/>
      <c r="V584" s="9"/>
      <c r="W584" s="9"/>
      <c r="X584" s="9"/>
      <c r="Y584" s="9"/>
      <c r="Z584" s="9"/>
      <c r="AA584" s="9"/>
      <c r="AB584" s="9"/>
    </row>
    <row r="585">
      <c r="A585" s="9"/>
      <c r="B585" s="154"/>
      <c r="C585" s="424"/>
      <c r="D585" s="9"/>
      <c r="E585" s="9"/>
      <c r="F585" s="9"/>
      <c r="G585" s="156"/>
      <c r="H585" s="156"/>
      <c r="I585" s="156"/>
      <c r="J585" s="156"/>
      <c r="K585" s="9"/>
      <c r="L585" s="9"/>
      <c r="M585" s="9"/>
      <c r="N585" s="425"/>
      <c r="O585" s="425"/>
      <c r="P585" s="425"/>
      <c r="Q585" s="300"/>
      <c r="R585" s="9"/>
      <c r="S585" s="301"/>
      <c r="T585" s="9"/>
      <c r="U585" s="9"/>
      <c r="V585" s="9"/>
      <c r="W585" s="9"/>
      <c r="X585" s="9"/>
      <c r="Y585" s="9"/>
      <c r="Z585" s="9"/>
      <c r="AA585" s="9"/>
      <c r="AB585" s="9"/>
    </row>
    <row r="586">
      <c r="A586" s="9"/>
      <c r="B586" s="154"/>
      <c r="C586" s="424"/>
      <c r="D586" s="9"/>
      <c r="E586" s="9"/>
      <c r="F586" s="9"/>
      <c r="G586" s="156"/>
      <c r="H586" s="156"/>
      <c r="I586" s="156"/>
      <c r="J586" s="156"/>
      <c r="K586" s="9"/>
      <c r="L586" s="9"/>
      <c r="M586" s="9"/>
      <c r="N586" s="425"/>
      <c r="O586" s="425"/>
      <c r="P586" s="425"/>
      <c r="Q586" s="300"/>
      <c r="R586" s="9"/>
      <c r="S586" s="301"/>
      <c r="T586" s="9"/>
      <c r="U586" s="9"/>
      <c r="V586" s="9"/>
      <c r="W586" s="9"/>
      <c r="X586" s="9"/>
      <c r="Y586" s="9"/>
      <c r="Z586" s="9"/>
      <c r="AA586" s="9"/>
      <c r="AB586" s="9"/>
    </row>
    <row r="587">
      <c r="A587" s="9"/>
      <c r="B587" s="154"/>
      <c r="C587" s="424"/>
      <c r="D587" s="9"/>
      <c r="E587" s="9"/>
      <c r="F587" s="9"/>
      <c r="G587" s="156"/>
      <c r="H587" s="156"/>
      <c r="I587" s="156"/>
      <c r="J587" s="156"/>
      <c r="K587" s="9"/>
      <c r="L587" s="9"/>
      <c r="M587" s="9"/>
      <c r="N587" s="425"/>
      <c r="O587" s="425"/>
      <c r="P587" s="425"/>
      <c r="Q587" s="300"/>
      <c r="R587" s="9"/>
      <c r="S587" s="301"/>
      <c r="T587" s="9"/>
      <c r="U587" s="9"/>
      <c r="V587" s="9"/>
      <c r="W587" s="9"/>
      <c r="X587" s="9"/>
      <c r="Y587" s="9"/>
      <c r="Z587" s="9"/>
      <c r="AA587" s="9"/>
      <c r="AB587" s="9"/>
    </row>
    <row r="588">
      <c r="A588" s="9"/>
      <c r="B588" s="154"/>
      <c r="C588" s="424"/>
      <c r="D588" s="9"/>
      <c r="E588" s="9"/>
      <c r="F588" s="9"/>
      <c r="G588" s="156"/>
      <c r="H588" s="156"/>
      <c r="I588" s="156"/>
      <c r="J588" s="156"/>
      <c r="K588" s="9"/>
      <c r="L588" s="9"/>
      <c r="M588" s="9"/>
      <c r="N588" s="425"/>
      <c r="O588" s="425"/>
      <c r="P588" s="425"/>
      <c r="Q588" s="300"/>
      <c r="R588" s="9"/>
      <c r="S588" s="301"/>
      <c r="T588" s="9"/>
      <c r="U588" s="9"/>
      <c r="V588" s="9"/>
      <c r="W588" s="9"/>
      <c r="X588" s="9"/>
      <c r="Y588" s="9"/>
      <c r="Z588" s="9"/>
      <c r="AA588" s="9"/>
      <c r="AB588" s="9"/>
    </row>
    <row r="589">
      <c r="A589" s="9"/>
      <c r="B589" s="154"/>
      <c r="C589" s="424"/>
      <c r="D589" s="9"/>
      <c r="E589" s="9"/>
      <c r="F589" s="9"/>
      <c r="G589" s="156"/>
      <c r="H589" s="156"/>
      <c r="I589" s="156"/>
      <c r="J589" s="156"/>
      <c r="K589" s="9"/>
      <c r="L589" s="9"/>
      <c r="M589" s="9"/>
      <c r="N589" s="425"/>
      <c r="O589" s="425"/>
      <c r="P589" s="425"/>
      <c r="Q589" s="300"/>
      <c r="R589" s="9"/>
      <c r="S589" s="301"/>
      <c r="T589" s="9"/>
      <c r="U589" s="9"/>
      <c r="V589" s="9"/>
      <c r="W589" s="9"/>
      <c r="X589" s="9"/>
      <c r="Y589" s="9"/>
      <c r="Z589" s="9"/>
      <c r="AA589" s="9"/>
      <c r="AB589" s="9"/>
    </row>
    <row r="590">
      <c r="A590" s="9"/>
      <c r="B590" s="154"/>
      <c r="C590" s="424"/>
      <c r="D590" s="9"/>
      <c r="E590" s="9"/>
      <c r="F590" s="9"/>
      <c r="G590" s="156"/>
      <c r="H590" s="156"/>
      <c r="I590" s="156"/>
      <c r="J590" s="156"/>
      <c r="K590" s="9"/>
      <c r="L590" s="9"/>
      <c r="M590" s="9"/>
      <c r="N590" s="425"/>
      <c r="O590" s="425"/>
      <c r="P590" s="425"/>
      <c r="Q590" s="300"/>
      <c r="R590" s="9"/>
      <c r="S590" s="301"/>
      <c r="T590" s="9"/>
      <c r="U590" s="9"/>
      <c r="V590" s="9"/>
      <c r="W590" s="9"/>
      <c r="X590" s="9"/>
      <c r="Y590" s="9"/>
      <c r="Z590" s="9"/>
      <c r="AA590" s="9"/>
      <c r="AB590" s="9"/>
    </row>
    <row r="591">
      <c r="A591" s="9"/>
      <c r="B591" s="154"/>
      <c r="C591" s="424"/>
      <c r="D591" s="9"/>
      <c r="E591" s="9"/>
      <c r="F591" s="9"/>
      <c r="G591" s="156"/>
      <c r="H591" s="156"/>
      <c r="I591" s="156"/>
      <c r="J591" s="156"/>
      <c r="K591" s="9"/>
      <c r="L591" s="9"/>
      <c r="M591" s="9"/>
      <c r="N591" s="425"/>
      <c r="O591" s="425"/>
      <c r="P591" s="425"/>
      <c r="Q591" s="300"/>
      <c r="R591" s="9"/>
      <c r="S591" s="301"/>
      <c r="T591" s="9"/>
      <c r="U591" s="9"/>
      <c r="V591" s="9"/>
      <c r="W591" s="9"/>
      <c r="X591" s="9"/>
      <c r="Y591" s="9"/>
      <c r="Z591" s="9"/>
      <c r="AA591" s="9"/>
      <c r="AB591" s="9"/>
    </row>
    <row r="592">
      <c r="A592" s="9"/>
      <c r="B592" s="154"/>
      <c r="C592" s="424"/>
      <c r="D592" s="9"/>
      <c r="E592" s="9"/>
      <c r="F592" s="9"/>
      <c r="G592" s="156"/>
      <c r="H592" s="156"/>
      <c r="I592" s="156"/>
      <c r="J592" s="156"/>
      <c r="K592" s="9"/>
      <c r="L592" s="9"/>
      <c r="M592" s="9"/>
      <c r="N592" s="425"/>
      <c r="O592" s="425"/>
      <c r="P592" s="425"/>
      <c r="Q592" s="300"/>
      <c r="R592" s="9"/>
      <c r="S592" s="301"/>
      <c r="T592" s="9"/>
      <c r="U592" s="9"/>
      <c r="V592" s="9"/>
      <c r="W592" s="9"/>
      <c r="X592" s="9"/>
      <c r="Y592" s="9"/>
      <c r="Z592" s="9"/>
      <c r="AA592" s="9"/>
      <c r="AB592" s="9"/>
    </row>
    <row r="593">
      <c r="A593" s="9"/>
      <c r="B593" s="154"/>
      <c r="C593" s="424"/>
      <c r="D593" s="9"/>
      <c r="E593" s="9"/>
      <c r="F593" s="9"/>
      <c r="G593" s="156"/>
      <c r="H593" s="156"/>
      <c r="I593" s="156"/>
      <c r="J593" s="156"/>
      <c r="K593" s="9"/>
      <c r="L593" s="9"/>
      <c r="M593" s="9"/>
      <c r="N593" s="425"/>
      <c r="O593" s="425"/>
      <c r="P593" s="425"/>
      <c r="Q593" s="300"/>
      <c r="R593" s="9"/>
      <c r="S593" s="301"/>
      <c r="T593" s="9"/>
      <c r="U593" s="9"/>
      <c r="V593" s="9"/>
      <c r="W593" s="9"/>
      <c r="X593" s="9"/>
      <c r="Y593" s="9"/>
      <c r="Z593" s="9"/>
      <c r="AA593" s="9"/>
      <c r="AB593" s="9"/>
    </row>
    <row r="594">
      <c r="A594" s="9"/>
      <c r="B594" s="154"/>
      <c r="C594" s="424"/>
      <c r="D594" s="9"/>
      <c r="E594" s="9"/>
      <c r="F594" s="9"/>
      <c r="G594" s="156"/>
      <c r="H594" s="156"/>
      <c r="I594" s="156"/>
      <c r="J594" s="156"/>
      <c r="K594" s="9"/>
      <c r="L594" s="9"/>
      <c r="M594" s="9"/>
      <c r="N594" s="425"/>
      <c r="O594" s="425"/>
      <c r="P594" s="425"/>
      <c r="Q594" s="300"/>
      <c r="R594" s="9"/>
      <c r="S594" s="301"/>
      <c r="T594" s="9"/>
      <c r="U594" s="9"/>
      <c r="V594" s="9"/>
      <c r="W594" s="9"/>
      <c r="X594" s="9"/>
      <c r="Y594" s="9"/>
      <c r="Z594" s="9"/>
      <c r="AA594" s="9"/>
      <c r="AB594" s="9"/>
    </row>
    <row r="595">
      <c r="A595" s="9"/>
      <c r="B595" s="154"/>
      <c r="C595" s="424"/>
      <c r="D595" s="9"/>
      <c r="E595" s="9"/>
      <c r="F595" s="9"/>
      <c r="G595" s="156"/>
      <c r="H595" s="156"/>
      <c r="I595" s="156"/>
      <c r="J595" s="156"/>
      <c r="K595" s="9"/>
      <c r="L595" s="9"/>
      <c r="M595" s="9"/>
      <c r="N595" s="425"/>
      <c r="O595" s="425"/>
      <c r="P595" s="425"/>
      <c r="Q595" s="300"/>
      <c r="R595" s="9"/>
      <c r="S595" s="301"/>
      <c r="T595" s="9"/>
      <c r="U595" s="9"/>
      <c r="V595" s="9"/>
      <c r="W595" s="9"/>
      <c r="X595" s="9"/>
      <c r="Y595" s="9"/>
      <c r="Z595" s="9"/>
      <c r="AA595" s="9"/>
      <c r="AB595" s="9"/>
    </row>
    <row r="596">
      <c r="A596" s="9"/>
      <c r="B596" s="154"/>
      <c r="C596" s="424"/>
      <c r="D596" s="9"/>
      <c r="E596" s="9"/>
      <c r="F596" s="9"/>
      <c r="G596" s="156"/>
      <c r="H596" s="156"/>
      <c r="I596" s="156"/>
      <c r="J596" s="156"/>
      <c r="K596" s="9"/>
      <c r="L596" s="9"/>
      <c r="M596" s="9"/>
      <c r="N596" s="425"/>
      <c r="O596" s="425"/>
      <c r="P596" s="425"/>
      <c r="Q596" s="300"/>
      <c r="R596" s="9"/>
      <c r="S596" s="301"/>
      <c r="T596" s="9"/>
      <c r="U596" s="9"/>
      <c r="V596" s="9"/>
      <c r="W596" s="9"/>
      <c r="X596" s="9"/>
      <c r="Y596" s="9"/>
      <c r="Z596" s="9"/>
      <c r="AA596" s="9"/>
      <c r="AB596" s="9"/>
    </row>
    <row r="597">
      <c r="A597" s="9"/>
      <c r="B597" s="154"/>
      <c r="C597" s="424"/>
      <c r="D597" s="9"/>
      <c r="E597" s="9"/>
      <c r="F597" s="9"/>
      <c r="G597" s="156"/>
      <c r="H597" s="156"/>
      <c r="I597" s="156"/>
      <c r="J597" s="156"/>
      <c r="K597" s="9"/>
      <c r="L597" s="9"/>
      <c r="M597" s="9"/>
      <c r="N597" s="425"/>
      <c r="O597" s="425"/>
      <c r="P597" s="425"/>
      <c r="Q597" s="300"/>
      <c r="R597" s="9"/>
      <c r="S597" s="301"/>
      <c r="T597" s="9"/>
      <c r="U597" s="9"/>
      <c r="V597" s="9"/>
      <c r="W597" s="9"/>
      <c r="X597" s="9"/>
      <c r="Y597" s="9"/>
      <c r="Z597" s="9"/>
      <c r="AA597" s="9"/>
      <c r="AB597" s="9"/>
    </row>
    <row r="598">
      <c r="A598" s="9"/>
      <c r="B598" s="154"/>
      <c r="C598" s="424"/>
      <c r="D598" s="9"/>
      <c r="E598" s="9"/>
      <c r="F598" s="9"/>
      <c r="G598" s="156"/>
      <c r="H598" s="156"/>
      <c r="I598" s="156"/>
      <c r="J598" s="156"/>
      <c r="K598" s="9"/>
      <c r="L598" s="9"/>
      <c r="M598" s="9"/>
      <c r="N598" s="425"/>
      <c r="O598" s="425"/>
      <c r="P598" s="425"/>
      <c r="Q598" s="300"/>
      <c r="R598" s="9"/>
      <c r="S598" s="301"/>
      <c r="T598" s="9"/>
      <c r="U598" s="9"/>
      <c r="V598" s="9"/>
      <c r="W598" s="9"/>
      <c r="X598" s="9"/>
      <c r="Y598" s="9"/>
      <c r="Z598" s="9"/>
      <c r="AA598" s="9"/>
      <c r="AB598" s="9"/>
    </row>
    <row r="599">
      <c r="A599" s="9"/>
      <c r="B599" s="154"/>
      <c r="C599" s="424"/>
      <c r="D599" s="9"/>
      <c r="E599" s="9"/>
      <c r="F599" s="9"/>
      <c r="G599" s="156"/>
      <c r="H599" s="156"/>
      <c r="I599" s="156"/>
      <c r="J599" s="156"/>
      <c r="K599" s="9"/>
      <c r="L599" s="9"/>
      <c r="M599" s="9"/>
      <c r="N599" s="425"/>
      <c r="O599" s="425"/>
      <c r="P599" s="425"/>
      <c r="Q599" s="300"/>
      <c r="R599" s="9"/>
      <c r="S599" s="301"/>
      <c r="T599" s="9"/>
      <c r="U599" s="9"/>
      <c r="V599" s="9"/>
      <c r="W599" s="9"/>
      <c r="X599" s="9"/>
      <c r="Y599" s="9"/>
      <c r="Z599" s="9"/>
      <c r="AA599" s="9"/>
      <c r="AB599" s="9"/>
    </row>
    <row r="600">
      <c r="A600" s="9"/>
      <c r="B600" s="154"/>
      <c r="C600" s="424"/>
      <c r="D600" s="9"/>
      <c r="E600" s="9"/>
      <c r="F600" s="9"/>
      <c r="G600" s="156"/>
      <c r="H600" s="156"/>
      <c r="I600" s="156"/>
      <c r="J600" s="156"/>
      <c r="K600" s="9"/>
      <c r="L600" s="9"/>
      <c r="M600" s="9"/>
      <c r="N600" s="425"/>
      <c r="O600" s="425"/>
      <c r="P600" s="425"/>
      <c r="Q600" s="300"/>
      <c r="R600" s="9"/>
      <c r="S600" s="301"/>
      <c r="T600" s="9"/>
      <c r="U600" s="9"/>
      <c r="V600" s="9"/>
      <c r="W600" s="9"/>
      <c r="X600" s="9"/>
      <c r="Y600" s="9"/>
      <c r="Z600" s="9"/>
      <c r="AA600" s="9"/>
      <c r="AB600" s="9"/>
    </row>
    <row r="601">
      <c r="A601" s="9"/>
      <c r="B601" s="154"/>
      <c r="C601" s="424"/>
      <c r="D601" s="9"/>
      <c r="E601" s="9"/>
      <c r="F601" s="9"/>
      <c r="G601" s="156"/>
      <c r="H601" s="156"/>
      <c r="I601" s="156"/>
      <c r="J601" s="156"/>
      <c r="K601" s="9"/>
      <c r="L601" s="9"/>
      <c r="M601" s="9"/>
      <c r="N601" s="425"/>
      <c r="O601" s="425"/>
      <c r="P601" s="425"/>
      <c r="Q601" s="300"/>
      <c r="R601" s="9"/>
      <c r="S601" s="301"/>
      <c r="T601" s="9"/>
      <c r="U601" s="9"/>
      <c r="V601" s="9"/>
      <c r="W601" s="9"/>
      <c r="X601" s="9"/>
      <c r="Y601" s="9"/>
      <c r="Z601" s="9"/>
      <c r="AA601" s="9"/>
      <c r="AB601" s="9"/>
    </row>
    <row r="602">
      <c r="A602" s="9"/>
      <c r="B602" s="154"/>
      <c r="C602" s="424"/>
      <c r="D602" s="9"/>
      <c r="E602" s="9"/>
      <c r="F602" s="9"/>
      <c r="G602" s="156"/>
      <c r="H602" s="156"/>
      <c r="I602" s="156"/>
      <c r="J602" s="156"/>
      <c r="K602" s="9"/>
      <c r="L602" s="9"/>
      <c r="M602" s="9"/>
      <c r="N602" s="425"/>
      <c r="O602" s="425"/>
      <c r="P602" s="425"/>
      <c r="Q602" s="300"/>
      <c r="R602" s="9"/>
      <c r="S602" s="301"/>
      <c r="T602" s="9"/>
      <c r="U602" s="9"/>
      <c r="V602" s="9"/>
      <c r="W602" s="9"/>
      <c r="X602" s="9"/>
      <c r="Y602" s="9"/>
      <c r="Z602" s="9"/>
      <c r="AA602" s="9"/>
      <c r="AB602" s="9"/>
    </row>
    <row r="603">
      <c r="A603" s="9"/>
      <c r="B603" s="154"/>
      <c r="C603" s="424"/>
      <c r="D603" s="9"/>
      <c r="E603" s="9"/>
      <c r="F603" s="9"/>
      <c r="G603" s="156"/>
      <c r="H603" s="156"/>
      <c r="I603" s="156"/>
      <c r="J603" s="156"/>
      <c r="K603" s="9"/>
      <c r="L603" s="9"/>
      <c r="M603" s="9"/>
      <c r="N603" s="425"/>
      <c r="O603" s="425"/>
      <c r="P603" s="425"/>
      <c r="Q603" s="300"/>
      <c r="R603" s="9"/>
      <c r="S603" s="301"/>
      <c r="T603" s="9"/>
      <c r="U603" s="9"/>
      <c r="V603" s="9"/>
      <c r="W603" s="9"/>
      <c r="X603" s="9"/>
      <c r="Y603" s="9"/>
      <c r="Z603" s="9"/>
      <c r="AA603" s="9"/>
      <c r="AB603" s="9"/>
    </row>
    <row r="604">
      <c r="A604" s="9"/>
      <c r="B604" s="154"/>
      <c r="C604" s="424"/>
      <c r="D604" s="9"/>
      <c r="E604" s="9"/>
      <c r="F604" s="9"/>
      <c r="G604" s="156"/>
      <c r="H604" s="156"/>
      <c r="I604" s="156"/>
      <c r="J604" s="156"/>
      <c r="K604" s="9"/>
      <c r="L604" s="9"/>
      <c r="M604" s="9"/>
      <c r="N604" s="425"/>
      <c r="O604" s="425"/>
      <c r="P604" s="425"/>
      <c r="Q604" s="300"/>
      <c r="R604" s="9"/>
      <c r="S604" s="301"/>
      <c r="T604" s="9"/>
      <c r="U604" s="9"/>
      <c r="V604" s="9"/>
      <c r="W604" s="9"/>
      <c r="X604" s="9"/>
      <c r="Y604" s="9"/>
      <c r="Z604" s="9"/>
      <c r="AA604" s="9"/>
      <c r="AB604" s="9"/>
    </row>
    <row r="605">
      <c r="A605" s="9"/>
      <c r="B605" s="154"/>
      <c r="C605" s="424"/>
      <c r="D605" s="9"/>
      <c r="E605" s="9"/>
      <c r="F605" s="9"/>
      <c r="G605" s="156"/>
      <c r="H605" s="156"/>
      <c r="I605" s="156"/>
      <c r="J605" s="156"/>
      <c r="K605" s="9"/>
      <c r="L605" s="9"/>
      <c r="M605" s="9"/>
      <c r="N605" s="425"/>
      <c r="O605" s="425"/>
      <c r="P605" s="425"/>
      <c r="Q605" s="300"/>
      <c r="R605" s="9"/>
      <c r="S605" s="301"/>
      <c r="T605" s="9"/>
      <c r="U605" s="9"/>
      <c r="V605" s="9"/>
      <c r="W605" s="9"/>
      <c r="X605" s="9"/>
      <c r="Y605" s="9"/>
      <c r="Z605" s="9"/>
      <c r="AA605" s="9"/>
      <c r="AB605" s="9"/>
    </row>
    <row r="606">
      <c r="A606" s="9"/>
      <c r="B606" s="154"/>
      <c r="C606" s="424"/>
      <c r="D606" s="9"/>
      <c r="E606" s="9"/>
      <c r="F606" s="9"/>
      <c r="G606" s="156"/>
      <c r="H606" s="156"/>
      <c r="I606" s="156"/>
      <c r="J606" s="156"/>
      <c r="K606" s="9"/>
      <c r="L606" s="9"/>
      <c r="M606" s="9"/>
      <c r="N606" s="425"/>
      <c r="O606" s="425"/>
      <c r="P606" s="425"/>
      <c r="Q606" s="300"/>
      <c r="R606" s="9"/>
      <c r="S606" s="301"/>
      <c r="T606" s="9"/>
      <c r="U606" s="9"/>
      <c r="V606" s="9"/>
      <c r="W606" s="9"/>
      <c r="X606" s="9"/>
      <c r="Y606" s="9"/>
      <c r="Z606" s="9"/>
      <c r="AA606" s="9"/>
      <c r="AB606" s="9"/>
    </row>
    <row r="607">
      <c r="A607" s="9"/>
      <c r="B607" s="154"/>
      <c r="C607" s="424"/>
      <c r="D607" s="9"/>
      <c r="E607" s="9"/>
      <c r="F607" s="9"/>
      <c r="G607" s="156"/>
      <c r="H607" s="156"/>
      <c r="I607" s="156"/>
      <c r="J607" s="156"/>
      <c r="K607" s="9"/>
      <c r="L607" s="9"/>
      <c r="M607" s="9"/>
      <c r="N607" s="425"/>
      <c r="O607" s="425"/>
      <c r="P607" s="425"/>
      <c r="Q607" s="300"/>
      <c r="R607" s="9"/>
      <c r="S607" s="301"/>
      <c r="T607" s="9"/>
      <c r="U607" s="9"/>
      <c r="V607" s="9"/>
      <c r="W607" s="9"/>
      <c r="X607" s="9"/>
      <c r="Y607" s="9"/>
      <c r="Z607" s="9"/>
      <c r="AA607" s="9"/>
      <c r="AB607" s="9"/>
    </row>
    <row r="608">
      <c r="A608" s="9"/>
      <c r="B608" s="154"/>
      <c r="C608" s="424"/>
      <c r="D608" s="9"/>
      <c r="E608" s="9"/>
      <c r="F608" s="9"/>
      <c r="G608" s="156"/>
      <c r="H608" s="156"/>
      <c r="I608" s="156"/>
      <c r="J608" s="156"/>
      <c r="K608" s="9"/>
      <c r="L608" s="9"/>
      <c r="M608" s="9"/>
      <c r="N608" s="425"/>
      <c r="O608" s="425"/>
      <c r="P608" s="425"/>
      <c r="Q608" s="300"/>
      <c r="R608" s="9"/>
      <c r="S608" s="301"/>
      <c r="T608" s="9"/>
      <c r="U608" s="9"/>
      <c r="V608" s="9"/>
      <c r="W608" s="9"/>
      <c r="X608" s="9"/>
      <c r="Y608" s="9"/>
      <c r="Z608" s="9"/>
      <c r="AA608" s="9"/>
      <c r="AB608" s="9"/>
    </row>
    <row r="609">
      <c r="A609" s="9"/>
      <c r="B609" s="154"/>
      <c r="C609" s="424"/>
      <c r="D609" s="9"/>
      <c r="E609" s="9"/>
      <c r="F609" s="9"/>
      <c r="G609" s="156"/>
      <c r="H609" s="156"/>
      <c r="I609" s="156"/>
      <c r="J609" s="156"/>
      <c r="K609" s="9"/>
      <c r="L609" s="9"/>
      <c r="M609" s="9"/>
      <c r="N609" s="425"/>
      <c r="O609" s="425"/>
      <c r="P609" s="425"/>
      <c r="Q609" s="300"/>
      <c r="R609" s="9"/>
      <c r="S609" s="301"/>
      <c r="T609" s="9"/>
      <c r="U609" s="9"/>
      <c r="V609" s="9"/>
      <c r="W609" s="9"/>
      <c r="X609" s="9"/>
      <c r="Y609" s="9"/>
      <c r="Z609" s="9"/>
      <c r="AA609" s="9"/>
      <c r="AB609" s="9"/>
    </row>
    <row r="610">
      <c r="A610" s="9"/>
      <c r="B610" s="154"/>
      <c r="C610" s="424"/>
      <c r="D610" s="9"/>
      <c r="E610" s="9"/>
      <c r="F610" s="9"/>
      <c r="G610" s="156"/>
      <c r="H610" s="156"/>
      <c r="I610" s="156"/>
      <c r="J610" s="156"/>
      <c r="K610" s="9"/>
      <c r="L610" s="9"/>
      <c r="M610" s="9"/>
      <c r="N610" s="425"/>
      <c r="O610" s="425"/>
      <c r="P610" s="425"/>
      <c r="Q610" s="300"/>
      <c r="R610" s="9"/>
      <c r="S610" s="301"/>
      <c r="T610" s="9"/>
      <c r="U610" s="9"/>
      <c r="V610" s="9"/>
      <c r="W610" s="9"/>
      <c r="X610" s="9"/>
      <c r="Y610" s="9"/>
      <c r="Z610" s="9"/>
      <c r="AA610" s="9"/>
      <c r="AB610" s="9"/>
    </row>
    <row r="611">
      <c r="A611" s="9"/>
      <c r="B611" s="154"/>
      <c r="C611" s="424"/>
      <c r="D611" s="9"/>
      <c r="E611" s="9"/>
      <c r="F611" s="9"/>
      <c r="G611" s="156"/>
      <c r="H611" s="156"/>
      <c r="I611" s="156"/>
      <c r="J611" s="156"/>
      <c r="K611" s="9"/>
      <c r="L611" s="9"/>
      <c r="M611" s="9"/>
      <c r="N611" s="425"/>
      <c r="O611" s="425"/>
      <c r="P611" s="425"/>
      <c r="Q611" s="300"/>
      <c r="R611" s="9"/>
      <c r="S611" s="301"/>
      <c r="T611" s="9"/>
      <c r="U611" s="9"/>
      <c r="V611" s="9"/>
      <c r="W611" s="9"/>
      <c r="X611" s="9"/>
      <c r="Y611" s="9"/>
      <c r="Z611" s="9"/>
      <c r="AA611" s="9"/>
      <c r="AB611" s="9"/>
    </row>
    <row r="612">
      <c r="A612" s="9"/>
      <c r="B612" s="154"/>
      <c r="C612" s="424"/>
      <c r="D612" s="9"/>
      <c r="E612" s="9"/>
      <c r="F612" s="9"/>
      <c r="G612" s="156"/>
      <c r="H612" s="156"/>
      <c r="I612" s="156"/>
      <c r="J612" s="156"/>
      <c r="K612" s="9"/>
      <c r="L612" s="9"/>
      <c r="M612" s="9"/>
      <c r="N612" s="425"/>
      <c r="O612" s="425"/>
      <c r="P612" s="425"/>
      <c r="Q612" s="300"/>
      <c r="R612" s="9"/>
      <c r="S612" s="301"/>
      <c r="T612" s="9"/>
      <c r="U612" s="9"/>
      <c r="V612" s="9"/>
      <c r="W612" s="9"/>
      <c r="X612" s="9"/>
      <c r="Y612" s="9"/>
      <c r="Z612" s="9"/>
      <c r="AA612" s="9"/>
      <c r="AB612" s="9"/>
    </row>
    <row r="613">
      <c r="A613" s="9"/>
      <c r="B613" s="154"/>
      <c r="C613" s="424"/>
      <c r="D613" s="9"/>
      <c r="E613" s="9"/>
      <c r="F613" s="9"/>
      <c r="G613" s="156"/>
      <c r="H613" s="156"/>
      <c r="I613" s="156"/>
      <c r="J613" s="156"/>
      <c r="K613" s="9"/>
      <c r="L613" s="9"/>
      <c r="M613" s="9"/>
      <c r="N613" s="425"/>
      <c r="O613" s="425"/>
      <c r="P613" s="425"/>
      <c r="Q613" s="300"/>
      <c r="R613" s="9"/>
      <c r="S613" s="301"/>
      <c r="T613" s="9"/>
      <c r="U613" s="9"/>
      <c r="V613" s="9"/>
      <c r="W613" s="9"/>
      <c r="X613" s="9"/>
      <c r="Y613" s="9"/>
      <c r="Z613" s="9"/>
      <c r="AA613" s="9"/>
      <c r="AB613" s="9"/>
    </row>
    <row r="614">
      <c r="A614" s="9"/>
      <c r="B614" s="154"/>
      <c r="C614" s="424"/>
      <c r="D614" s="9"/>
      <c r="E614" s="9"/>
      <c r="F614" s="9"/>
      <c r="G614" s="156"/>
      <c r="H614" s="156"/>
      <c r="I614" s="156"/>
      <c r="J614" s="156"/>
      <c r="K614" s="9"/>
      <c r="L614" s="9"/>
      <c r="M614" s="9"/>
      <c r="N614" s="425"/>
      <c r="O614" s="425"/>
      <c r="P614" s="425"/>
      <c r="Q614" s="300"/>
      <c r="R614" s="9"/>
      <c r="S614" s="301"/>
      <c r="T614" s="9"/>
      <c r="U614" s="9"/>
      <c r="V614" s="9"/>
      <c r="W614" s="9"/>
      <c r="X614" s="9"/>
      <c r="Y614" s="9"/>
      <c r="Z614" s="9"/>
      <c r="AA614" s="9"/>
      <c r="AB614" s="9"/>
    </row>
    <row r="615">
      <c r="A615" s="9"/>
      <c r="B615" s="154"/>
      <c r="C615" s="424"/>
      <c r="D615" s="9"/>
      <c r="E615" s="9"/>
      <c r="F615" s="9"/>
      <c r="G615" s="156"/>
      <c r="H615" s="156"/>
      <c r="I615" s="156"/>
      <c r="J615" s="156"/>
      <c r="K615" s="9"/>
      <c r="L615" s="9"/>
      <c r="M615" s="9"/>
      <c r="N615" s="425"/>
      <c r="O615" s="425"/>
      <c r="P615" s="425"/>
      <c r="Q615" s="300"/>
      <c r="R615" s="9"/>
      <c r="S615" s="301"/>
      <c r="T615" s="9"/>
      <c r="U615" s="9"/>
      <c r="V615" s="9"/>
      <c r="W615" s="9"/>
      <c r="X615" s="9"/>
      <c r="Y615" s="9"/>
      <c r="Z615" s="9"/>
      <c r="AA615" s="9"/>
      <c r="AB615" s="9"/>
    </row>
    <row r="616">
      <c r="A616" s="9"/>
      <c r="B616" s="154"/>
      <c r="C616" s="424"/>
      <c r="D616" s="9"/>
      <c r="E616" s="9"/>
      <c r="F616" s="9"/>
      <c r="G616" s="156"/>
      <c r="H616" s="156"/>
      <c r="I616" s="156"/>
      <c r="J616" s="156"/>
      <c r="K616" s="9"/>
      <c r="L616" s="9"/>
      <c r="M616" s="9"/>
      <c r="N616" s="425"/>
      <c r="O616" s="425"/>
      <c r="P616" s="425"/>
      <c r="Q616" s="300"/>
      <c r="R616" s="9"/>
      <c r="S616" s="301"/>
      <c r="T616" s="9"/>
      <c r="U616" s="9"/>
      <c r="V616" s="9"/>
      <c r="W616" s="9"/>
      <c r="X616" s="9"/>
      <c r="Y616" s="9"/>
      <c r="Z616" s="9"/>
      <c r="AA616" s="9"/>
      <c r="AB616" s="9"/>
    </row>
    <row r="617">
      <c r="A617" s="9"/>
      <c r="B617" s="154"/>
      <c r="C617" s="424"/>
      <c r="D617" s="9"/>
      <c r="E617" s="9"/>
      <c r="F617" s="9"/>
      <c r="G617" s="156"/>
      <c r="H617" s="156"/>
      <c r="I617" s="156"/>
      <c r="J617" s="156"/>
      <c r="K617" s="9"/>
      <c r="L617" s="9"/>
      <c r="M617" s="9"/>
      <c r="N617" s="425"/>
      <c r="O617" s="425"/>
      <c r="P617" s="425"/>
      <c r="Q617" s="300"/>
      <c r="R617" s="9"/>
      <c r="S617" s="301"/>
      <c r="T617" s="9"/>
      <c r="U617" s="9"/>
      <c r="V617" s="9"/>
      <c r="W617" s="9"/>
      <c r="X617" s="9"/>
      <c r="Y617" s="9"/>
      <c r="Z617" s="9"/>
      <c r="AA617" s="9"/>
      <c r="AB617" s="9"/>
    </row>
    <row r="618">
      <c r="A618" s="9"/>
      <c r="B618" s="154"/>
      <c r="C618" s="424"/>
      <c r="D618" s="9"/>
      <c r="E618" s="9"/>
      <c r="F618" s="9"/>
      <c r="G618" s="156"/>
      <c r="H618" s="156"/>
      <c r="I618" s="156"/>
      <c r="J618" s="156"/>
      <c r="K618" s="9"/>
      <c r="L618" s="9"/>
      <c r="M618" s="9"/>
      <c r="N618" s="425"/>
      <c r="O618" s="425"/>
      <c r="P618" s="425"/>
      <c r="Q618" s="300"/>
      <c r="R618" s="9"/>
      <c r="S618" s="301"/>
      <c r="T618" s="9"/>
      <c r="U618" s="9"/>
      <c r="V618" s="9"/>
      <c r="W618" s="9"/>
      <c r="X618" s="9"/>
      <c r="Y618" s="9"/>
      <c r="Z618" s="9"/>
      <c r="AA618" s="9"/>
      <c r="AB618" s="9"/>
    </row>
    <row r="619">
      <c r="A619" s="9"/>
      <c r="B619" s="154"/>
      <c r="C619" s="424"/>
      <c r="D619" s="9"/>
      <c r="E619" s="9"/>
      <c r="F619" s="9"/>
      <c r="G619" s="156"/>
      <c r="H619" s="156"/>
      <c r="I619" s="156"/>
      <c r="J619" s="156"/>
      <c r="K619" s="9"/>
      <c r="L619" s="9"/>
      <c r="M619" s="9"/>
      <c r="N619" s="425"/>
      <c r="O619" s="425"/>
      <c r="P619" s="425"/>
      <c r="Q619" s="300"/>
      <c r="R619" s="9"/>
      <c r="S619" s="301"/>
      <c r="T619" s="9"/>
      <c r="U619" s="9"/>
      <c r="V619" s="9"/>
      <c r="W619" s="9"/>
      <c r="X619" s="9"/>
      <c r="Y619" s="9"/>
      <c r="Z619" s="9"/>
      <c r="AA619" s="9"/>
      <c r="AB619" s="9"/>
    </row>
    <row r="620">
      <c r="A620" s="9"/>
      <c r="B620" s="154"/>
      <c r="C620" s="424"/>
      <c r="D620" s="9"/>
      <c r="E620" s="9"/>
      <c r="F620" s="9"/>
      <c r="G620" s="156"/>
      <c r="H620" s="156"/>
      <c r="I620" s="156"/>
      <c r="J620" s="156"/>
      <c r="K620" s="9"/>
      <c r="L620" s="9"/>
      <c r="M620" s="9"/>
      <c r="N620" s="425"/>
      <c r="O620" s="425"/>
      <c r="P620" s="425"/>
      <c r="Q620" s="300"/>
      <c r="R620" s="9"/>
      <c r="S620" s="301"/>
      <c r="T620" s="9"/>
      <c r="U620" s="9"/>
      <c r="V620" s="9"/>
      <c r="W620" s="9"/>
      <c r="X620" s="9"/>
      <c r="Y620" s="9"/>
      <c r="Z620" s="9"/>
      <c r="AA620" s="9"/>
      <c r="AB620" s="9"/>
    </row>
    <row r="621">
      <c r="A621" s="9"/>
      <c r="B621" s="154"/>
      <c r="C621" s="424"/>
      <c r="D621" s="9"/>
      <c r="E621" s="9"/>
      <c r="F621" s="9"/>
      <c r="G621" s="156"/>
      <c r="H621" s="156"/>
      <c r="I621" s="156"/>
      <c r="J621" s="156"/>
      <c r="K621" s="9"/>
      <c r="L621" s="9"/>
      <c r="M621" s="9"/>
      <c r="N621" s="425"/>
      <c r="O621" s="425"/>
      <c r="P621" s="425"/>
      <c r="Q621" s="300"/>
      <c r="R621" s="9"/>
      <c r="S621" s="301"/>
      <c r="T621" s="9"/>
      <c r="U621" s="9"/>
      <c r="V621" s="9"/>
      <c r="W621" s="9"/>
      <c r="X621" s="9"/>
      <c r="Y621" s="9"/>
      <c r="Z621" s="9"/>
      <c r="AA621" s="9"/>
      <c r="AB621" s="9"/>
    </row>
    <row r="622">
      <c r="A622" s="9"/>
      <c r="B622" s="154"/>
      <c r="C622" s="424"/>
      <c r="D622" s="9"/>
      <c r="E622" s="9"/>
      <c r="F622" s="9"/>
      <c r="G622" s="156"/>
      <c r="H622" s="156"/>
      <c r="I622" s="156"/>
      <c r="J622" s="156"/>
      <c r="K622" s="9"/>
      <c r="L622" s="9"/>
      <c r="M622" s="9"/>
      <c r="N622" s="425"/>
      <c r="O622" s="425"/>
      <c r="P622" s="425"/>
      <c r="Q622" s="300"/>
      <c r="R622" s="9"/>
      <c r="S622" s="301"/>
      <c r="T622" s="9"/>
      <c r="U622" s="9"/>
      <c r="V622" s="9"/>
      <c r="W622" s="9"/>
      <c r="X622" s="9"/>
      <c r="Y622" s="9"/>
      <c r="Z622" s="9"/>
      <c r="AA622" s="9"/>
      <c r="AB622" s="9"/>
    </row>
    <row r="623">
      <c r="A623" s="9"/>
      <c r="B623" s="154"/>
      <c r="C623" s="424"/>
      <c r="D623" s="9"/>
      <c r="E623" s="9"/>
      <c r="F623" s="9"/>
      <c r="G623" s="156"/>
      <c r="H623" s="156"/>
      <c r="I623" s="156"/>
      <c r="J623" s="156"/>
      <c r="K623" s="9"/>
      <c r="L623" s="9"/>
      <c r="M623" s="9"/>
      <c r="N623" s="425"/>
      <c r="O623" s="425"/>
      <c r="P623" s="425"/>
      <c r="Q623" s="300"/>
      <c r="R623" s="9"/>
      <c r="S623" s="301"/>
      <c r="T623" s="9"/>
      <c r="U623" s="9"/>
      <c r="V623" s="9"/>
      <c r="W623" s="9"/>
      <c r="X623" s="9"/>
      <c r="Y623" s="9"/>
      <c r="Z623" s="9"/>
      <c r="AA623" s="9"/>
      <c r="AB623" s="9"/>
    </row>
    <row r="624">
      <c r="A624" s="9"/>
      <c r="B624" s="154"/>
      <c r="C624" s="424"/>
      <c r="D624" s="9"/>
      <c r="E624" s="9"/>
      <c r="F624" s="9"/>
      <c r="G624" s="156"/>
      <c r="H624" s="156"/>
      <c r="I624" s="156"/>
      <c r="J624" s="156"/>
      <c r="K624" s="9"/>
      <c r="L624" s="9"/>
      <c r="M624" s="9"/>
      <c r="N624" s="425"/>
      <c r="O624" s="425"/>
      <c r="P624" s="425"/>
      <c r="Q624" s="300"/>
      <c r="R624" s="9"/>
      <c r="S624" s="301"/>
      <c r="T624" s="9"/>
      <c r="U624" s="9"/>
      <c r="V624" s="9"/>
      <c r="W624" s="9"/>
      <c r="X624" s="9"/>
      <c r="Y624" s="9"/>
      <c r="Z624" s="9"/>
      <c r="AA624" s="9"/>
      <c r="AB624" s="9"/>
    </row>
    <row r="625">
      <c r="A625" s="9"/>
      <c r="B625" s="154"/>
      <c r="C625" s="424"/>
      <c r="D625" s="9"/>
      <c r="E625" s="9"/>
      <c r="F625" s="9"/>
      <c r="G625" s="156"/>
      <c r="H625" s="156"/>
      <c r="I625" s="156"/>
      <c r="J625" s="156"/>
      <c r="K625" s="9"/>
      <c r="L625" s="9"/>
      <c r="M625" s="9"/>
      <c r="N625" s="425"/>
      <c r="O625" s="425"/>
      <c r="P625" s="425"/>
      <c r="Q625" s="300"/>
      <c r="R625" s="9"/>
      <c r="S625" s="301"/>
      <c r="T625" s="9"/>
      <c r="U625" s="9"/>
      <c r="V625" s="9"/>
      <c r="W625" s="9"/>
      <c r="X625" s="9"/>
      <c r="Y625" s="9"/>
      <c r="Z625" s="9"/>
      <c r="AA625" s="9"/>
      <c r="AB625" s="9"/>
    </row>
    <row r="626">
      <c r="A626" s="9"/>
      <c r="B626" s="154"/>
      <c r="C626" s="424"/>
      <c r="D626" s="9"/>
      <c r="E626" s="9"/>
      <c r="F626" s="9"/>
      <c r="G626" s="156"/>
      <c r="H626" s="156"/>
      <c r="I626" s="156"/>
      <c r="J626" s="156"/>
      <c r="K626" s="9"/>
      <c r="L626" s="9"/>
      <c r="M626" s="9"/>
      <c r="N626" s="425"/>
      <c r="O626" s="425"/>
      <c r="P626" s="425"/>
      <c r="Q626" s="300"/>
      <c r="R626" s="9"/>
      <c r="S626" s="301"/>
      <c r="T626" s="9"/>
      <c r="U626" s="9"/>
      <c r="V626" s="9"/>
      <c r="W626" s="9"/>
      <c r="X626" s="9"/>
      <c r="Y626" s="9"/>
      <c r="Z626" s="9"/>
      <c r="AA626" s="9"/>
      <c r="AB626" s="9"/>
    </row>
    <row r="627">
      <c r="A627" s="9"/>
      <c r="B627" s="154"/>
      <c r="C627" s="424"/>
      <c r="D627" s="9"/>
      <c r="E627" s="9"/>
      <c r="F627" s="9"/>
      <c r="G627" s="156"/>
      <c r="H627" s="156"/>
      <c r="I627" s="156"/>
      <c r="J627" s="156"/>
      <c r="K627" s="9"/>
      <c r="L627" s="9"/>
      <c r="M627" s="9"/>
      <c r="N627" s="425"/>
      <c r="O627" s="425"/>
      <c r="P627" s="425"/>
      <c r="Q627" s="300"/>
      <c r="R627" s="9"/>
      <c r="S627" s="301"/>
      <c r="T627" s="9"/>
      <c r="U627" s="9"/>
      <c r="V627" s="9"/>
      <c r="W627" s="9"/>
      <c r="X627" s="9"/>
      <c r="Y627" s="9"/>
      <c r="Z627" s="9"/>
      <c r="AA627" s="9"/>
      <c r="AB627" s="9"/>
    </row>
    <row r="628">
      <c r="A628" s="9"/>
      <c r="B628" s="154"/>
      <c r="C628" s="424"/>
      <c r="D628" s="9"/>
      <c r="E628" s="9"/>
      <c r="F628" s="9"/>
      <c r="G628" s="156"/>
      <c r="H628" s="156"/>
      <c r="I628" s="156"/>
      <c r="J628" s="156"/>
      <c r="K628" s="9"/>
      <c r="L628" s="9"/>
      <c r="M628" s="9"/>
      <c r="N628" s="425"/>
      <c r="O628" s="425"/>
      <c r="P628" s="425"/>
      <c r="Q628" s="300"/>
      <c r="R628" s="9"/>
      <c r="S628" s="301"/>
      <c r="T628" s="9"/>
      <c r="U628" s="9"/>
      <c r="V628" s="9"/>
      <c r="W628" s="9"/>
      <c r="X628" s="9"/>
      <c r="Y628" s="9"/>
      <c r="Z628" s="9"/>
      <c r="AA628" s="9"/>
      <c r="AB628" s="9"/>
    </row>
    <row r="629">
      <c r="A629" s="9"/>
      <c r="B629" s="154"/>
      <c r="C629" s="424"/>
      <c r="D629" s="9"/>
      <c r="E629" s="9"/>
      <c r="F629" s="9"/>
      <c r="G629" s="156"/>
      <c r="H629" s="156"/>
      <c r="I629" s="156"/>
      <c r="J629" s="156"/>
      <c r="K629" s="9"/>
      <c r="L629" s="9"/>
      <c r="M629" s="9"/>
      <c r="N629" s="425"/>
      <c r="O629" s="425"/>
      <c r="P629" s="425"/>
      <c r="Q629" s="300"/>
      <c r="R629" s="9"/>
      <c r="S629" s="301"/>
      <c r="T629" s="9"/>
      <c r="U629" s="9"/>
      <c r="V629" s="9"/>
      <c r="W629" s="9"/>
      <c r="X629" s="9"/>
      <c r="Y629" s="9"/>
      <c r="Z629" s="9"/>
      <c r="AA629" s="9"/>
      <c r="AB629" s="9"/>
    </row>
    <row r="630">
      <c r="A630" s="9"/>
      <c r="B630" s="154"/>
      <c r="C630" s="424"/>
      <c r="D630" s="9"/>
      <c r="E630" s="9"/>
      <c r="F630" s="9"/>
      <c r="G630" s="156"/>
      <c r="H630" s="156"/>
      <c r="I630" s="156"/>
      <c r="J630" s="156"/>
      <c r="K630" s="9"/>
      <c r="L630" s="9"/>
      <c r="M630" s="9"/>
      <c r="N630" s="425"/>
      <c r="O630" s="425"/>
      <c r="P630" s="425"/>
      <c r="Q630" s="300"/>
      <c r="R630" s="9"/>
      <c r="S630" s="301"/>
      <c r="T630" s="9"/>
      <c r="U630" s="9"/>
      <c r="V630" s="9"/>
      <c r="W630" s="9"/>
      <c r="X630" s="9"/>
      <c r="Y630" s="9"/>
      <c r="Z630" s="9"/>
      <c r="AA630" s="9"/>
      <c r="AB630" s="9"/>
    </row>
    <row r="631">
      <c r="A631" s="9"/>
      <c r="B631" s="154"/>
      <c r="C631" s="424"/>
      <c r="D631" s="9"/>
      <c r="E631" s="9"/>
      <c r="F631" s="9"/>
      <c r="G631" s="156"/>
      <c r="H631" s="156"/>
      <c r="I631" s="156"/>
      <c r="J631" s="156"/>
      <c r="K631" s="9"/>
      <c r="L631" s="9"/>
      <c r="M631" s="9"/>
      <c r="N631" s="425"/>
      <c r="O631" s="425"/>
      <c r="P631" s="425"/>
      <c r="Q631" s="300"/>
      <c r="R631" s="9"/>
      <c r="S631" s="301"/>
      <c r="T631" s="9"/>
      <c r="U631" s="9"/>
      <c r="V631" s="9"/>
      <c r="W631" s="9"/>
      <c r="X631" s="9"/>
      <c r="Y631" s="9"/>
      <c r="Z631" s="9"/>
      <c r="AA631" s="9"/>
      <c r="AB631" s="9"/>
    </row>
    <row r="632">
      <c r="A632" s="9"/>
      <c r="B632" s="154"/>
      <c r="C632" s="424"/>
      <c r="D632" s="9"/>
      <c r="E632" s="9"/>
      <c r="F632" s="9"/>
      <c r="G632" s="156"/>
      <c r="H632" s="156"/>
      <c r="I632" s="156"/>
      <c r="J632" s="156"/>
      <c r="K632" s="9"/>
      <c r="L632" s="9"/>
      <c r="M632" s="9"/>
      <c r="N632" s="425"/>
      <c r="O632" s="425"/>
      <c r="P632" s="425"/>
      <c r="Q632" s="300"/>
      <c r="R632" s="9"/>
      <c r="S632" s="301"/>
      <c r="T632" s="9"/>
      <c r="U632" s="9"/>
      <c r="V632" s="9"/>
      <c r="W632" s="9"/>
      <c r="X632" s="9"/>
      <c r="Y632" s="9"/>
      <c r="Z632" s="9"/>
      <c r="AA632" s="9"/>
      <c r="AB632" s="9"/>
    </row>
    <row r="633">
      <c r="A633" s="9"/>
      <c r="B633" s="154"/>
      <c r="C633" s="424"/>
      <c r="D633" s="9"/>
      <c r="E633" s="9"/>
      <c r="F633" s="9"/>
      <c r="G633" s="156"/>
      <c r="H633" s="156"/>
      <c r="I633" s="156"/>
      <c r="J633" s="156"/>
      <c r="K633" s="9"/>
      <c r="L633" s="9"/>
      <c r="M633" s="9"/>
      <c r="N633" s="425"/>
      <c r="O633" s="425"/>
      <c r="P633" s="425"/>
      <c r="Q633" s="300"/>
      <c r="R633" s="9"/>
      <c r="S633" s="301"/>
      <c r="T633" s="9"/>
      <c r="U633" s="9"/>
      <c r="V633" s="9"/>
      <c r="W633" s="9"/>
      <c r="X633" s="9"/>
      <c r="Y633" s="9"/>
      <c r="Z633" s="9"/>
      <c r="AA633" s="9"/>
      <c r="AB633" s="9"/>
    </row>
    <row r="634">
      <c r="A634" s="9"/>
      <c r="B634" s="154"/>
      <c r="C634" s="424"/>
      <c r="D634" s="9"/>
      <c r="E634" s="9"/>
      <c r="F634" s="9"/>
      <c r="G634" s="156"/>
      <c r="H634" s="156"/>
      <c r="I634" s="156"/>
      <c r="J634" s="156"/>
      <c r="K634" s="9"/>
      <c r="L634" s="9"/>
      <c r="M634" s="9"/>
      <c r="N634" s="425"/>
      <c r="O634" s="425"/>
      <c r="P634" s="425"/>
      <c r="Q634" s="300"/>
      <c r="R634" s="9"/>
      <c r="S634" s="301"/>
      <c r="T634" s="9"/>
      <c r="U634" s="9"/>
      <c r="V634" s="9"/>
      <c r="W634" s="9"/>
      <c r="X634" s="9"/>
      <c r="Y634" s="9"/>
      <c r="Z634" s="9"/>
      <c r="AA634" s="9"/>
      <c r="AB634" s="9"/>
    </row>
    <row r="635">
      <c r="A635" s="9"/>
      <c r="B635" s="154"/>
      <c r="C635" s="424"/>
      <c r="D635" s="9"/>
      <c r="E635" s="9"/>
      <c r="F635" s="9"/>
      <c r="G635" s="156"/>
      <c r="H635" s="156"/>
      <c r="I635" s="156"/>
      <c r="J635" s="156"/>
      <c r="K635" s="9"/>
      <c r="L635" s="9"/>
      <c r="M635" s="9"/>
      <c r="N635" s="425"/>
      <c r="O635" s="425"/>
      <c r="P635" s="425"/>
      <c r="Q635" s="300"/>
      <c r="R635" s="9"/>
      <c r="S635" s="301"/>
      <c r="T635" s="9"/>
      <c r="U635" s="9"/>
      <c r="V635" s="9"/>
      <c r="W635" s="9"/>
      <c r="X635" s="9"/>
      <c r="Y635" s="9"/>
      <c r="Z635" s="9"/>
      <c r="AA635" s="9"/>
      <c r="AB635" s="9"/>
    </row>
    <row r="636">
      <c r="A636" s="9"/>
      <c r="B636" s="154"/>
      <c r="C636" s="424"/>
      <c r="D636" s="9"/>
      <c r="E636" s="9"/>
      <c r="F636" s="9"/>
      <c r="G636" s="156"/>
      <c r="H636" s="156"/>
      <c r="I636" s="156"/>
      <c r="J636" s="156"/>
      <c r="K636" s="9"/>
      <c r="L636" s="9"/>
      <c r="M636" s="9"/>
      <c r="N636" s="425"/>
      <c r="O636" s="425"/>
      <c r="P636" s="425"/>
      <c r="Q636" s="300"/>
      <c r="R636" s="9"/>
      <c r="S636" s="301"/>
      <c r="T636" s="9"/>
      <c r="U636" s="9"/>
      <c r="V636" s="9"/>
      <c r="W636" s="9"/>
      <c r="X636" s="9"/>
      <c r="Y636" s="9"/>
      <c r="Z636" s="9"/>
      <c r="AA636" s="9"/>
      <c r="AB636" s="9"/>
    </row>
    <row r="637">
      <c r="A637" s="9"/>
      <c r="B637" s="154"/>
      <c r="C637" s="424"/>
      <c r="D637" s="9"/>
      <c r="E637" s="9"/>
      <c r="F637" s="9"/>
      <c r="G637" s="156"/>
      <c r="H637" s="156"/>
      <c r="I637" s="156"/>
      <c r="J637" s="156"/>
      <c r="K637" s="9"/>
      <c r="L637" s="9"/>
      <c r="M637" s="9"/>
      <c r="N637" s="425"/>
      <c r="O637" s="425"/>
      <c r="P637" s="425"/>
      <c r="Q637" s="300"/>
      <c r="R637" s="9"/>
      <c r="S637" s="301"/>
      <c r="T637" s="9"/>
      <c r="U637" s="9"/>
      <c r="V637" s="9"/>
      <c r="W637" s="9"/>
      <c r="X637" s="9"/>
      <c r="Y637" s="9"/>
      <c r="Z637" s="9"/>
      <c r="AA637" s="9"/>
      <c r="AB637" s="9"/>
    </row>
    <row r="638">
      <c r="A638" s="9"/>
      <c r="B638" s="154"/>
      <c r="C638" s="424"/>
      <c r="D638" s="9"/>
      <c r="E638" s="9"/>
      <c r="F638" s="9"/>
      <c r="G638" s="156"/>
      <c r="H638" s="156"/>
      <c r="I638" s="156"/>
      <c r="J638" s="156"/>
      <c r="K638" s="9"/>
      <c r="L638" s="9"/>
      <c r="M638" s="9"/>
      <c r="N638" s="425"/>
      <c r="O638" s="425"/>
      <c r="P638" s="425"/>
      <c r="Q638" s="300"/>
      <c r="R638" s="9"/>
      <c r="S638" s="301"/>
      <c r="T638" s="9"/>
      <c r="U638" s="9"/>
      <c r="V638" s="9"/>
      <c r="W638" s="9"/>
      <c r="X638" s="9"/>
      <c r="Y638" s="9"/>
      <c r="Z638" s="9"/>
      <c r="AA638" s="9"/>
      <c r="AB638" s="9"/>
    </row>
    <row r="639">
      <c r="A639" s="9"/>
      <c r="B639" s="154"/>
      <c r="C639" s="424"/>
      <c r="D639" s="9"/>
      <c r="E639" s="9"/>
      <c r="F639" s="9"/>
      <c r="G639" s="156"/>
      <c r="H639" s="156"/>
      <c r="I639" s="156"/>
      <c r="J639" s="156"/>
      <c r="K639" s="9"/>
      <c r="L639" s="9"/>
      <c r="M639" s="9"/>
      <c r="N639" s="425"/>
      <c r="O639" s="425"/>
      <c r="P639" s="425"/>
      <c r="Q639" s="300"/>
      <c r="R639" s="9"/>
      <c r="S639" s="301"/>
      <c r="T639" s="9"/>
      <c r="U639" s="9"/>
      <c r="V639" s="9"/>
      <c r="W639" s="9"/>
      <c r="X639" s="9"/>
      <c r="Y639" s="9"/>
      <c r="Z639" s="9"/>
      <c r="AA639" s="9"/>
      <c r="AB639" s="9"/>
    </row>
    <row r="640">
      <c r="A640" s="9"/>
      <c r="B640" s="154"/>
      <c r="C640" s="424"/>
      <c r="D640" s="9"/>
      <c r="E640" s="9"/>
      <c r="F640" s="9"/>
      <c r="G640" s="156"/>
      <c r="H640" s="156"/>
      <c r="I640" s="156"/>
      <c r="J640" s="156"/>
      <c r="K640" s="9"/>
      <c r="L640" s="9"/>
      <c r="M640" s="9"/>
      <c r="N640" s="425"/>
      <c r="O640" s="425"/>
      <c r="P640" s="425"/>
      <c r="Q640" s="300"/>
      <c r="R640" s="9"/>
      <c r="S640" s="301"/>
      <c r="T640" s="9"/>
      <c r="U640" s="9"/>
      <c r="V640" s="9"/>
      <c r="W640" s="9"/>
      <c r="X640" s="9"/>
      <c r="Y640" s="9"/>
      <c r="Z640" s="9"/>
      <c r="AA640" s="9"/>
      <c r="AB640" s="9"/>
    </row>
    <row r="641">
      <c r="A641" s="9"/>
      <c r="B641" s="154"/>
      <c r="C641" s="424"/>
      <c r="D641" s="9"/>
      <c r="E641" s="9"/>
      <c r="F641" s="9"/>
      <c r="G641" s="156"/>
      <c r="H641" s="156"/>
      <c r="I641" s="156"/>
      <c r="J641" s="156"/>
      <c r="K641" s="9"/>
      <c r="L641" s="9"/>
      <c r="M641" s="9"/>
      <c r="N641" s="425"/>
      <c r="O641" s="425"/>
      <c r="P641" s="425"/>
      <c r="Q641" s="300"/>
      <c r="R641" s="9"/>
      <c r="S641" s="301"/>
      <c r="T641" s="9"/>
      <c r="U641" s="9"/>
      <c r="V641" s="9"/>
      <c r="W641" s="9"/>
      <c r="X641" s="9"/>
      <c r="Y641" s="9"/>
      <c r="Z641" s="9"/>
      <c r="AA641" s="9"/>
      <c r="AB641" s="9"/>
    </row>
    <row r="642">
      <c r="A642" s="9"/>
      <c r="B642" s="154"/>
      <c r="C642" s="424"/>
      <c r="D642" s="9"/>
      <c r="E642" s="9"/>
      <c r="F642" s="9"/>
      <c r="G642" s="156"/>
      <c r="H642" s="156"/>
      <c r="I642" s="156"/>
      <c r="J642" s="156"/>
      <c r="K642" s="9"/>
      <c r="L642" s="9"/>
      <c r="M642" s="9"/>
      <c r="N642" s="425"/>
      <c r="O642" s="425"/>
      <c r="P642" s="425"/>
      <c r="Q642" s="300"/>
      <c r="R642" s="9"/>
      <c r="S642" s="301"/>
      <c r="T642" s="9"/>
      <c r="U642" s="9"/>
      <c r="V642" s="9"/>
      <c r="W642" s="9"/>
      <c r="X642" s="9"/>
      <c r="Y642" s="9"/>
      <c r="Z642" s="9"/>
      <c r="AA642" s="9"/>
      <c r="AB642" s="9"/>
    </row>
    <row r="643">
      <c r="A643" s="9"/>
      <c r="B643" s="154"/>
      <c r="C643" s="424"/>
      <c r="D643" s="9"/>
      <c r="E643" s="9"/>
      <c r="F643" s="9"/>
      <c r="G643" s="156"/>
      <c r="H643" s="156"/>
      <c r="I643" s="156"/>
      <c r="J643" s="156"/>
      <c r="K643" s="9"/>
      <c r="L643" s="9"/>
      <c r="M643" s="9"/>
      <c r="N643" s="425"/>
      <c r="O643" s="425"/>
      <c r="P643" s="425"/>
      <c r="Q643" s="300"/>
      <c r="R643" s="9"/>
      <c r="S643" s="301"/>
      <c r="T643" s="9"/>
      <c r="U643" s="9"/>
      <c r="V643" s="9"/>
      <c r="W643" s="9"/>
      <c r="X643" s="9"/>
      <c r="Y643" s="9"/>
      <c r="Z643" s="9"/>
      <c r="AA643" s="9"/>
      <c r="AB643" s="9"/>
    </row>
    <row r="644">
      <c r="A644" s="9"/>
      <c r="B644" s="154"/>
      <c r="C644" s="424"/>
      <c r="D644" s="9"/>
      <c r="E644" s="9"/>
      <c r="F644" s="9"/>
      <c r="G644" s="156"/>
      <c r="H644" s="156"/>
      <c r="I644" s="156"/>
      <c r="J644" s="156"/>
      <c r="K644" s="9"/>
      <c r="L644" s="9"/>
      <c r="M644" s="9"/>
      <c r="N644" s="425"/>
      <c r="O644" s="425"/>
      <c r="P644" s="425"/>
      <c r="Q644" s="300"/>
      <c r="R644" s="9"/>
      <c r="S644" s="301"/>
      <c r="T644" s="9"/>
      <c r="U644" s="9"/>
      <c r="V644" s="9"/>
      <c r="W644" s="9"/>
      <c r="X644" s="9"/>
      <c r="Y644" s="9"/>
      <c r="Z644" s="9"/>
      <c r="AA644" s="9"/>
      <c r="AB644" s="9"/>
    </row>
    <row r="645">
      <c r="A645" s="9"/>
      <c r="B645" s="154"/>
      <c r="C645" s="424"/>
      <c r="D645" s="9"/>
      <c r="E645" s="9"/>
      <c r="F645" s="9"/>
      <c r="G645" s="156"/>
      <c r="H645" s="156"/>
      <c r="I645" s="156"/>
      <c r="J645" s="156"/>
      <c r="K645" s="9"/>
      <c r="L645" s="9"/>
      <c r="M645" s="9"/>
      <c r="N645" s="425"/>
      <c r="O645" s="425"/>
      <c r="P645" s="425"/>
      <c r="Q645" s="300"/>
      <c r="R645" s="9"/>
      <c r="S645" s="301"/>
      <c r="T645" s="9"/>
      <c r="U645" s="9"/>
      <c r="V645" s="9"/>
      <c r="W645" s="9"/>
      <c r="X645" s="9"/>
      <c r="Y645" s="9"/>
      <c r="Z645" s="9"/>
      <c r="AA645" s="9"/>
      <c r="AB645" s="9"/>
    </row>
    <row r="646">
      <c r="A646" s="9"/>
      <c r="B646" s="154"/>
      <c r="C646" s="424"/>
      <c r="D646" s="9"/>
      <c r="E646" s="9"/>
      <c r="F646" s="9"/>
      <c r="G646" s="156"/>
      <c r="H646" s="156"/>
      <c r="I646" s="156"/>
      <c r="J646" s="156"/>
      <c r="K646" s="9"/>
      <c r="L646" s="9"/>
      <c r="M646" s="9"/>
      <c r="N646" s="425"/>
      <c r="O646" s="425"/>
      <c r="P646" s="425"/>
      <c r="Q646" s="300"/>
      <c r="R646" s="9"/>
      <c r="S646" s="301"/>
      <c r="T646" s="9"/>
      <c r="U646" s="9"/>
      <c r="V646" s="9"/>
      <c r="W646" s="9"/>
      <c r="X646" s="9"/>
      <c r="Y646" s="9"/>
      <c r="Z646" s="9"/>
      <c r="AA646" s="9"/>
      <c r="AB646" s="9"/>
    </row>
    <row r="647">
      <c r="A647" s="9"/>
      <c r="B647" s="154"/>
      <c r="C647" s="424"/>
      <c r="D647" s="9"/>
      <c r="E647" s="9"/>
      <c r="F647" s="9"/>
      <c r="G647" s="156"/>
      <c r="H647" s="156"/>
      <c r="I647" s="156"/>
      <c r="J647" s="156"/>
      <c r="K647" s="9"/>
      <c r="L647" s="9"/>
      <c r="M647" s="9"/>
      <c r="N647" s="425"/>
      <c r="O647" s="425"/>
      <c r="P647" s="425"/>
      <c r="Q647" s="300"/>
      <c r="R647" s="9"/>
      <c r="S647" s="301"/>
      <c r="T647" s="9"/>
      <c r="U647" s="9"/>
      <c r="V647" s="9"/>
      <c r="W647" s="9"/>
      <c r="X647" s="9"/>
      <c r="Y647" s="9"/>
      <c r="Z647" s="9"/>
      <c r="AA647" s="9"/>
      <c r="AB647" s="9"/>
    </row>
    <row r="648">
      <c r="A648" s="9"/>
      <c r="B648" s="154"/>
      <c r="C648" s="424"/>
      <c r="D648" s="9"/>
      <c r="E648" s="9"/>
      <c r="F648" s="9"/>
      <c r="G648" s="156"/>
      <c r="H648" s="156"/>
      <c r="I648" s="156"/>
      <c r="J648" s="156"/>
      <c r="K648" s="9"/>
      <c r="L648" s="9"/>
      <c r="M648" s="9"/>
      <c r="N648" s="425"/>
      <c r="O648" s="425"/>
      <c r="P648" s="425"/>
      <c r="Q648" s="300"/>
      <c r="R648" s="9"/>
      <c r="S648" s="301"/>
      <c r="T648" s="9"/>
      <c r="U648" s="9"/>
      <c r="V648" s="9"/>
      <c r="W648" s="9"/>
      <c r="X648" s="9"/>
      <c r="Y648" s="9"/>
      <c r="Z648" s="9"/>
      <c r="AA648" s="9"/>
      <c r="AB648" s="9"/>
    </row>
    <row r="649">
      <c r="A649" s="9"/>
      <c r="B649" s="154"/>
      <c r="C649" s="424"/>
      <c r="D649" s="9"/>
      <c r="E649" s="9"/>
      <c r="F649" s="9"/>
      <c r="G649" s="156"/>
      <c r="H649" s="156"/>
      <c r="I649" s="156"/>
      <c r="J649" s="156"/>
      <c r="K649" s="9"/>
      <c r="L649" s="9"/>
      <c r="M649" s="9"/>
      <c r="N649" s="425"/>
      <c r="O649" s="425"/>
      <c r="P649" s="425"/>
      <c r="Q649" s="300"/>
      <c r="R649" s="9"/>
      <c r="S649" s="301"/>
      <c r="T649" s="9"/>
      <c r="U649" s="9"/>
      <c r="V649" s="9"/>
      <c r="W649" s="9"/>
      <c r="X649" s="9"/>
      <c r="Y649" s="9"/>
      <c r="Z649" s="9"/>
      <c r="AA649" s="9"/>
      <c r="AB649" s="9"/>
    </row>
    <row r="650">
      <c r="A650" s="9"/>
      <c r="B650" s="154"/>
      <c r="C650" s="424"/>
      <c r="D650" s="9"/>
      <c r="E650" s="9"/>
      <c r="F650" s="9"/>
      <c r="G650" s="156"/>
      <c r="H650" s="156"/>
      <c r="I650" s="156"/>
      <c r="J650" s="156"/>
      <c r="K650" s="9"/>
      <c r="L650" s="9"/>
      <c r="M650" s="9"/>
      <c r="N650" s="425"/>
      <c r="O650" s="425"/>
      <c r="P650" s="425"/>
      <c r="Q650" s="300"/>
      <c r="R650" s="9"/>
      <c r="S650" s="301"/>
      <c r="T650" s="9"/>
      <c r="U650" s="9"/>
      <c r="V650" s="9"/>
      <c r="W650" s="9"/>
      <c r="X650" s="9"/>
      <c r="Y650" s="9"/>
      <c r="Z650" s="9"/>
      <c r="AA650" s="9"/>
      <c r="AB650" s="9"/>
    </row>
    <row r="651">
      <c r="A651" s="9"/>
      <c r="B651" s="154"/>
      <c r="C651" s="424"/>
      <c r="D651" s="9"/>
      <c r="E651" s="9"/>
      <c r="F651" s="9"/>
      <c r="G651" s="156"/>
      <c r="H651" s="156"/>
      <c r="I651" s="156"/>
      <c r="J651" s="156"/>
      <c r="K651" s="9"/>
      <c r="L651" s="9"/>
      <c r="M651" s="9"/>
      <c r="N651" s="425"/>
      <c r="O651" s="425"/>
      <c r="P651" s="425"/>
      <c r="Q651" s="300"/>
      <c r="R651" s="9"/>
      <c r="S651" s="301"/>
      <c r="T651" s="9"/>
      <c r="U651" s="9"/>
      <c r="V651" s="9"/>
      <c r="W651" s="9"/>
      <c r="X651" s="9"/>
      <c r="Y651" s="9"/>
      <c r="Z651" s="9"/>
      <c r="AA651" s="9"/>
      <c r="AB651" s="9"/>
    </row>
    <row r="652">
      <c r="A652" s="9"/>
      <c r="B652" s="154"/>
      <c r="C652" s="424"/>
      <c r="D652" s="9"/>
      <c r="E652" s="9"/>
      <c r="F652" s="9"/>
      <c r="G652" s="156"/>
      <c r="H652" s="156"/>
      <c r="I652" s="156"/>
      <c r="J652" s="156"/>
      <c r="K652" s="9"/>
      <c r="L652" s="9"/>
      <c r="M652" s="9"/>
      <c r="N652" s="425"/>
      <c r="O652" s="425"/>
      <c r="P652" s="425"/>
      <c r="Q652" s="300"/>
      <c r="R652" s="9"/>
      <c r="S652" s="301"/>
      <c r="T652" s="9"/>
      <c r="U652" s="9"/>
      <c r="V652" s="9"/>
      <c r="W652" s="9"/>
      <c r="X652" s="9"/>
      <c r="Y652" s="9"/>
      <c r="Z652" s="9"/>
      <c r="AA652" s="9"/>
      <c r="AB652" s="9"/>
    </row>
    <row r="653">
      <c r="A653" s="9"/>
      <c r="B653" s="154"/>
      <c r="C653" s="424"/>
      <c r="D653" s="9"/>
      <c r="E653" s="9"/>
      <c r="F653" s="9"/>
      <c r="G653" s="156"/>
      <c r="H653" s="156"/>
      <c r="I653" s="156"/>
      <c r="J653" s="156"/>
      <c r="K653" s="9"/>
      <c r="L653" s="9"/>
      <c r="M653" s="9"/>
      <c r="N653" s="425"/>
      <c r="O653" s="425"/>
      <c r="P653" s="425"/>
      <c r="Q653" s="300"/>
      <c r="R653" s="9"/>
      <c r="S653" s="301"/>
      <c r="T653" s="9"/>
      <c r="U653" s="9"/>
      <c r="V653" s="9"/>
      <c r="W653" s="9"/>
      <c r="X653" s="9"/>
      <c r="Y653" s="9"/>
      <c r="Z653" s="9"/>
      <c r="AA653" s="9"/>
      <c r="AB653" s="9"/>
    </row>
    <row r="654">
      <c r="A654" s="9"/>
      <c r="B654" s="154"/>
      <c r="C654" s="424"/>
      <c r="D654" s="9"/>
      <c r="E654" s="9"/>
      <c r="F654" s="9"/>
      <c r="G654" s="156"/>
      <c r="H654" s="156"/>
      <c r="I654" s="156"/>
      <c r="J654" s="156"/>
      <c r="K654" s="9"/>
      <c r="L654" s="9"/>
      <c r="M654" s="9"/>
      <c r="N654" s="425"/>
      <c r="O654" s="425"/>
      <c r="P654" s="425"/>
      <c r="Q654" s="300"/>
      <c r="R654" s="9"/>
      <c r="S654" s="301"/>
      <c r="T654" s="9"/>
      <c r="U654" s="9"/>
      <c r="V654" s="9"/>
      <c r="W654" s="9"/>
      <c r="X654" s="9"/>
      <c r="Y654" s="9"/>
      <c r="Z654" s="9"/>
      <c r="AA654" s="9"/>
      <c r="AB654" s="9"/>
    </row>
    <row r="655">
      <c r="A655" s="9"/>
      <c r="B655" s="154"/>
      <c r="C655" s="424"/>
      <c r="D655" s="9"/>
      <c r="E655" s="9"/>
      <c r="F655" s="9"/>
      <c r="G655" s="156"/>
      <c r="H655" s="156"/>
      <c r="I655" s="156"/>
      <c r="J655" s="156"/>
      <c r="K655" s="9"/>
      <c r="L655" s="9"/>
      <c r="M655" s="9"/>
      <c r="N655" s="425"/>
      <c r="O655" s="425"/>
      <c r="P655" s="425"/>
      <c r="Q655" s="300"/>
      <c r="R655" s="9"/>
      <c r="S655" s="301"/>
      <c r="T655" s="9"/>
      <c r="U655" s="9"/>
      <c r="V655" s="9"/>
      <c r="W655" s="9"/>
      <c r="X655" s="9"/>
      <c r="Y655" s="9"/>
      <c r="Z655" s="9"/>
      <c r="AA655" s="9"/>
      <c r="AB655" s="9"/>
    </row>
    <row r="656">
      <c r="A656" s="9"/>
      <c r="B656" s="154"/>
      <c r="C656" s="424"/>
      <c r="D656" s="9"/>
      <c r="E656" s="9"/>
      <c r="F656" s="9"/>
      <c r="G656" s="156"/>
      <c r="H656" s="156"/>
      <c r="I656" s="156"/>
      <c r="J656" s="156"/>
      <c r="K656" s="9"/>
      <c r="L656" s="9"/>
      <c r="M656" s="9"/>
      <c r="N656" s="425"/>
      <c r="O656" s="425"/>
      <c r="P656" s="425"/>
      <c r="Q656" s="300"/>
      <c r="R656" s="9"/>
      <c r="S656" s="301"/>
      <c r="T656" s="9"/>
      <c r="U656" s="9"/>
      <c r="V656" s="9"/>
      <c r="W656" s="9"/>
      <c r="X656" s="9"/>
      <c r="Y656" s="9"/>
      <c r="Z656" s="9"/>
      <c r="AA656" s="9"/>
      <c r="AB656" s="9"/>
    </row>
    <row r="657">
      <c r="A657" s="9"/>
      <c r="B657" s="154"/>
      <c r="C657" s="424"/>
      <c r="D657" s="9"/>
      <c r="E657" s="9"/>
      <c r="F657" s="9"/>
      <c r="G657" s="156"/>
      <c r="H657" s="156"/>
      <c r="I657" s="156"/>
      <c r="J657" s="156"/>
      <c r="K657" s="9"/>
      <c r="L657" s="9"/>
      <c r="M657" s="9"/>
      <c r="N657" s="425"/>
      <c r="O657" s="425"/>
      <c r="P657" s="425"/>
      <c r="Q657" s="300"/>
      <c r="R657" s="9"/>
      <c r="S657" s="301"/>
      <c r="T657" s="9"/>
      <c r="U657" s="9"/>
      <c r="V657" s="9"/>
      <c r="W657" s="9"/>
      <c r="X657" s="9"/>
      <c r="Y657" s="9"/>
      <c r="Z657" s="9"/>
      <c r="AA657" s="9"/>
      <c r="AB657" s="9"/>
    </row>
    <row r="658">
      <c r="A658" s="9"/>
      <c r="B658" s="154"/>
      <c r="C658" s="424"/>
      <c r="D658" s="9"/>
      <c r="E658" s="9"/>
      <c r="F658" s="9"/>
      <c r="G658" s="156"/>
      <c r="H658" s="156"/>
      <c r="I658" s="156"/>
      <c r="J658" s="156"/>
      <c r="K658" s="9"/>
      <c r="L658" s="9"/>
      <c r="M658" s="9"/>
      <c r="N658" s="425"/>
      <c r="O658" s="425"/>
      <c r="P658" s="425"/>
      <c r="Q658" s="300"/>
      <c r="R658" s="9"/>
      <c r="S658" s="301"/>
      <c r="T658" s="9"/>
      <c r="U658" s="9"/>
      <c r="V658" s="9"/>
      <c r="W658" s="9"/>
      <c r="X658" s="9"/>
      <c r="Y658" s="9"/>
      <c r="Z658" s="9"/>
      <c r="AA658" s="9"/>
      <c r="AB658" s="9"/>
    </row>
    <row r="659">
      <c r="A659" s="9"/>
      <c r="B659" s="154"/>
      <c r="C659" s="424"/>
      <c r="D659" s="9"/>
      <c r="E659" s="9"/>
      <c r="F659" s="9"/>
      <c r="G659" s="156"/>
      <c r="H659" s="156"/>
      <c r="I659" s="156"/>
      <c r="J659" s="156"/>
      <c r="K659" s="9"/>
      <c r="L659" s="9"/>
      <c r="M659" s="9"/>
      <c r="N659" s="425"/>
      <c r="O659" s="425"/>
      <c r="P659" s="425"/>
      <c r="Q659" s="300"/>
      <c r="R659" s="9"/>
      <c r="S659" s="301"/>
      <c r="T659" s="9"/>
      <c r="U659" s="9"/>
      <c r="V659" s="9"/>
      <c r="W659" s="9"/>
      <c r="X659" s="9"/>
      <c r="Y659" s="9"/>
      <c r="Z659" s="9"/>
      <c r="AA659" s="9"/>
      <c r="AB659" s="9"/>
    </row>
    <row r="660">
      <c r="A660" s="9"/>
      <c r="B660" s="154"/>
      <c r="C660" s="424"/>
      <c r="D660" s="9"/>
      <c r="E660" s="9"/>
      <c r="F660" s="9"/>
      <c r="G660" s="156"/>
      <c r="H660" s="156"/>
      <c r="I660" s="156"/>
      <c r="J660" s="156"/>
      <c r="K660" s="9"/>
      <c r="L660" s="9"/>
      <c r="M660" s="9"/>
      <c r="N660" s="425"/>
      <c r="O660" s="425"/>
      <c r="P660" s="425"/>
      <c r="Q660" s="300"/>
      <c r="R660" s="9"/>
      <c r="S660" s="301"/>
      <c r="T660" s="9"/>
      <c r="U660" s="9"/>
      <c r="V660" s="9"/>
      <c r="W660" s="9"/>
      <c r="X660" s="9"/>
      <c r="Y660" s="9"/>
      <c r="Z660" s="9"/>
      <c r="AA660" s="9"/>
      <c r="AB660" s="9"/>
    </row>
    <row r="661">
      <c r="A661" s="9"/>
      <c r="B661" s="154"/>
      <c r="C661" s="424"/>
      <c r="D661" s="9"/>
      <c r="E661" s="9"/>
      <c r="F661" s="9"/>
      <c r="G661" s="156"/>
      <c r="H661" s="156"/>
      <c r="I661" s="156"/>
      <c r="J661" s="156"/>
      <c r="K661" s="9"/>
      <c r="L661" s="9"/>
      <c r="M661" s="9"/>
      <c r="N661" s="425"/>
      <c r="O661" s="425"/>
      <c r="P661" s="425"/>
      <c r="Q661" s="300"/>
      <c r="R661" s="9"/>
      <c r="S661" s="301"/>
      <c r="T661" s="9"/>
      <c r="U661" s="9"/>
      <c r="V661" s="9"/>
      <c r="W661" s="9"/>
      <c r="X661" s="9"/>
      <c r="Y661" s="9"/>
      <c r="Z661" s="9"/>
      <c r="AA661" s="9"/>
      <c r="AB661" s="9"/>
    </row>
    <row r="662">
      <c r="A662" s="9"/>
      <c r="B662" s="154"/>
      <c r="C662" s="424"/>
      <c r="D662" s="9"/>
      <c r="E662" s="9"/>
      <c r="F662" s="9"/>
      <c r="G662" s="156"/>
      <c r="H662" s="156"/>
      <c r="I662" s="156"/>
      <c r="J662" s="156"/>
      <c r="K662" s="9"/>
      <c r="L662" s="9"/>
      <c r="M662" s="9"/>
      <c r="N662" s="425"/>
      <c r="O662" s="425"/>
      <c r="P662" s="425"/>
      <c r="Q662" s="300"/>
      <c r="R662" s="9"/>
      <c r="S662" s="301"/>
      <c r="T662" s="9"/>
      <c r="U662" s="9"/>
      <c r="V662" s="9"/>
      <c r="W662" s="9"/>
      <c r="X662" s="9"/>
      <c r="Y662" s="9"/>
      <c r="Z662" s="9"/>
      <c r="AA662" s="9"/>
      <c r="AB662" s="9"/>
    </row>
    <row r="663">
      <c r="A663" s="9"/>
      <c r="B663" s="154"/>
      <c r="C663" s="424"/>
      <c r="D663" s="9"/>
      <c r="E663" s="9"/>
      <c r="F663" s="9"/>
      <c r="G663" s="156"/>
      <c r="H663" s="156"/>
      <c r="I663" s="156"/>
      <c r="J663" s="156"/>
      <c r="K663" s="9"/>
      <c r="L663" s="9"/>
      <c r="M663" s="9"/>
      <c r="N663" s="425"/>
      <c r="O663" s="425"/>
      <c r="P663" s="425"/>
      <c r="Q663" s="300"/>
      <c r="R663" s="9"/>
      <c r="S663" s="301"/>
      <c r="T663" s="9"/>
      <c r="U663" s="9"/>
      <c r="V663" s="9"/>
      <c r="W663" s="9"/>
      <c r="X663" s="9"/>
      <c r="Y663" s="9"/>
      <c r="Z663" s="9"/>
      <c r="AA663" s="9"/>
      <c r="AB663" s="9"/>
    </row>
    <row r="664">
      <c r="A664" s="9"/>
      <c r="B664" s="154"/>
      <c r="C664" s="424"/>
      <c r="D664" s="9"/>
      <c r="E664" s="9"/>
      <c r="F664" s="9"/>
      <c r="G664" s="156"/>
      <c r="H664" s="156"/>
      <c r="I664" s="156"/>
      <c r="J664" s="156"/>
      <c r="K664" s="9"/>
      <c r="L664" s="9"/>
      <c r="M664" s="9"/>
      <c r="N664" s="425"/>
      <c r="O664" s="425"/>
      <c r="P664" s="425"/>
      <c r="Q664" s="300"/>
      <c r="R664" s="9"/>
      <c r="S664" s="301"/>
      <c r="T664" s="9"/>
      <c r="U664" s="9"/>
      <c r="V664" s="9"/>
      <c r="W664" s="9"/>
      <c r="X664" s="9"/>
      <c r="Y664" s="9"/>
      <c r="Z664" s="9"/>
      <c r="AA664" s="9"/>
      <c r="AB664" s="9"/>
    </row>
    <row r="665">
      <c r="A665" s="9"/>
      <c r="B665" s="154"/>
      <c r="C665" s="424"/>
      <c r="D665" s="9"/>
      <c r="E665" s="9"/>
      <c r="F665" s="9"/>
      <c r="G665" s="156"/>
      <c r="H665" s="156"/>
      <c r="I665" s="156"/>
      <c r="J665" s="156"/>
      <c r="K665" s="9"/>
      <c r="L665" s="9"/>
      <c r="M665" s="9"/>
      <c r="N665" s="425"/>
      <c r="O665" s="425"/>
      <c r="P665" s="425"/>
      <c r="Q665" s="300"/>
      <c r="R665" s="9"/>
      <c r="S665" s="301"/>
      <c r="T665" s="9"/>
      <c r="U665" s="9"/>
      <c r="V665" s="9"/>
      <c r="W665" s="9"/>
      <c r="X665" s="9"/>
      <c r="Y665" s="9"/>
      <c r="Z665" s="9"/>
      <c r="AA665" s="9"/>
      <c r="AB665" s="9"/>
    </row>
    <row r="666">
      <c r="A666" s="9"/>
      <c r="B666" s="154"/>
      <c r="C666" s="424"/>
      <c r="D666" s="9"/>
      <c r="E666" s="9"/>
      <c r="F666" s="9"/>
      <c r="G666" s="156"/>
      <c r="H666" s="156"/>
      <c r="I666" s="156"/>
      <c r="J666" s="156"/>
      <c r="K666" s="9"/>
      <c r="L666" s="9"/>
      <c r="M666" s="9"/>
      <c r="N666" s="425"/>
      <c r="O666" s="425"/>
      <c r="P666" s="425"/>
      <c r="Q666" s="300"/>
      <c r="R666" s="9"/>
      <c r="S666" s="301"/>
      <c r="T666" s="9"/>
      <c r="U666" s="9"/>
      <c r="V666" s="9"/>
      <c r="W666" s="9"/>
      <c r="X666" s="9"/>
      <c r="Y666" s="9"/>
      <c r="Z666" s="9"/>
      <c r="AA666" s="9"/>
      <c r="AB666" s="9"/>
    </row>
    <row r="667">
      <c r="A667" s="9"/>
      <c r="B667" s="154"/>
      <c r="C667" s="424"/>
      <c r="D667" s="9"/>
      <c r="E667" s="9"/>
      <c r="F667" s="9"/>
      <c r="G667" s="156"/>
      <c r="H667" s="156"/>
      <c r="I667" s="156"/>
      <c r="J667" s="156"/>
      <c r="K667" s="9"/>
      <c r="L667" s="9"/>
      <c r="M667" s="9"/>
      <c r="N667" s="425"/>
      <c r="O667" s="425"/>
      <c r="P667" s="425"/>
      <c r="Q667" s="300"/>
      <c r="R667" s="9"/>
      <c r="S667" s="301"/>
      <c r="T667" s="9"/>
      <c r="U667" s="9"/>
      <c r="V667" s="9"/>
      <c r="W667" s="9"/>
      <c r="X667" s="9"/>
      <c r="Y667" s="9"/>
      <c r="Z667" s="9"/>
      <c r="AA667" s="9"/>
      <c r="AB667" s="9"/>
    </row>
    <row r="668">
      <c r="A668" s="9"/>
      <c r="B668" s="154"/>
      <c r="C668" s="424"/>
      <c r="D668" s="9"/>
      <c r="E668" s="9"/>
      <c r="F668" s="9"/>
      <c r="G668" s="156"/>
      <c r="H668" s="156"/>
      <c r="I668" s="156"/>
      <c r="J668" s="156"/>
      <c r="K668" s="9"/>
      <c r="L668" s="9"/>
      <c r="M668" s="9"/>
      <c r="N668" s="425"/>
      <c r="O668" s="425"/>
      <c r="P668" s="425"/>
      <c r="Q668" s="300"/>
      <c r="R668" s="9"/>
      <c r="S668" s="301"/>
      <c r="T668" s="9"/>
      <c r="U668" s="9"/>
      <c r="V668" s="9"/>
      <c r="W668" s="9"/>
      <c r="X668" s="9"/>
      <c r="Y668" s="9"/>
      <c r="Z668" s="9"/>
      <c r="AA668" s="9"/>
      <c r="AB668" s="9"/>
    </row>
    <row r="669">
      <c r="A669" s="9"/>
      <c r="B669" s="154"/>
      <c r="C669" s="424"/>
      <c r="D669" s="9"/>
      <c r="E669" s="9"/>
      <c r="F669" s="9"/>
      <c r="G669" s="156"/>
      <c r="H669" s="156"/>
      <c r="I669" s="156"/>
      <c r="J669" s="156"/>
      <c r="K669" s="9"/>
      <c r="L669" s="9"/>
      <c r="M669" s="9"/>
      <c r="N669" s="425"/>
      <c r="O669" s="425"/>
      <c r="P669" s="425"/>
      <c r="Q669" s="300"/>
      <c r="R669" s="9"/>
      <c r="S669" s="301"/>
      <c r="T669" s="9"/>
      <c r="U669" s="9"/>
      <c r="V669" s="9"/>
      <c r="W669" s="9"/>
      <c r="X669" s="9"/>
      <c r="Y669" s="9"/>
      <c r="Z669" s="9"/>
      <c r="AA669" s="9"/>
      <c r="AB669" s="9"/>
    </row>
    <row r="670">
      <c r="A670" s="9"/>
      <c r="B670" s="154"/>
      <c r="C670" s="424"/>
      <c r="D670" s="9"/>
      <c r="E670" s="9"/>
      <c r="F670" s="9"/>
      <c r="G670" s="156"/>
      <c r="H670" s="156"/>
      <c r="I670" s="156"/>
      <c r="J670" s="156"/>
      <c r="K670" s="9"/>
      <c r="L670" s="9"/>
      <c r="M670" s="9"/>
      <c r="N670" s="425"/>
      <c r="O670" s="425"/>
      <c r="P670" s="425"/>
      <c r="Q670" s="300"/>
      <c r="R670" s="9"/>
      <c r="S670" s="301"/>
      <c r="T670" s="9"/>
      <c r="U670" s="9"/>
      <c r="V670" s="9"/>
      <c r="W670" s="9"/>
      <c r="X670" s="9"/>
      <c r="Y670" s="9"/>
      <c r="Z670" s="9"/>
      <c r="AA670" s="9"/>
      <c r="AB670" s="9"/>
    </row>
    <row r="671">
      <c r="A671" s="9"/>
      <c r="B671" s="154"/>
      <c r="C671" s="424"/>
      <c r="D671" s="9"/>
      <c r="E671" s="9"/>
      <c r="F671" s="9"/>
      <c r="G671" s="156"/>
      <c r="H671" s="156"/>
      <c r="I671" s="156"/>
      <c r="J671" s="156"/>
      <c r="K671" s="9"/>
      <c r="L671" s="9"/>
      <c r="M671" s="9"/>
      <c r="N671" s="425"/>
      <c r="O671" s="425"/>
      <c r="P671" s="425"/>
      <c r="Q671" s="300"/>
      <c r="R671" s="9"/>
      <c r="S671" s="301"/>
      <c r="T671" s="9"/>
      <c r="U671" s="9"/>
      <c r="V671" s="9"/>
      <c r="W671" s="9"/>
      <c r="X671" s="9"/>
      <c r="Y671" s="9"/>
      <c r="Z671" s="9"/>
      <c r="AA671" s="9"/>
      <c r="AB671" s="9"/>
    </row>
    <row r="672">
      <c r="A672" s="9"/>
      <c r="B672" s="154"/>
      <c r="C672" s="424"/>
      <c r="D672" s="9"/>
      <c r="E672" s="9"/>
      <c r="F672" s="9"/>
      <c r="G672" s="156"/>
      <c r="H672" s="156"/>
      <c r="I672" s="156"/>
      <c r="J672" s="156"/>
      <c r="K672" s="9"/>
      <c r="L672" s="9"/>
      <c r="M672" s="9"/>
      <c r="N672" s="425"/>
      <c r="O672" s="425"/>
      <c r="P672" s="425"/>
      <c r="Q672" s="300"/>
      <c r="R672" s="9"/>
      <c r="S672" s="301"/>
      <c r="T672" s="9"/>
      <c r="U672" s="9"/>
      <c r="V672" s="9"/>
      <c r="W672" s="9"/>
      <c r="X672" s="9"/>
      <c r="Y672" s="9"/>
      <c r="Z672" s="9"/>
      <c r="AA672" s="9"/>
      <c r="AB672" s="9"/>
    </row>
    <row r="673">
      <c r="A673" s="9"/>
      <c r="B673" s="154"/>
      <c r="C673" s="424"/>
      <c r="D673" s="9"/>
      <c r="E673" s="9"/>
      <c r="F673" s="9"/>
      <c r="G673" s="156"/>
      <c r="H673" s="156"/>
      <c r="I673" s="156"/>
      <c r="J673" s="156"/>
      <c r="K673" s="9"/>
      <c r="L673" s="9"/>
      <c r="M673" s="9"/>
      <c r="N673" s="425"/>
      <c r="O673" s="425"/>
      <c r="P673" s="425"/>
      <c r="Q673" s="300"/>
      <c r="R673" s="9"/>
      <c r="S673" s="301"/>
      <c r="T673" s="9"/>
      <c r="U673" s="9"/>
      <c r="V673" s="9"/>
      <c r="W673" s="9"/>
      <c r="X673" s="9"/>
      <c r="Y673" s="9"/>
      <c r="Z673" s="9"/>
      <c r="AA673" s="9"/>
      <c r="AB673" s="9"/>
    </row>
    <row r="674">
      <c r="A674" s="9"/>
      <c r="B674" s="154"/>
      <c r="C674" s="424"/>
      <c r="D674" s="9"/>
      <c r="E674" s="9"/>
      <c r="F674" s="9"/>
      <c r="G674" s="156"/>
      <c r="H674" s="156"/>
      <c r="I674" s="156"/>
      <c r="J674" s="156"/>
      <c r="K674" s="9"/>
      <c r="L674" s="9"/>
      <c r="M674" s="9"/>
      <c r="N674" s="425"/>
      <c r="O674" s="425"/>
      <c r="P674" s="425"/>
      <c r="Q674" s="300"/>
      <c r="R674" s="9"/>
      <c r="S674" s="301"/>
      <c r="T674" s="9"/>
      <c r="U674" s="9"/>
      <c r="V674" s="9"/>
      <c r="W674" s="9"/>
      <c r="X674" s="9"/>
      <c r="Y674" s="9"/>
      <c r="Z674" s="9"/>
      <c r="AA674" s="9"/>
      <c r="AB674" s="9"/>
    </row>
    <row r="675">
      <c r="A675" s="9"/>
      <c r="B675" s="154"/>
      <c r="C675" s="424"/>
      <c r="D675" s="9"/>
      <c r="E675" s="9"/>
      <c r="F675" s="9"/>
      <c r="G675" s="156"/>
      <c r="H675" s="156"/>
      <c r="I675" s="156"/>
      <c r="J675" s="156"/>
      <c r="K675" s="9"/>
      <c r="L675" s="9"/>
      <c r="M675" s="9"/>
      <c r="N675" s="425"/>
      <c r="O675" s="425"/>
      <c r="P675" s="425"/>
      <c r="Q675" s="300"/>
      <c r="R675" s="9"/>
      <c r="S675" s="301"/>
      <c r="T675" s="9"/>
      <c r="U675" s="9"/>
      <c r="V675" s="9"/>
      <c r="W675" s="9"/>
      <c r="X675" s="9"/>
      <c r="Y675" s="9"/>
      <c r="Z675" s="9"/>
      <c r="AA675" s="9"/>
      <c r="AB675" s="9"/>
    </row>
    <row r="676">
      <c r="A676" s="9"/>
      <c r="B676" s="154"/>
      <c r="C676" s="424"/>
      <c r="D676" s="9"/>
      <c r="E676" s="9"/>
      <c r="F676" s="9"/>
      <c r="G676" s="156"/>
      <c r="H676" s="156"/>
      <c r="I676" s="156"/>
      <c r="J676" s="156"/>
      <c r="K676" s="9"/>
      <c r="L676" s="9"/>
      <c r="M676" s="9"/>
      <c r="N676" s="425"/>
      <c r="O676" s="425"/>
      <c r="P676" s="425"/>
      <c r="Q676" s="300"/>
      <c r="R676" s="9"/>
      <c r="S676" s="301"/>
      <c r="T676" s="9"/>
      <c r="U676" s="9"/>
      <c r="V676" s="9"/>
      <c r="W676" s="9"/>
      <c r="X676" s="9"/>
      <c r="Y676" s="9"/>
      <c r="Z676" s="9"/>
      <c r="AA676" s="9"/>
      <c r="AB676" s="9"/>
    </row>
    <row r="677">
      <c r="A677" s="9"/>
      <c r="B677" s="154"/>
      <c r="C677" s="424"/>
      <c r="D677" s="9"/>
      <c r="E677" s="9"/>
      <c r="F677" s="9"/>
      <c r="G677" s="156"/>
      <c r="H677" s="156"/>
      <c r="I677" s="156"/>
      <c r="J677" s="156"/>
      <c r="K677" s="9"/>
      <c r="L677" s="9"/>
      <c r="M677" s="9"/>
      <c r="N677" s="425"/>
      <c r="O677" s="425"/>
      <c r="P677" s="425"/>
      <c r="Q677" s="300"/>
      <c r="R677" s="9"/>
      <c r="S677" s="301"/>
      <c r="T677" s="9"/>
      <c r="U677" s="9"/>
      <c r="V677" s="9"/>
      <c r="W677" s="9"/>
      <c r="X677" s="9"/>
      <c r="Y677" s="9"/>
      <c r="Z677" s="9"/>
      <c r="AA677" s="9"/>
      <c r="AB677" s="9"/>
    </row>
    <row r="678">
      <c r="A678" s="9"/>
      <c r="B678" s="154"/>
      <c r="C678" s="424"/>
      <c r="D678" s="9"/>
      <c r="E678" s="9"/>
      <c r="F678" s="9"/>
      <c r="G678" s="156"/>
      <c r="H678" s="156"/>
      <c r="I678" s="156"/>
      <c r="J678" s="156"/>
      <c r="K678" s="9"/>
      <c r="L678" s="9"/>
      <c r="M678" s="9"/>
      <c r="N678" s="425"/>
      <c r="O678" s="425"/>
      <c r="P678" s="425"/>
      <c r="Q678" s="300"/>
      <c r="R678" s="9"/>
      <c r="S678" s="301"/>
      <c r="T678" s="9"/>
      <c r="U678" s="9"/>
      <c r="V678" s="9"/>
      <c r="W678" s="9"/>
      <c r="X678" s="9"/>
      <c r="Y678" s="9"/>
      <c r="Z678" s="9"/>
      <c r="AA678" s="9"/>
      <c r="AB678" s="9"/>
    </row>
    <row r="679">
      <c r="A679" s="9"/>
      <c r="B679" s="154"/>
      <c r="C679" s="424"/>
      <c r="D679" s="9"/>
      <c r="E679" s="9"/>
      <c r="F679" s="9"/>
      <c r="G679" s="156"/>
      <c r="H679" s="156"/>
      <c r="I679" s="156"/>
      <c r="J679" s="156"/>
      <c r="K679" s="9"/>
      <c r="L679" s="9"/>
      <c r="M679" s="9"/>
      <c r="N679" s="425"/>
      <c r="O679" s="425"/>
      <c r="P679" s="425"/>
      <c r="Q679" s="300"/>
      <c r="R679" s="9"/>
      <c r="S679" s="301"/>
      <c r="T679" s="9"/>
      <c r="U679" s="9"/>
      <c r="V679" s="9"/>
      <c r="W679" s="9"/>
      <c r="X679" s="9"/>
      <c r="Y679" s="9"/>
      <c r="Z679" s="9"/>
      <c r="AA679" s="9"/>
      <c r="AB679" s="9"/>
    </row>
    <row r="680">
      <c r="A680" s="9"/>
      <c r="B680" s="154"/>
      <c r="C680" s="424"/>
      <c r="D680" s="9"/>
      <c r="E680" s="9"/>
      <c r="F680" s="9"/>
      <c r="G680" s="156"/>
      <c r="H680" s="156"/>
      <c r="I680" s="156"/>
      <c r="J680" s="156"/>
      <c r="K680" s="9"/>
      <c r="L680" s="9"/>
      <c r="M680" s="9"/>
      <c r="N680" s="425"/>
      <c r="O680" s="425"/>
      <c r="P680" s="425"/>
      <c r="Q680" s="300"/>
      <c r="R680" s="9"/>
      <c r="S680" s="301"/>
      <c r="T680" s="9"/>
      <c r="U680" s="9"/>
      <c r="V680" s="9"/>
      <c r="W680" s="9"/>
      <c r="X680" s="9"/>
      <c r="Y680" s="9"/>
      <c r="Z680" s="9"/>
      <c r="AA680" s="9"/>
      <c r="AB680" s="9"/>
    </row>
    <row r="681">
      <c r="A681" s="9"/>
      <c r="B681" s="154"/>
      <c r="C681" s="424"/>
      <c r="D681" s="9"/>
      <c r="E681" s="9"/>
      <c r="F681" s="9"/>
      <c r="G681" s="156"/>
      <c r="H681" s="156"/>
      <c r="I681" s="156"/>
      <c r="J681" s="156"/>
      <c r="K681" s="9"/>
      <c r="L681" s="9"/>
      <c r="M681" s="9"/>
      <c r="N681" s="425"/>
      <c r="O681" s="425"/>
      <c r="P681" s="425"/>
      <c r="Q681" s="300"/>
      <c r="R681" s="9"/>
      <c r="S681" s="301"/>
      <c r="T681" s="9"/>
      <c r="U681" s="9"/>
      <c r="V681" s="9"/>
      <c r="W681" s="9"/>
      <c r="X681" s="9"/>
      <c r="Y681" s="9"/>
      <c r="Z681" s="9"/>
      <c r="AA681" s="9"/>
      <c r="AB681" s="9"/>
    </row>
    <row r="682">
      <c r="A682" s="9"/>
      <c r="B682" s="154"/>
      <c r="C682" s="424"/>
      <c r="D682" s="9"/>
      <c r="E682" s="9"/>
      <c r="F682" s="9"/>
      <c r="G682" s="156"/>
      <c r="H682" s="156"/>
      <c r="I682" s="156"/>
      <c r="J682" s="156"/>
      <c r="K682" s="9"/>
      <c r="L682" s="9"/>
      <c r="M682" s="9"/>
      <c r="N682" s="425"/>
      <c r="O682" s="425"/>
      <c r="P682" s="425"/>
      <c r="Q682" s="300"/>
      <c r="R682" s="9"/>
      <c r="S682" s="301"/>
      <c r="T682" s="9"/>
      <c r="U682" s="9"/>
      <c r="V682" s="9"/>
      <c r="W682" s="9"/>
      <c r="X682" s="9"/>
      <c r="Y682" s="9"/>
      <c r="Z682" s="9"/>
      <c r="AA682" s="9"/>
      <c r="AB682" s="9"/>
    </row>
    <row r="683">
      <c r="A683" s="9"/>
      <c r="B683" s="154"/>
      <c r="C683" s="424"/>
      <c r="D683" s="9"/>
      <c r="E683" s="9"/>
      <c r="F683" s="9"/>
      <c r="G683" s="156"/>
      <c r="H683" s="156"/>
      <c r="I683" s="156"/>
      <c r="J683" s="156"/>
      <c r="K683" s="9"/>
      <c r="L683" s="9"/>
      <c r="M683" s="9"/>
      <c r="N683" s="425"/>
      <c r="O683" s="425"/>
      <c r="P683" s="425"/>
      <c r="Q683" s="300"/>
      <c r="R683" s="9"/>
      <c r="S683" s="301"/>
      <c r="T683" s="9"/>
      <c r="U683" s="9"/>
      <c r="V683" s="9"/>
      <c r="W683" s="9"/>
      <c r="X683" s="9"/>
      <c r="Y683" s="9"/>
      <c r="Z683" s="9"/>
      <c r="AA683" s="9"/>
      <c r="AB683" s="9"/>
    </row>
    <row r="684">
      <c r="A684" s="9"/>
      <c r="B684" s="154"/>
      <c r="C684" s="424"/>
      <c r="D684" s="9"/>
      <c r="E684" s="9"/>
      <c r="F684" s="9"/>
      <c r="G684" s="156"/>
      <c r="H684" s="156"/>
      <c r="I684" s="156"/>
      <c r="J684" s="156"/>
      <c r="K684" s="9"/>
      <c r="L684" s="9"/>
      <c r="M684" s="9"/>
      <c r="N684" s="425"/>
      <c r="O684" s="425"/>
      <c r="P684" s="425"/>
      <c r="Q684" s="300"/>
      <c r="R684" s="9"/>
      <c r="S684" s="301"/>
      <c r="T684" s="9"/>
      <c r="U684" s="9"/>
      <c r="V684" s="9"/>
      <c r="W684" s="9"/>
      <c r="X684" s="9"/>
      <c r="Y684" s="9"/>
      <c r="Z684" s="9"/>
      <c r="AA684" s="9"/>
      <c r="AB684" s="9"/>
    </row>
    <row r="685">
      <c r="A685" s="9"/>
      <c r="B685" s="154"/>
      <c r="C685" s="424"/>
      <c r="D685" s="9"/>
      <c r="E685" s="9"/>
      <c r="F685" s="9"/>
      <c r="G685" s="156"/>
      <c r="H685" s="156"/>
      <c r="I685" s="156"/>
      <c r="J685" s="156"/>
      <c r="K685" s="9"/>
      <c r="L685" s="9"/>
      <c r="M685" s="9"/>
      <c r="N685" s="425"/>
      <c r="O685" s="425"/>
      <c r="P685" s="425"/>
      <c r="Q685" s="300"/>
      <c r="R685" s="9"/>
      <c r="S685" s="301"/>
      <c r="T685" s="9"/>
      <c r="U685" s="9"/>
      <c r="V685" s="9"/>
      <c r="W685" s="9"/>
      <c r="X685" s="9"/>
      <c r="Y685" s="9"/>
      <c r="Z685" s="9"/>
      <c r="AA685" s="9"/>
      <c r="AB685" s="9"/>
    </row>
    <row r="686">
      <c r="A686" s="9"/>
      <c r="B686" s="154"/>
      <c r="C686" s="424"/>
      <c r="D686" s="9"/>
      <c r="E686" s="9"/>
      <c r="F686" s="9"/>
      <c r="G686" s="156"/>
      <c r="H686" s="156"/>
      <c r="I686" s="156"/>
      <c r="J686" s="156"/>
      <c r="K686" s="9"/>
      <c r="L686" s="9"/>
      <c r="M686" s="9"/>
      <c r="N686" s="425"/>
      <c r="O686" s="425"/>
      <c r="P686" s="425"/>
      <c r="Q686" s="300"/>
      <c r="R686" s="9"/>
      <c r="S686" s="301"/>
      <c r="T686" s="9"/>
      <c r="U686" s="9"/>
      <c r="V686" s="9"/>
      <c r="W686" s="9"/>
      <c r="X686" s="9"/>
      <c r="Y686" s="9"/>
      <c r="Z686" s="9"/>
      <c r="AA686" s="9"/>
      <c r="AB686" s="9"/>
    </row>
    <row r="687">
      <c r="A687" s="9"/>
      <c r="B687" s="154"/>
      <c r="C687" s="424"/>
      <c r="D687" s="9"/>
      <c r="E687" s="9"/>
      <c r="F687" s="9"/>
      <c r="G687" s="156"/>
      <c r="H687" s="156"/>
      <c r="I687" s="156"/>
      <c r="J687" s="156"/>
      <c r="K687" s="9"/>
      <c r="L687" s="9"/>
      <c r="M687" s="9"/>
      <c r="N687" s="425"/>
      <c r="O687" s="425"/>
      <c r="P687" s="425"/>
      <c r="Q687" s="300"/>
      <c r="R687" s="9"/>
      <c r="S687" s="301"/>
      <c r="T687" s="9"/>
      <c r="U687" s="9"/>
      <c r="V687" s="9"/>
      <c r="W687" s="9"/>
      <c r="X687" s="9"/>
      <c r="Y687" s="9"/>
      <c r="Z687" s="9"/>
      <c r="AA687" s="9"/>
      <c r="AB687" s="9"/>
    </row>
    <row r="688">
      <c r="A688" s="9"/>
      <c r="B688" s="154"/>
      <c r="C688" s="424"/>
      <c r="D688" s="9"/>
      <c r="E688" s="9"/>
      <c r="F688" s="9"/>
      <c r="G688" s="156"/>
      <c r="H688" s="156"/>
      <c r="I688" s="156"/>
      <c r="J688" s="156"/>
      <c r="K688" s="9"/>
      <c r="L688" s="9"/>
      <c r="M688" s="9"/>
      <c r="N688" s="425"/>
      <c r="O688" s="425"/>
      <c r="P688" s="425"/>
      <c r="Q688" s="300"/>
      <c r="R688" s="9"/>
      <c r="S688" s="301"/>
      <c r="T688" s="9"/>
      <c r="U688" s="9"/>
      <c r="V688" s="9"/>
      <c r="W688" s="9"/>
      <c r="X688" s="9"/>
      <c r="Y688" s="9"/>
      <c r="Z688" s="9"/>
      <c r="AA688" s="9"/>
      <c r="AB688" s="9"/>
    </row>
    <row r="689">
      <c r="A689" s="9"/>
      <c r="B689" s="154"/>
      <c r="C689" s="424"/>
      <c r="D689" s="9"/>
      <c r="E689" s="9"/>
      <c r="F689" s="9"/>
      <c r="G689" s="156"/>
      <c r="H689" s="156"/>
      <c r="I689" s="156"/>
      <c r="J689" s="156"/>
      <c r="K689" s="9"/>
      <c r="L689" s="9"/>
      <c r="M689" s="9"/>
      <c r="N689" s="425"/>
      <c r="O689" s="425"/>
      <c r="P689" s="425"/>
      <c r="Q689" s="300"/>
      <c r="R689" s="9"/>
      <c r="S689" s="301"/>
      <c r="T689" s="9"/>
      <c r="U689" s="9"/>
      <c r="V689" s="9"/>
      <c r="W689" s="9"/>
      <c r="X689" s="9"/>
      <c r="Y689" s="9"/>
      <c r="Z689" s="9"/>
      <c r="AA689" s="9"/>
      <c r="AB689" s="9"/>
    </row>
    <row r="690">
      <c r="A690" s="9"/>
      <c r="B690" s="154"/>
      <c r="C690" s="424"/>
      <c r="D690" s="9"/>
      <c r="E690" s="9"/>
      <c r="F690" s="9"/>
      <c r="G690" s="156"/>
      <c r="H690" s="156"/>
      <c r="I690" s="156"/>
      <c r="J690" s="156"/>
      <c r="K690" s="9"/>
      <c r="L690" s="9"/>
      <c r="M690" s="9"/>
      <c r="N690" s="425"/>
      <c r="O690" s="425"/>
      <c r="P690" s="425"/>
      <c r="Q690" s="300"/>
      <c r="R690" s="9"/>
      <c r="S690" s="301"/>
      <c r="T690" s="9"/>
      <c r="U690" s="9"/>
      <c r="V690" s="9"/>
      <c r="W690" s="9"/>
      <c r="X690" s="9"/>
      <c r="Y690" s="9"/>
      <c r="Z690" s="9"/>
      <c r="AA690" s="9"/>
      <c r="AB690" s="9"/>
    </row>
    <row r="691">
      <c r="A691" s="9"/>
      <c r="B691" s="154"/>
      <c r="C691" s="424"/>
      <c r="D691" s="9"/>
      <c r="E691" s="9"/>
      <c r="F691" s="9"/>
      <c r="G691" s="156"/>
      <c r="H691" s="156"/>
      <c r="I691" s="156"/>
      <c r="J691" s="156"/>
      <c r="K691" s="9"/>
      <c r="L691" s="9"/>
      <c r="M691" s="9"/>
      <c r="N691" s="425"/>
      <c r="O691" s="425"/>
      <c r="P691" s="425"/>
      <c r="Q691" s="300"/>
      <c r="R691" s="9"/>
      <c r="S691" s="301"/>
      <c r="T691" s="9"/>
      <c r="U691" s="9"/>
      <c r="V691" s="9"/>
      <c r="W691" s="9"/>
      <c r="X691" s="9"/>
      <c r="Y691" s="9"/>
      <c r="Z691" s="9"/>
      <c r="AA691" s="9"/>
      <c r="AB691" s="9"/>
    </row>
    <row r="692">
      <c r="A692" s="9"/>
      <c r="B692" s="154"/>
      <c r="C692" s="424"/>
      <c r="D692" s="9"/>
      <c r="E692" s="9"/>
      <c r="F692" s="9"/>
      <c r="G692" s="156"/>
      <c r="H692" s="156"/>
      <c r="I692" s="156"/>
      <c r="J692" s="156"/>
      <c r="K692" s="9"/>
      <c r="L692" s="9"/>
      <c r="M692" s="9"/>
      <c r="N692" s="425"/>
      <c r="O692" s="425"/>
      <c r="P692" s="425"/>
      <c r="Q692" s="300"/>
      <c r="R692" s="9"/>
      <c r="S692" s="301"/>
      <c r="T692" s="9"/>
      <c r="U692" s="9"/>
      <c r="V692" s="9"/>
      <c r="W692" s="9"/>
      <c r="X692" s="9"/>
      <c r="Y692" s="9"/>
      <c r="Z692" s="9"/>
      <c r="AA692" s="9"/>
      <c r="AB692" s="9"/>
    </row>
    <row r="693">
      <c r="A693" s="9"/>
      <c r="B693" s="154"/>
      <c r="C693" s="424"/>
      <c r="D693" s="9"/>
      <c r="E693" s="9"/>
      <c r="F693" s="9"/>
      <c r="G693" s="156"/>
      <c r="H693" s="156"/>
      <c r="I693" s="156"/>
      <c r="J693" s="156"/>
      <c r="K693" s="9"/>
      <c r="L693" s="9"/>
      <c r="M693" s="9"/>
      <c r="N693" s="425"/>
      <c r="O693" s="425"/>
      <c r="P693" s="425"/>
      <c r="Q693" s="300"/>
      <c r="R693" s="9"/>
      <c r="S693" s="301"/>
      <c r="T693" s="9"/>
      <c r="U693" s="9"/>
      <c r="V693" s="9"/>
      <c r="W693" s="9"/>
      <c r="X693" s="9"/>
      <c r="Y693" s="9"/>
      <c r="Z693" s="9"/>
      <c r="AA693" s="9"/>
      <c r="AB693" s="9"/>
    </row>
    <row r="694">
      <c r="A694" s="9"/>
      <c r="B694" s="154"/>
      <c r="C694" s="424"/>
      <c r="D694" s="9"/>
      <c r="E694" s="9"/>
      <c r="F694" s="9"/>
      <c r="G694" s="156"/>
      <c r="H694" s="156"/>
      <c r="I694" s="156"/>
      <c r="J694" s="156"/>
      <c r="K694" s="9"/>
      <c r="L694" s="9"/>
      <c r="M694" s="9"/>
      <c r="N694" s="425"/>
      <c r="O694" s="425"/>
      <c r="P694" s="425"/>
      <c r="Q694" s="300"/>
      <c r="R694" s="9"/>
      <c r="S694" s="301"/>
      <c r="T694" s="9"/>
      <c r="U694" s="9"/>
      <c r="V694" s="9"/>
      <c r="W694" s="9"/>
      <c r="X694" s="9"/>
      <c r="Y694" s="9"/>
      <c r="Z694" s="9"/>
      <c r="AA694" s="9"/>
      <c r="AB694" s="9"/>
    </row>
    <row r="695">
      <c r="A695" s="9"/>
      <c r="B695" s="154"/>
      <c r="C695" s="424"/>
      <c r="D695" s="9"/>
      <c r="E695" s="9"/>
      <c r="F695" s="9"/>
      <c r="G695" s="156"/>
      <c r="H695" s="156"/>
      <c r="I695" s="156"/>
      <c r="J695" s="156"/>
      <c r="K695" s="9"/>
      <c r="L695" s="9"/>
      <c r="M695" s="9"/>
      <c r="N695" s="425"/>
      <c r="O695" s="425"/>
      <c r="P695" s="425"/>
      <c r="Q695" s="300"/>
      <c r="R695" s="9"/>
      <c r="S695" s="301"/>
      <c r="T695" s="9"/>
      <c r="U695" s="9"/>
      <c r="V695" s="9"/>
      <c r="W695" s="9"/>
      <c r="X695" s="9"/>
      <c r="Y695" s="9"/>
      <c r="Z695" s="9"/>
      <c r="AA695" s="9"/>
      <c r="AB695" s="9"/>
    </row>
    <row r="696">
      <c r="A696" s="9"/>
      <c r="B696" s="154"/>
      <c r="C696" s="424"/>
      <c r="D696" s="9"/>
      <c r="E696" s="9"/>
      <c r="F696" s="9"/>
      <c r="G696" s="156"/>
      <c r="H696" s="156"/>
      <c r="I696" s="156"/>
      <c r="J696" s="156"/>
      <c r="K696" s="9"/>
      <c r="L696" s="9"/>
      <c r="M696" s="9"/>
      <c r="N696" s="425"/>
      <c r="O696" s="425"/>
      <c r="P696" s="425"/>
      <c r="Q696" s="300"/>
      <c r="R696" s="9"/>
      <c r="S696" s="301"/>
      <c r="T696" s="9"/>
      <c r="U696" s="9"/>
      <c r="V696" s="9"/>
      <c r="W696" s="9"/>
      <c r="X696" s="9"/>
      <c r="Y696" s="9"/>
      <c r="Z696" s="9"/>
      <c r="AA696" s="9"/>
      <c r="AB696" s="9"/>
    </row>
    <row r="697">
      <c r="A697" s="9"/>
      <c r="B697" s="154"/>
      <c r="C697" s="424"/>
      <c r="D697" s="9"/>
      <c r="E697" s="9"/>
      <c r="F697" s="9"/>
      <c r="G697" s="156"/>
      <c r="H697" s="156"/>
      <c r="I697" s="156"/>
      <c r="J697" s="156"/>
      <c r="K697" s="9"/>
      <c r="L697" s="9"/>
      <c r="M697" s="9"/>
      <c r="N697" s="425"/>
      <c r="O697" s="425"/>
      <c r="P697" s="425"/>
      <c r="Q697" s="300"/>
      <c r="R697" s="9"/>
      <c r="S697" s="301"/>
      <c r="T697" s="9"/>
      <c r="U697" s="9"/>
      <c r="V697" s="9"/>
      <c r="W697" s="9"/>
      <c r="X697" s="9"/>
      <c r="Y697" s="9"/>
      <c r="Z697" s="9"/>
      <c r="AA697" s="9"/>
      <c r="AB697" s="9"/>
    </row>
    <row r="698">
      <c r="A698" s="9"/>
      <c r="B698" s="154"/>
      <c r="C698" s="424"/>
      <c r="D698" s="9"/>
      <c r="E698" s="9"/>
      <c r="F698" s="9"/>
      <c r="G698" s="156"/>
      <c r="H698" s="156"/>
      <c r="I698" s="156"/>
      <c r="J698" s="156"/>
      <c r="K698" s="9"/>
      <c r="L698" s="9"/>
      <c r="M698" s="9"/>
      <c r="N698" s="425"/>
      <c r="O698" s="425"/>
      <c r="P698" s="425"/>
      <c r="Q698" s="300"/>
      <c r="R698" s="9"/>
      <c r="S698" s="301"/>
      <c r="T698" s="9"/>
      <c r="U698" s="9"/>
      <c r="V698" s="9"/>
      <c r="W698" s="9"/>
      <c r="X698" s="9"/>
      <c r="Y698" s="9"/>
      <c r="Z698" s="9"/>
      <c r="AA698" s="9"/>
      <c r="AB698" s="9"/>
    </row>
    <row r="699">
      <c r="A699" s="9"/>
      <c r="B699" s="154"/>
      <c r="C699" s="424"/>
      <c r="D699" s="9"/>
      <c r="E699" s="9"/>
      <c r="F699" s="9"/>
      <c r="G699" s="156"/>
      <c r="H699" s="156"/>
      <c r="I699" s="156"/>
      <c r="J699" s="156"/>
      <c r="K699" s="9"/>
      <c r="L699" s="9"/>
      <c r="M699" s="9"/>
      <c r="N699" s="425"/>
      <c r="O699" s="425"/>
      <c r="P699" s="425"/>
      <c r="Q699" s="300"/>
      <c r="R699" s="9"/>
      <c r="S699" s="301"/>
      <c r="T699" s="9"/>
      <c r="U699" s="9"/>
      <c r="V699" s="9"/>
      <c r="W699" s="9"/>
      <c r="X699" s="9"/>
      <c r="Y699" s="9"/>
      <c r="Z699" s="9"/>
      <c r="AA699" s="9"/>
      <c r="AB699" s="9"/>
    </row>
    <row r="700">
      <c r="A700" s="9"/>
      <c r="B700" s="154"/>
      <c r="C700" s="424"/>
      <c r="D700" s="9"/>
      <c r="E700" s="9"/>
      <c r="F700" s="9"/>
      <c r="G700" s="156"/>
      <c r="H700" s="156"/>
      <c r="I700" s="156"/>
      <c r="J700" s="156"/>
      <c r="K700" s="9"/>
      <c r="L700" s="9"/>
      <c r="M700" s="9"/>
      <c r="N700" s="425"/>
      <c r="O700" s="425"/>
      <c r="P700" s="425"/>
      <c r="Q700" s="300"/>
      <c r="R700" s="9"/>
      <c r="S700" s="301"/>
      <c r="T700" s="9"/>
      <c r="U700" s="9"/>
      <c r="V700" s="9"/>
      <c r="W700" s="9"/>
      <c r="X700" s="9"/>
      <c r="Y700" s="9"/>
      <c r="Z700" s="9"/>
      <c r="AA700" s="9"/>
      <c r="AB700" s="9"/>
    </row>
    <row r="701">
      <c r="A701" s="9"/>
      <c r="B701" s="154"/>
      <c r="C701" s="424"/>
      <c r="D701" s="9"/>
      <c r="E701" s="9"/>
      <c r="F701" s="9"/>
      <c r="G701" s="156"/>
      <c r="H701" s="156"/>
      <c r="I701" s="156"/>
      <c r="J701" s="156"/>
      <c r="K701" s="9"/>
      <c r="L701" s="9"/>
      <c r="M701" s="9"/>
      <c r="N701" s="425"/>
      <c r="O701" s="425"/>
      <c r="P701" s="425"/>
      <c r="Q701" s="300"/>
      <c r="R701" s="9"/>
      <c r="S701" s="301"/>
      <c r="T701" s="9"/>
      <c r="U701" s="9"/>
      <c r="V701" s="9"/>
      <c r="W701" s="9"/>
      <c r="X701" s="9"/>
      <c r="Y701" s="9"/>
      <c r="Z701" s="9"/>
      <c r="AA701" s="9"/>
      <c r="AB701" s="9"/>
    </row>
    <row r="702">
      <c r="A702" s="9"/>
      <c r="B702" s="154"/>
      <c r="C702" s="424"/>
      <c r="D702" s="9"/>
      <c r="E702" s="9"/>
      <c r="F702" s="9"/>
      <c r="G702" s="156"/>
      <c r="H702" s="156"/>
      <c r="I702" s="156"/>
      <c r="J702" s="156"/>
      <c r="K702" s="9"/>
      <c r="L702" s="9"/>
      <c r="M702" s="9"/>
      <c r="N702" s="425"/>
      <c r="O702" s="425"/>
      <c r="P702" s="425"/>
      <c r="Q702" s="300"/>
      <c r="R702" s="9"/>
      <c r="S702" s="301"/>
      <c r="T702" s="9"/>
      <c r="U702" s="9"/>
      <c r="V702" s="9"/>
      <c r="W702" s="9"/>
      <c r="X702" s="9"/>
      <c r="Y702" s="9"/>
      <c r="Z702" s="9"/>
      <c r="AA702" s="9"/>
      <c r="AB702" s="9"/>
    </row>
    <row r="703">
      <c r="A703" s="9"/>
      <c r="B703" s="154"/>
      <c r="C703" s="424"/>
      <c r="D703" s="9"/>
      <c r="E703" s="9"/>
      <c r="F703" s="9"/>
      <c r="G703" s="156"/>
      <c r="H703" s="156"/>
      <c r="I703" s="156"/>
      <c r="J703" s="156"/>
      <c r="K703" s="9"/>
      <c r="L703" s="9"/>
      <c r="M703" s="9"/>
      <c r="N703" s="425"/>
      <c r="O703" s="425"/>
      <c r="P703" s="425"/>
      <c r="Q703" s="300"/>
      <c r="R703" s="9"/>
      <c r="S703" s="301"/>
      <c r="T703" s="9"/>
      <c r="U703" s="9"/>
      <c r="V703" s="9"/>
      <c r="W703" s="9"/>
      <c r="X703" s="9"/>
      <c r="Y703" s="9"/>
      <c r="Z703" s="9"/>
      <c r="AA703" s="9"/>
      <c r="AB703" s="9"/>
    </row>
    <row r="704">
      <c r="A704" s="9"/>
      <c r="B704" s="154"/>
      <c r="C704" s="424"/>
      <c r="D704" s="9"/>
      <c r="E704" s="9"/>
      <c r="F704" s="9"/>
      <c r="G704" s="156"/>
      <c r="H704" s="156"/>
      <c r="I704" s="156"/>
      <c r="J704" s="156"/>
      <c r="K704" s="9"/>
      <c r="L704" s="9"/>
      <c r="M704" s="9"/>
      <c r="N704" s="425"/>
      <c r="O704" s="425"/>
      <c r="P704" s="425"/>
      <c r="Q704" s="300"/>
      <c r="R704" s="9"/>
      <c r="S704" s="301"/>
      <c r="T704" s="9"/>
      <c r="U704" s="9"/>
      <c r="V704" s="9"/>
      <c r="W704" s="9"/>
      <c r="X704" s="9"/>
      <c r="Y704" s="9"/>
      <c r="Z704" s="9"/>
      <c r="AA704" s="9"/>
      <c r="AB704" s="9"/>
    </row>
    <row r="705">
      <c r="A705" s="9"/>
      <c r="B705" s="154"/>
      <c r="C705" s="424"/>
      <c r="D705" s="9"/>
      <c r="E705" s="9"/>
      <c r="F705" s="9"/>
      <c r="G705" s="156"/>
      <c r="H705" s="156"/>
      <c r="I705" s="156"/>
      <c r="J705" s="156"/>
      <c r="K705" s="9"/>
      <c r="L705" s="9"/>
      <c r="M705" s="9"/>
      <c r="N705" s="425"/>
      <c r="O705" s="425"/>
      <c r="P705" s="425"/>
      <c r="Q705" s="300"/>
      <c r="R705" s="9"/>
      <c r="S705" s="301"/>
      <c r="T705" s="9"/>
      <c r="U705" s="9"/>
      <c r="V705" s="9"/>
      <c r="W705" s="9"/>
      <c r="X705" s="9"/>
      <c r="Y705" s="9"/>
      <c r="Z705" s="9"/>
      <c r="AA705" s="9"/>
      <c r="AB705" s="9"/>
    </row>
    <row r="706">
      <c r="A706" s="9"/>
      <c r="B706" s="154"/>
      <c r="C706" s="424"/>
      <c r="D706" s="9"/>
      <c r="E706" s="9"/>
      <c r="F706" s="9"/>
      <c r="G706" s="156"/>
      <c r="H706" s="156"/>
      <c r="I706" s="156"/>
      <c r="J706" s="156"/>
      <c r="K706" s="9"/>
      <c r="L706" s="9"/>
      <c r="M706" s="9"/>
      <c r="N706" s="425"/>
      <c r="O706" s="425"/>
      <c r="P706" s="425"/>
      <c r="Q706" s="300"/>
      <c r="R706" s="9"/>
      <c r="S706" s="301"/>
      <c r="T706" s="9"/>
      <c r="U706" s="9"/>
      <c r="V706" s="9"/>
      <c r="W706" s="9"/>
      <c r="X706" s="9"/>
      <c r="Y706" s="9"/>
      <c r="Z706" s="9"/>
      <c r="AA706" s="9"/>
      <c r="AB706" s="9"/>
    </row>
    <row r="707">
      <c r="A707" s="9"/>
      <c r="B707" s="154"/>
      <c r="C707" s="424"/>
      <c r="D707" s="9"/>
      <c r="E707" s="9"/>
      <c r="F707" s="9"/>
      <c r="G707" s="156"/>
      <c r="H707" s="156"/>
      <c r="I707" s="156"/>
      <c r="J707" s="156"/>
      <c r="K707" s="9"/>
      <c r="L707" s="9"/>
      <c r="M707" s="9"/>
      <c r="N707" s="425"/>
      <c r="O707" s="425"/>
      <c r="P707" s="425"/>
      <c r="Q707" s="300"/>
      <c r="R707" s="9"/>
      <c r="S707" s="301"/>
      <c r="T707" s="9"/>
      <c r="U707" s="9"/>
      <c r="V707" s="9"/>
      <c r="W707" s="9"/>
      <c r="X707" s="9"/>
      <c r="Y707" s="9"/>
      <c r="Z707" s="9"/>
      <c r="AA707" s="9"/>
      <c r="AB707" s="9"/>
    </row>
    <row r="708">
      <c r="A708" s="9"/>
      <c r="B708" s="154"/>
      <c r="C708" s="424"/>
      <c r="D708" s="9"/>
      <c r="E708" s="9"/>
      <c r="F708" s="9"/>
      <c r="G708" s="156"/>
      <c r="H708" s="156"/>
      <c r="I708" s="156"/>
      <c r="J708" s="156"/>
      <c r="K708" s="9"/>
      <c r="L708" s="9"/>
      <c r="M708" s="9"/>
      <c r="N708" s="425"/>
      <c r="O708" s="425"/>
      <c r="P708" s="425"/>
      <c r="Q708" s="300"/>
      <c r="R708" s="9"/>
      <c r="S708" s="301"/>
      <c r="T708" s="9"/>
      <c r="U708" s="9"/>
      <c r="V708" s="9"/>
      <c r="W708" s="9"/>
      <c r="X708" s="9"/>
      <c r="Y708" s="9"/>
      <c r="Z708" s="9"/>
      <c r="AA708" s="9"/>
      <c r="AB708" s="9"/>
    </row>
    <row r="709">
      <c r="A709" s="9"/>
      <c r="B709" s="154"/>
      <c r="C709" s="424"/>
      <c r="D709" s="9"/>
      <c r="E709" s="9"/>
      <c r="F709" s="9"/>
      <c r="G709" s="156"/>
      <c r="H709" s="156"/>
      <c r="I709" s="156"/>
      <c r="J709" s="156"/>
      <c r="K709" s="9"/>
      <c r="L709" s="9"/>
      <c r="M709" s="9"/>
      <c r="N709" s="425"/>
      <c r="O709" s="425"/>
      <c r="P709" s="425"/>
      <c r="Q709" s="300"/>
      <c r="R709" s="9"/>
      <c r="S709" s="301"/>
      <c r="T709" s="9"/>
      <c r="U709" s="9"/>
      <c r="V709" s="9"/>
      <c r="W709" s="9"/>
      <c r="X709" s="9"/>
      <c r="Y709" s="9"/>
      <c r="Z709" s="9"/>
      <c r="AA709" s="9"/>
      <c r="AB709" s="9"/>
    </row>
    <row r="710">
      <c r="A710" s="9"/>
      <c r="B710" s="154"/>
      <c r="C710" s="424"/>
      <c r="D710" s="9"/>
      <c r="E710" s="9"/>
      <c r="F710" s="9"/>
      <c r="G710" s="156"/>
      <c r="H710" s="156"/>
      <c r="I710" s="156"/>
      <c r="J710" s="156"/>
      <c r="K710" s="9"/>
      <c r="L710" s="9"/>
      <c r="M710" s="9"/>
      <c r="N710" s="425"/>
      <c r="O710" s="425"/>
      <c r="P710" s="425"/>
      <c r="Q710" s="300"/>
      <c r="R710" s="9"/>
      <c r="S710" s="301"/>
      <c r="T710" s="9"/>
      <c r="U710" s="9"/>
      <c r="V710" s="9"/>
      <c r="W710" s="9"/>
      <c r="X710" s="9"/>
      <c r="Y710" s="9"/>
      <c r="Z710" s="9"/>
      <c r="AA710" s="9"/>
      <c r="AB710" s="9"/>
    </row>
    <row r="711">
      <c r="A711" s="9"/>
      <c r="B711" s="154"/>
      <c r="C711" s="424"/>
      <c r="D711" s="9"/>
      <c r="E711" s="9"/>
      <c r="F711" s="9"/>
      <c r="G711" s="156"/>
      <c r="H711" s="156"/>
      <c r="I711" s="156"/>
      <c r="J711" s="156"/>
      <c r="K711" s="9"/>
      <c r="L711" s="9"/>
      <c r="M711" s="9"/>
      <c r="N711" s="425"/>
      <c r="O711" s="425"/>
      <c r="P711" s="425"/>
      <c r="Q711" s="300"/>
      <c r="R711" s="9"/>
      <c r="S711" s="301"/>
      <c r="T711" s="9"/>
      <c r="U711" s="9"/>
      <c r="V711" s="9"/>
      <c r="W711" s="9"/>
      <c r="X711" s="9"/>
      <c r="Y711" s="9"/>
      <c r="Z711" s="9"/>
      <c r="AA711" s="9"/>
      <c r="AB711" s="9"/>
    </row>
    <row r="712">
      <c r="A712" s="9"/>
      <c r="B712" s="154"/>
      <c r="C712" s="424"/>
      <c r="D712" s="9"/>
      <c r="E712" s="9"/>
      <c r="F712" s="9"/>
      <c r="G712" s="156"/>
      <c r="H712" s="156"/>
      <c r="I712" s="156"/>
      <c r="J712" s="156"/>
      <c r="K712" s="9"/>
      <c r="L712" s="9"/>
      <c r="M712" s="9"/>
      <c r="N712" s="425"/>
      <c r="O712" s="425"/>
      <c r="P712" s="425"/>
      <c r="Q712" s="300"/>
      <c r="R712" s="9"/>
      <c r="S712" s="301"/>
      <c r="T712" s="9"/>
      <c r="U712" s="9"/>
      <c r="V712" s="9"/>
      <c r="W712" s="9"/>
      <c r="X712" s="9"/>
      <c r="Y712" s="9"/>
      <c r="Z712" s="9"/>
      <c r="AA712" s="9"/>
      <c r="AB712" s="9"/>
    </row>
    <row r="713">
      <c r="A713" s="9"/>
      <c r="B713" s="154"/>
      <c r="C713" s="424"/>
      <c r="D713" s="9"/>
      <c r="E713" s="9"/>
      <c r="F713" s="9"/>
      <c r="G713" s="156"/>
      <c r="H713" s="156"/>
      <c r="I713" s="156"/>
      <c r="J713" s="156"/>
      <c r="K713" s="9"/>
      <c r="L713" s="9"/>
      <c r="M713" s="9"/>
      <c r="N713" s="425"/>
      <c r="O713" s="425"/>
      <c r="P713" s="425"/>
      <c r="Q713" s="300"/>
      <c r="R713" s="9"/>
      <c r="S713" s="301"/>
      <c r="T713" s="9"/>
      <c r="U713" s="9"/>
      <c r="V713" s="9"/>
      <c r="W713" s="9"/>
      <c r="X713" s="9"/>
      <c r="Y713" s="9"/>
      <c r="Z713" s="9"/>
      <c r="AA713" s="9"/>
      <c r="AB713" s="9"/>
    </row>
    <row r="714">
      <c r="A714" s="9"/>
      <c r="B714" s="154"/>
      <c r="C714" s="424"/>
      <c r="D714" s="9"/>
      <c r="E714" s="9"/>
      <c r="F714" s="9"/>
      <c r="G714" s="156"/>
      <c r="H714" s="156"/>
      <c r="I714" s="156"/>
      <c r="J714" s="156"/>
      <c r="K714" s="9"/>
      <c r="L714" s="9"/>
      <c r="M714" s="9"/>
      <c r="N714" s="425"/>
      <c r="O714" s="425"/>
      <c r="P714" s="425"/>
      <c r="Q714" s="300"/>
      <c r="R714" s="9"/>
      <c r="S714" s="301"/>
      <c r="T714" s="9"/>
      <c r="U714" s="9"/>
      <c r="V714" s="9"/>
      <c r="W714" s="9"/>
      <c r="X714" s="9"/>
      <c r="Y714" s="9"/>
      <c r="Z714" s="9"/>
      <c r="AA714" s="9"/>
      <c r="AB714" s="9"/>
    </row>
    <row r="715">
      <c r="A715" s="9"/>
      <c r="B715" s="154"/>
      <c r="C715" s="424"/>
      <c r="D715" s="9"/>
      <c r="E715" s="9"/>
      <c r="F715" s="9"/>
      <c r="G715" s="156"/>
      <c r="H715" s="156"/>
      <c r="I715" s="156"/>
      <c r="J715" s="156"/>
      <c r="K715" s="9"/>
      <c r="L715" s="9"/>
      <c r="M715" s="9"/>
      <c r="N715" s="425"/>
      <c r="O715" s="425"/>
      <c r="P715" s="425"/>
      <c r="Q715" s="300"/>
      <c r="R715" s="9"/>
      <c r="S715" s="301"/>
      <c r="T715" s="9"/>
      <c r="U715" s="9"/>
      <c r="V715" s="9"/>
      <c r="W715" s="9"/>
      <c r="X715" s="9"/>
      <c r="Y715" s="9"/>
      <c r="Z715" s="9"/>
      <c r="AA715" s="9"/>
      <c r="AB715" s="9"/>
    </row>
    <row r="716">
      <c r="A716" s="9"/>
      <c r="B716" s="154"/>
      <c r="C716" s="424"/>
      <c r="D716" s="9"/>
      <c r="E716" s="9"/>
      <c r="F716" s="9"/>
      <c r="G716" s="156"/>
      <c r="H716" s="156"/>
      <c r="I716" s="156"/>
      <c r="J716" s="156"/>
      <c r="K716" s="9"/>
      <c r="L716" s="9"/>
      <c r="M716" s="9"/>
      <c r="N716" s="425"/>
      <c r="O716" s="425"/>
      <c r="P716" s="425"/>
      <c r="Q716" s="300"/>
      <c r="R716" s="9"/>
      <c r="S716" s="301"/>
      <c r="T716" s="9"/>
      <c r="U716" s="9"/>
      <c r="V716" s="9"/>
      <c r="W716" s="9"/>
      <c r="X716" s="9"/>
      <c r="Y716" s="9"/>
      <c r="Z716" s="9"/>
      <c r="AA716" s="9"/>
      <c r="AB716" s="9"/>
    </row>
    <row r="717">
      <c r="A717" s="9"/>
      <c r="B717" s="154"/>
      <c r="C717" s="424"/>
      <c r="D717" s="9"/>
      <c r="E717" s="9"/>
      <c r="F717" s="9"/>
      <c r="G717" s="156"/>
      <c r="H717" s="156"/>
      <c r="I717" s="156"/>
      <c r="J717" s="156"/>
      <c r="K717" s="9"/>
      <c r="L717" s="9"/>
      <c r="M717" s="9"/>
      <c r="N717" s="425"/>
      <c r="O717" s="425"/>
      <c r="P717" s="425"/>
      <c r="Q717" s="300"/>
      <c r="R717" s="9"/>
      <c r="S717" s="301"/>
      <c r="T717" s="9"/>
      <c r="U717" s="9"/>
      <c r="V717" s="9"/>
      <c r="W717" s="9"/>
      <c r="X717" s="9"/>
      <c r="Y717" s="9"/>
      <c r="Z717" s="9"/>
      <c r="AA717" s="9"/>
      <c r="AB717" s="9"/>
    </row>
    <row r="718">
      <c r="A718" s="9"/>
      <c r="B718" s="154"/>
      <c r="C718" s="424"/>
      <c r="D718" s="9"/>
      <c r="E718" s="9"/>
      <c r="F718" s="9"/>
      <c r="G718" s="156"/>
      <c r="H718" s="156"/>
      <c r="I718" s="156"/>
      <c r="J718" s="156"/>
      <c r="K718" s="9"/>
      <c r="L718" s="9"/>
      <c r="M718" s="9"/>
      <c r="N718" s="425"/>
      <c r="O718" s="425"/>
      <c r="P718" s="425"/>
      <c r="Q718" s="300"/>
      <c r="R718" s="9"/>
      <c r="S718" s="301"/>
      <c r="T718" s="9"/>
      <c r="U718" s="9"/>
      <c r="V718" s="9"/>
      <c r="W718" s="9"/>
      <c r="X718" s="9"/>
      <c r="Y718" s="9"/>
      <c r="Z718" s="9"/>
      <c r="AA718" s="9"/>
      <c r="AB718" s="9"/>
    </row>
    <row r="719">
      <c r="A719" s="9"/>
      <c r="B719" s="154"/>
      <c r="C719" s="424"/>
      <c r="D719" s="9"/>
      <c r="E719" s="9"/>
      <c r="F719" s="9"/>
      <c r="G719" s="156"/>
      <c r="H719" s="156"/>
      <c r="I719" s="156"/>
      <c r="J719" s="156"/>
      <c r="K719" s="9"/>
      <c r="L719" s="9"/>
      <c r="M719" s="9"/>
      <c r="N719" s="425"/>
      <c r="O719" s="425"/>
      <c r="P719" s="425"/>
      <c r="Q719" s="300"/>
      <c r="R719" s="9"/>
      <c r="S719" s="301"/>
      <c r="T719" s="9"/>
      <c r="U719" s="9"/>
      <c r="V719" s="9"/>
      <c r="W719" s="9"/>
      <c r="X719" s="9"/>
      <c r="Y719" s="9"/>
      <c r="Z719" s="9"/>
      <c r="AA719" s="9"/>
      <c r="AB719" s="9"/>
    </row>
    <row r="720">
      <c r="A720" s="9"/>
      <c r="B720" s="154"/>
      <c r="C720" s="424"/>
      <c r="D720" s="9"/>
      <c r="E720" s="9"/>
      <c r="F720" s="9"/>
      <c r="G720" s="156"/>
      <c r="H720" s="156"/>
      <c r="I720" s="156"/>
      <c r="J720" s="156"/>
      <c r="K720" s="9"/>
      <c r="L720" s="9"/>
      <c r="M720" s="9"/>
      <c r="N720" s="425"/>
      <c r="O720" s="425"/>
      <c r="P720" s="425"/>
      <c r="Q720" s="300"/>
      <c r="R720" s="9"/>
      <c r="S720" s="301"/>
      <c r="T720" s="9"/>
      <c r="U720" s="9"/>
      <c r="V720" s="9"/>
      <c r="W720" s="9"/>
      <c r="X720" s="9"/>
      <c r="Y720" s="9"/>
      <c r="Z720" s="9"/>
      <c r="AA720" s="9"/>
      <c r="AB720" s="9"/>
    </row>
    <row r="721">
      <c r="A721" s="9"/>
      <c r="B721" s="154"/>
      <c r="C721" s="424"/>
      <c r="D721" s="9"/>
      <c r="E721" s="9"/>
      <c r="F721" s="9"/>
      <c r="G721" s="156"/>
      <c r="H721" s="156"/>
      <c r="I721" s="156"/>
      <c r="J721" s="156"/>
      <c r="K721" s="9"/>
      <c r="L721" s="9"/>
      <c r="M721" s="9"/>
      <c r="N721" s="425"/>
      <c r="O721" s="425"/>
      <c r="P721" s="425"/>
      <c r="Q721" s="300"/>
      <c r="R721" s="9"/>
      <c r="S721" s="301"/>
      <c r="T721" s="9"/>
      <c r="U721" s="9"/>
      <c r="V721" s="9"/>
      <c r="W721" s="9"/>
      <c r="X721" s="9"/>
      <c r="Y721" s="9"/>
      <c r="Z721" s="9"/>
      <c r="AA721" s="9"/>
      <c r="AB721" s="9"/>
    </row>
    <row r="722">
      <c r="A722" s="9"/>
      <c r="B722" s="154"/>
      <c r="C722" s="424"/>
      <c r="D722" s="9"/>
      <c r="E722" s="9"/>
      <c r="F722" s="9"/>
      <c r="G722" s="156"/>
      <c r="H722" s="156"/>
      <c r="I722" s="156"/>
      <c r="J722" s="156"/>
      <c r="K722" s="9"/>
      <c r="L722" s="9"/>
      <c r="M722" s="9"/>
      <c r="N722" s="425"/>
      <c r="O722" s="425"/>
      <c r="P722" s="425"/>
      <c r="Q722" s="300"/>
      <c r="R722" s="9"/>
      <c r="S722" s="301"/>
      <c r="T722" s="9"/>
      <c r="U722" s="9"/>
      <c r="V722" s="9"/>
      <c r="W722" s="9"/>
      <c r="X722" s="9"/>
      <c r="Y722" s="9"/>
      <c r="Z722" s="9"/>
      <c r="AA722" s="9"/>
      <c r="AB722" s="9"/>
    </row>
    <row r="723">
      <c r="A723" s="9"/>
      <c r="B723" s="154"/>
      <c r="C723" s="424"/>
      <c r="D723" s="9"/>
      <c r="E723" s="9"/>
      <c r="F723" s="9"/>
      <c r="G723" s="156"/>
      <c r="H723" s="156"/>
      <c r="I723" s="156"/>
      <c r="J723" s="156"/>
      <c r="K723" s="9"/>
      <c r="L723" s="9"/>
      <c r="M723" s="9"/>
      <c r="N723" s="425"/>
      <c r="O723" s="425"/>
      <c r="P723" s="425"/>
      <c r="Q723" s="300"/>
      <c r="R723" s="9"/>
      <c r="S723" s="301"/>
      <c r="T723" s="9"/>
      <c r="U723" s="9"/>
      <c r="V723" s="9"/>
      <c r="W723" s="9"/>
      <c r="X723" s="9"/>
      <c r="Y723" s="9"/>
      <c r="Z723" s="9"/>
      <c r="AA723" s="9"/>
      <c r="AB723" s="9"/>
    </row>
    <row r="724">
      <c r="A724" s="9"/>
      <c r="B724" s="154"/>
      <c r="C724" s="424"/>
      <c r="D724" s="9"/>
      <c r="E724" s="9"/>
      <c r="F724" s="9"/>
      <c r="G724" s="156"/>
      <c r="H724" s="156"/>
      <c r="I724" s="156"/>
      <c r="J724" s="156"/>
      <c r="K724" s="9"/>
      <c r="L724" s="9"/>
      <c r="M724" s="9"/>
      <c r="N724" s="425"/>
      <c r="O724" s="425"/>
      <c r="P724" s="425"/>
      <c r="Q724" s="300"/>
      <c r="R724" s="9"/>
      <c r="S724" s="301"/>
      <c r="T724" s="9"/>
      <c r="U724" s="9"/>
      <c r="V724" s="9"/>
      <c r="W724" s="9"/>
      <c r="X724" s="9"/>
      <c r="Y724" s="9"/>
      <c r="Z724" s="9"/>
      <c r="AA724" s="9"/>
      <c r="AB724" s="9"/>
    </row>
    <row r="725">
      <c r="A725" s="9"/>
      <c r="B725" s="154"/>
      <c r="C725" s="424"/>
      <c r="D725" s="9"/>
      <c r="E725" s="9"/>
      <c r="F725" s="9"/>
      <c r="G725" s="156"/>
      <c r="H725" s="156"/>
      <c r="I725" s="156"/>
      <c r="J725" s="156"/>
      <c r="K725" s="9"/>
      <c r="L725" s="9"/>
      <c r="M725" s="9"/>
      <c r="N725" s="425"/>
      <c r="O725" s="425"/>
      <c r="P725" s="425"/>
      <c r="Q725" s="300"/>
      <c r="R725" s="9"/>
      <c r="S725" s="301"/>
      <c r="T725" s="9"/>
      <c r="U725" s="9"/>
      <c r="V725" s="9"/>
      <c r="W725" s="9"/>
      <c r="X725" s="9"/>
      <c r="Y725" s="9"/>
      <c r="Z725" s="9"/>
      <c r="AA725" s="9"/>
      <c r="AB725" s="9"/>
    </row>
    <row r="726">
      <c r="A726" s="9"/>
      <c r="B726" s="154"/>
      <c r="C726" s="424"/>
      <c r="D726" s="9"/>
      <c r="E726" s="9"/>
      <c r="F726" s="9"/>
      <c r="G726" s="156"/>
      <c r="H726" s="156"/>
      <c r="I726" s="156"/>
      <c r="J726" s="156"/>
      <c r="K726" s="9"/>
      <c r="L726" s="9"/>
      <c r="M726" s="9"/>
      <c r="N726" s="425"/>
      <c r="O726" s="425"/>
      <c r="P726" s="425"/>
      <c r="Q726" s="300"/>
      <c r="R726" s="9"/>
      <c r="S726" s="301"/>
      <c r="T726" s="9"/>
      <c r="U726" s="9"/>
      <c r="V726" s="9"/>
      <c r="W726" s="9"/>
      <c r="X726" s="9"/>
      <c r="Y726" s="9"/>
      <c r="Z726" s="9"/>
      <c r="AA726" s="9"/>
      <c r="AB726" s="9"/>
    </row>
    <row r="727">
      <c r="A727" s="9"/>
      <c r="B727" s="154"/>
      <c r="C727" s="424"/>
      <c r="D727" s="9"/>
      <c r="E727" s="9"/>
      <c r="F727" s="9"/>
      <c r="G727" s="156"/>
      <c r="H727" s="156"/>
      <c r="I727" s="156"/>
      <c r="J727" s="156"/>
      <c r="K727" s="9"/>
      <c r="L727" s="9"/>
      <c r="M727" s="9"/>
      <c r="N727" s="425"/>
      <c r="O727" s="425"/>
      <c r="P727" s="425"/>
      <c r="Q727" s="300"/>
      <c r="R727" s="9"/>
      <c r="S727" s="301"/>
      <c r="T727" s="9"/>
      <c r="U727" s="9"/>
      <c r="V727" s="9"/>
      <c r="W727" s="9"/>
      <c r="X727" s="9"/>
      <c r="Y727" s="9"/>
      <c r="Z727" s="9"/>
      <c r="AA727" s="9"/>
      <c r="AB727" s="9"/>
    </row>
    <row r="728">
      <c r="A728" s="9"/>
      <c r="B728" s="154"/>
      <c r="C728" s="424"/>
      <c r="D728" s="9"/>
      <c r="E728" s="9"/>
      <c r="F728" s="9"/>
      <c r="G728" s="156"/>
      <c r="H728" s="156"/>
      <c r="I728" s="156"/>
      <c r="J728" s="156"/>
      <c r="K728" s="9"/>
      <c r="L728" s="9"/>
      <c r="M728" s="9"/>
      <c r="N728" s="425"/>
      <c r="O728" s="425"/>
      <c r="P728" s="425"/>
      <c r="Q728" s="300"/>
      <c r="R728" s="9"/>
      <c r="S728" s="301"/>
      <c r="T728" s="9"/>
      <c r="U728" s="9"/>
      <c r="V728" s="9"/>
      <c r="W728" s="9"/>
      <c r="X728" s="9"/>
      <c r="Y728" s="9"/>
      <c r="Z728" s="9"/>
      <c r="AA728" s="9"/>
      <c r="AB728" s="9"/>
    </row>
    <row r="729">
      <c r="A729" s="9"/>
      <c r="B729" s="154"/>
      <c r="C729" s="424"/>
      <c r="D729" s="9"/>
      <c r="E729" s="9"/>
      <c r="F729" s="9"/>
      <c r="G729" s="156"/>
      <c r="H729" s="156"/>
      <c r="I729" s="156"/>
      <c r="J729" s="156"/>
      <c r="K729" s="9"/>
      <c r="L729" s="9"/>
      <c r="M729" s="9"/>
      <c r="N729" s="425"/>
      <c r="O729" s="425"/>
      <c r="P729" s="425"/>
      <c r="Q729" s="300"/>
      <c r="R729" s="9"/>
      <c r="S729" s="301"/>
      <c r="T729" s="9"/>
      <c r="U729" s="9"/>
      <c r="V729" s="9"/>
      <c r="W729" s="9"/>
      <c r="X729" s="9"/>
      <c r="Y729" s="9"/>
      <c r="Z729" s="9"/>
      <c r="AA729" s="9"/>
      <c r="AB729" s="9"/>
    </row>
    <row r="730">
      <c r="A730" s="9"/>
      <c r="B730" s="154"/>
      <c r="C730" s="424"/>
      <c r="D730" s="9"/>
      <c r="E730" s="9"/>
      <c r="F730" s="9"/>
      <c r="G730" s="156"/>
      <c r="H730" s="156"/>
      <c r="I730" s="156"/>
      <c r="J730" s="156"/>
      <c r="K730" s="9"/>
      <c r="L730" s="9"/>
      <c r="M730" s="9"/>
      <c r="N730" s="425"/>
      <c r="O730" s="425"/>
      <c r="P730" s="425"/>
      <c r="Q730" s="300"/>
      <c r="R730" s="9"/>
      <c r="S730" s="301"/>
      <c r="T730" s="9"/>
      <c r="U730" s="9"/>
      <c r="V730" s="9"/>
      <c r="W730" s="9"/>
      <c r="X730" s="9"/>
      <c r="Y730" s="9"/>
      <c r="Z730" s="9"/>
      <c r="AA730" s="9"/>
      <c r="AB730" s="9"/>
    </row>
    <row r="731">
      <c r="A731" s="9"/>
      <c r="B731" s="154"/>
      <c r="C731" s="424"/>
      <c r="D731" s="9"/>
      <c r="E731" s="9"/>
      <c r="F731" s="9"/>
      <c r="G731" s="156"/>
      <c r="H731" s="156"/>
      <c r="I731" s="156"/>
      <c r="J731" s="156"/>
      <c r="K731" s="9"/>
      <c r="L731" s="9"/>
      <c r="M731" s="9"/>
      <c r="N731" s="425"/>
      <c r="O731" s="425"/>
      <c r="P731" s="425"/>
      <c r="Q731" s="300"/>
      <c r="R731" s="9"/>
      <c r="S731" s="301"/>
      <c r="T731" s="9"/>
      <c r="U731" s="9"/>
      <c r="V731" s="9"/>
      <c r="W731" s="9"/>
      <c r="X731" s="9"/>
      <c r="Y731" s="9"/>
      <c r="Z731" s="9"/>
      <c r="AA731" s="9"/>
      <c r="AB731" s="9"/>
    </row>
    <row r="732">
      <c r="A732" s="9"/>
      <c r="B732" s="154"/>
      <c r="C732" s="424"/>
      <c r="D732" s="9"/>
      <c r="E732" s="9"/>
      <c r="F732" s="9"/>
      <c r="G732" s="156"/>
      <c r="H732" s="156"/>
      <c r="I732" s="156"/>
      <c r="J732" s="156"/>
      <c r="K732" s="9"/>
      <c r="L732" s="9"/>
      <c r="M732" s="9"/>
      <c r="N732" s="425"/>
      <c r="O732" s="425"/>
      <c r="P732" s="425"/>
      <c r="Q732" s="300"/>
      <c r="R732" s="9"/>
      <c r="S732" s="301"/>
      <c r="T732" s="9"/>
      <c r="U732" s="9"/>
      <c r="V732" s="9"/>
      <c r="W732" s="9"/>
      <c r="X732" s="9"/>
      <c r="Y732" s="9"/>
      <c r="Z732" s="9"/>
      <c r="AA732" s="9"/>
      <c r="AB732" s="9"/>
    </row>
    <row r="733">
      <c r="A733" s="9"/>
      <c r="B733" s="154"/>
      <c r="C733" s="424"/>
      <c r="D733" s="9"/>
      <c r="E733" s="9"/>
      <c r="F733" s="9"/>
      <c r="G733" s="156"/>
      <c r="H733" s="156"/>
      <c r="I733" s="156"/>
      <c r="J733" s="156"/>
      <c r="K733" s="9"/>
      <c r="L733" s="9"/>
      <c r="M733" s="9"/>
      <c r="N733" s="425"/>
      <c r="O733" s="425"/>
      <c r="P733" s="425"/>
      <c r="Q733" s="300"/>
      <c r="R733" s="9"/>
      <c r="S733" s="301"/>
      <c r="T733" s="9"/>
      <c r="U733" s="9"/>
      <c r="V733" s="9"/>
      <c r="W733" s="9"/>
      <c r="X733" s="9"/>
      <c r="Y733" s="9"/>
      <c r="Z733" s="9"/>
      <c r="AA733" s="9"/>
      <c r="AB733" s="9"/>
    </row>
    <row r="734">
      <c r="A734" s="9"/>
      <c r="B734" s="154"/>
      <c r="C734" s="424"/>
      <c r="D734" s="9"/>
      <c r="E734" s="9"/>
      <c r="F734" s="9"/>
      <c r="G734" s="156"/>
      <c r="H734" s="156"/>
      <c r="I734" s="156"/>
      <c r="J734" s="156"/>
      <c r="K734" s="9"/>
      <c r="L734" s="9"/>
      <c r="M734" s="9"/>
      <c r="N734" s="425"/>
      <c r="O734" s="425"/>
      <c r="P734" s="425"/>
      <c r="Q734" s="300"/>
      <c r="R734" s="9"/>
      <c r="S734" s="301"/>
      <c r="T734" s="9"/>
      <c r="U734" s="9"/>
      <c r="V734" s="9"/>
      <c r="W734" s="9"/>
      <c r="X734" s="9"/>
      <c r="Y734" s="9"/>
      <c r="Z734" s="9"/>
      <c r="AA734" s="9"/>
      <c r="AB734" s="9"/>
    </row>
    <row r="735">
      <c r="A735" s="9"/>
      <c r="B735" s="154"/>
      <c r="C735" s="424"/>
      <c r="D735" s="9"/>
      <c r="E735" s="9"/>
      <c r="F735" s="9"/>
      <c r="G735" s="156"/>
      <c r="H735" s="156"/>
      <c r="I735" s="156"/>
      <c r="J735" s="156"/>
      <c r="K735" s="9"/>
      <c r="L735" s="9"/>
      <c r="M735" s="9"/>
      <c r="N735" s="425"/>
      <c r="O735" s="425"/>
      <c r="P735" s="425"/>
      <c r="Q735" s="300"/>
      <c r="R735" s="9"/>
      <c r="S735" s="301"/>
      <c r="T735" s="9"/>
      <c r="U735" s="9"/>
      <c r="V735" s="9"/>
      <c r="W735" s="9"/>
      <c r="X735" s="9"/>
      <c r="Y735" s="9"/>
      <c r="Z735" s="9"/>
      <c r="AA735" s="9"/>
      <c r="AB735" s="9"/>
    </row>
    <row r="736">
      <c r="A736" s="9"/>
      <c r="B736" s="154"/>
      <c r="C736" s="424"/>
      <c r="D736" s="9"/>
      <c r="E736" s="9"/>
      <c r="F736" s="9"/>
      <c r="G736" s="156"/>
      <c r="H736" s="156"/>
      <c r="I736" s="156"/>
      <c r="J736" s="156"/>
      <c r="K736" s="9"/>
      <c r="L736" s="9"/>
      <c r="M736" s="9"/>
      <c r="N736" s="425"/>
      <c r="O736" s="425"/>
      <c r="P736" s="425"/>
      <c r="Q736" s="300"/>
      <c r="R736" s="9"/>
      <c r="S736" s="301"/>
      <c r="T736" s="9"/>
      <c r="U736" s="9"/>
      <c r="V736" s="9"/>
      <c r="W736" s="9"/>
      <c r="X736" s="9"/>
      <c r="Y736" s="9"/>
      <c r="Z736" s="9"/>
      <c r="AA736" s="9"/>
      <c r="AB736" s="9"/>
    </row>
    <row r="737">
      <c r="A737" s="9"/>
      <c r="B737" s="154"/>
      <c r="C737" s="424"/>
      <c r="D737" s="9"/>
      <c r="E737" s="9"/>
      <c r="F737" s="9"/>
      <c r="G737" s="156"/>
      <c r="H737" s="156"/>
      <c r="I737" s="156"/>
      <c r="J737" s="156"/>
      <c r="K737" s="9"/>
      <c r="L737" s="9"/>
      <c r="M737" s="9"/>
      <c r="N737" s="425"/>
      <c r="O737" s="425"/>
      <c r="P737" s="425"/>
      <c r="Q737" s="300"/>
      <c r="R737" s="9"/>
      <c r="S737" s="301"/>
      <c r="T737" s="9"/>
      <c r="U737" s="9"/>
      <c r="V737" s="9"/>
      <c r="W737" s="9"/>
      <c r="X737" s="9"/>
      <c r="Y737" s="9"/>
      <c r="Z737" s="9"/>
      <c r="AA737" s="9"/>
      <c r="AB737" s="9"/>
    </row>
    <row r="738">
      <c r="A738" s="9"/>
      <c r="B738" s="154"/>
      <c r="C738" s="424"/>
      <c r="D738" s="9"/>
      <c r="E738" s="9"/>
      <c r="F738" s="9"/>
      <c r="G738" s="156"/>
      <c r="H738" s="156"/>
      <c r="I738" s="156"/>
      <c r="J738" s="156"/>
      <c r="K738" s="9"/>
      <c r="L738" s="9"/>
      <c r="M738" s="9"/>
      <c r="N738" s="425"/>
      <c r="O738" s="425"/>
      <c r="P738" s="425"/>
      <c r="Q738" s="300"/>
      <c r="R738" s="9"/>
      <c r="S738" s="301"/>
      <c r="T738" s="9"/>
      <c r="U738" s="9"/>
      <c r="V738" s="9"/>
      <c r="W738" s="9"/>
      <c r="X738" s="9"/>
      <c r="Y738" s="9"/>
      <c r="Z738" s="9"/>
      <c r="AA738" s="9"/>
      <c r="AB738" s="9"/>
    </row>
    <row r="739">
      <c r="A739" s="9"/>
      <c r="B739" s="154"/>
      <c r="C739" s="424"/>
      <c r="D739" s="9"/>
      <c r="E739" s="9"/>
      <c r="F739" s="9"/>
      <c r="G739" s="156"/>
      <c r="H739" s="156"/>
      <c r="I739" s="156"/>
      <c r="J739" s="156"/>
      <c r="K739" s="9"/>
      <c r="L739" s="9"/>
      <c r="M739" s="9"/>
      <c r="N739" s="425"/>
      <c r="O739" s="425"/>
      <c r="P739" s="425"/>
      <c r="Q739" s="300"/>
      <c r="R739" s="9"/>
      <c r="S739" s="301"/>
      <c r="T739" s="9"/>
      <c r="U739" s="9"/>
      <c r="V739" s="9"/>
      <c r="W739" s="9"/>
      <c r="X739" s="9"/>
      <c r="Y739" s="9"/>
      <c r="Z739" s="9"/>
      <c r="AA739" s="9"/>
      <c r="AB739" s="9"/>
    </row>
    <row r="740">
      <c r="A740" s="9"/>
      <c r="B740" s="154"/>
      <c r="C740" s="424"/>
      <c r="D740" s="9"/>
      <c r="E740" s="9"/>
      <c r="F740" s="9"/>
      <c r="G740" s="156"/>
      <c r="H740" s="156"/>
      <c r="I740" s="156"/>
      <c r="J740" s="156"/>
      <c r="K740" s="9"/>
      <c r="L740" s="9"/>
      <c r="M740" s="9"/>
      <c r="N740" s="425"/>
      <c r="O740" s="425"/>
      <c r="P740" s="425"/>
      <c r="Q740" s="300"/>
      <c r="R740" s="9"/>
      <c r="S740" s="301"/>
      <c r="T740" s="9"/>
      <c r="U740" s="9"/>
      <c r="V740" s="9"/>
      <c r="W740" s="9"/>
      <c r="X740" s="9"/>
      <c r="Y740" s="9"/>
      <c r="Z740" s="9"/>
      <c r="AA740" s="9"/>
      <c r="AB740" s="9"/>
    </row>
    <row r="741">
      <c r="A741" s="9"/>
      <c r="B741" s="154"/>
      <c r="C741" s="424"/>
      <c r="D741" s="9"/>
      <c r="E741" s="9"/>
      <c r="F741" s="9"/>
      <c r="G741" s="156"/>
      <c r="H741" s="156"/>
      <c r="I741" s="156"/>
      <c r="J741" s="156"/>
      <c r="K741" s="9"/>
      <c r="L741" s="9"/>
      <c r="M741" s="9"/>
      <c r="N741" s="425"/>
      <c r="O741" s="425"/>
      <c r="P741" s="425"/>
      <c r="Q741" s="300"/>
      <c r="R741" s="9"/>
      <c r="S741" s="301"/>
      <c r="T741" s="9"/>
      <c r="U741" s="9"/>
      <c r="V741" s="9"/>
      <c r="W741" s="9"/>
      <c r="X741" s="9"/>
      <c r="Y741" s="9"/>
      <c r="Z741" s="9"/>
      <c r="AA741" s="9"/>
      <c r="AB741" s="9"/>
    </row>
    <row r="742">
      <c r="A742" s="9"/>
      <c r="B742" s="154"/>
      <c r="C742" s="424"/>
      <c r="D742" s="9"/>
      <c r="E742" s="9"/>
      <c r="F742" s="9"/>
      <c r="G742" s="156"/>
      <c r="H742" s="156"/>
      <c r="I742" s="156"/>
      <c r="J742" s="156"/>
      <c r="K742" s="9"/>
      <c r="L742" s="9"/>
      <c r="M742" s="9"/>
      <c r="N742" s="425"/>
      <c r="O742" s="425"/>
      <c r="P742" s="425"/>
      <c r="Q742" s="300"/>
      <c r="R742" s="9"/>
      <c r="S742" s="301"/>
      <c r="T742" s="9"/>
      <c r="U742" s="9"/>
      <c r="V742" s="9"/>
      <c r="W742" s="9"/>
      <c r="X742" s="9"/>
      <c r="Y742" s="9"/>
      <c r="Z742" s="9"/>
      <c r="AA742" s="9"/>
      <c r="AB742" s="9"/>
    </row>
    <row r="743">
      <c r="A743" s="9"/>
      <c r="B743" s="154"/>
      <c r="C743" s="424"/>
      <c r="D743" s="9"/>
      <c r="E743" s="9"/>
      <c r="F743" s="9"/>
      <c r="G743" s="156"/>
      <c r="H743" s="156"/>
      <c r="I743" s="156"/>
      <c r="J743" s="156"/>
      <c r="K743" s="9"/>
      <c r="L743" s="9"/>
      <c r="M743" s="9"/>
      <c r="N743" s="425"/>
      <c r="O743" s="425"/>
      <c r="P743" s="425"/>
      <c r="Q743" s="300"/>
      <c r="R743" s="9"/>
      <c r="S743" s="301"/>
      <c r="T743" s="9"/>
      <c r="U743" s="9"/>
      <c r="V743" s="9"/>
      <c r="W743" s="9"/>
      <c r="X743" s="9"/>
      <c r="Y743" s="9"/>
      <c r="Z743" s="9"/>
      <c r="AA743" s="9"/>
      <c r="AB743" s="9"/>
    </row>
    <row r="744">
      <c r="A744" s="9"/>
      <c r="B744" s="154"/>
      <c r="C744" s="424"/>
      <c r="D744" s="9"/>
      <c r="E744" s="9"/>
      <c r="F744" s="9"/>
      <c r="G744" s="156"/>
      <c r="H744" s="156"/>
      <c r="I744" s="156"/>
      <c r="J744" s="156"/>
      <c r="K744" s="9"/>
      <c r="L744" s="9"/>
      <c r="M744" s="9"/>
      <c r="N744" s="425"/>
      <c r="O744" s="425"/>
      <c r="P744" s="425"/>
      <c r="Q744" s="300"/>
      <c r="R744" s="9"/>
      <c r="S744" s="301"/>
      <c r="T744" s="9"/>
      <c r="U744" s="9"/>
      <c r="V744" s="9"/>
      <c r="W744" s="9"/>
      <c r="X744" s="9"/>
      <c r="Y744" s="9"/>
      <c r="Z744" s="9"/>
      <c r="AA744" s="9"/>
      <c r="AB744" s="9"/>
    </row>
    <row r="745">
      <c r="A745" s="9"/>
      <c r="B745" s="154"/>
      <c r="C745" s="424"/>
      <c r="D745" s="9"/>
      <c r="E745" s="9"/>
      <c r="F745" s="9"/>
      <c r="G745" s="156"/>
      <c r="H745" s="156"/>
      <c r="I745" s="156"/>
      <c r="J745" s="156"/>
      <c r="K745" s="9"/>
      <c r="L745" s="9"/>
      <c r="M745" s="9"/>
      <c r="N745" s="425"/>
      <c r="O745" s="425"/>
      <c r="P745" s="425"/>
      <c r="Q745" s="300"/>
      <c r="R745" s="9"/>
      <c r="S745" s="301"/>
      <c r="T745" s="9"/>
      <c r="U745" s="9"/>
      <c r="V745" s="9"/>
      <c r="W745" s="9"/>
      <c r="X745" s="9"/>
      <c r="Y745" s="9"/>
      <c r="Z745" s="9"/>
      <c r="AA745" s="9"/>
      <c r="AB745" s="9"/>
    </row>
    <row r="746">
      <c r="A746" s="9"/>
      <c r="B746" s="154"/>
      <c r="C746" s="424"/>
      <c r="D746" s="9"/>
      <c r="E746" s="9"/>
      <c r="F746" s="9"/>
      <c r="G746" s="156"/>
      <c r="H746" s="156"/>
      <c r="I746" s="156"/>
      <c r="J746" s="156"/>
      <c r="K746" s="9"/>
      <c r="L746" s="9"/>
      <c r="M746" s="9"/>
      <c r="N746" s="425"/>
      <c r="O746" s="425"/>
      <c r="P746" s="425"/>
      <c r="Q746" s="300"/>
      <c r="R746" s="9"/>
      <c r="S746" s="301"/>
      <c r="T746" s="9"/>
      <c r="U746" s="9"/>
      <c r="V746" s="9"/>
      <c r="W746" s="9"/>
      <c r="X746" s="9"/>
      <c r="Y746" s="9"/>
      <c r="Z746" s="9"/>
      <c r="AA746" s="9"/>
      <c r="AB746" s="9"/>
    </row>
    <row r="747">
      <c r="A747" s="9"/>
      <c r="B747" s="154"/>
      <c r="C747" s="424"/>
      <c r="D747" s="9"/>
      <c r="E747" s="9"/>
      <c r="F747" s="9"/>
      <c r="G747" s="156"/>
      <c r="H747" s="156"/>
      <c r="I747" s="156"/>
      <c r="J747" s="156"/>
      <c r="K747" s="9"/>
      <c r="L747" s="9"/>
      <c r="M747" s="9"/>
      <c r="N747" s="425"/>
      <c r="O747" s="425"/>
      <c r="P747" s="425"/>
      <c r="Q747" s="300"/>
      <c r="R747" s="9"/>
      <c r="S747" s="301"/>
      <c r="T747" s="9"/>
      <c r="U747" s="9"/>
      <c r="V747" s="9"/>
      <c r="W747" s="9"/>
      <c r="X747" s="9"/>
      <c r="Y747" s="9"/>
      <c r="Z747" s="9"/>
      <c r="AA747" s="9"/>
      <c r="AB747" s="9"/>
    </row>
    <row r="748">
      <c r="A748" s="9"/>
      <c r="B748" s="154"/>
      <c r="C748" s="424"/>
      <c r="D748" s="9"/>
      <c r="E748" s="9"/>
      <c r="F748" s="9"/>
      <c r="G748" s="156"/>
      <c r="H748" s="156"/>
      <c r="I748" s="156"/>
      <c r="J748" s="156"/>
      <c r="K748" s="9"/>
      <c r="L748" s="9"/>
      <c r="M748" s="9"/>
      <c r="N748" s="425"/>
      <c r="O748" s="425"/>
      <c r="P748" s="425"/>
      <c r="Q748" s="300"/>
      <c r="R748" s="9"/>
      <c r="S748" s="301"/>
      <c r="T748" s="9"/>
      <c r="U748" s="9"/>
      <c r="V748" s="9"/>
      <c r="W748" s="9"/>
      <c r="X748" s="9"/>
      <c r="Y748" s="9"/>
      <c r="Z748" s="9"/>
      <c r="AA748" s="9"/>
      <c r="AB748" s="9"/>
    </row>
    <row r="749">
      <c r="A749" s="9"/>
      <c r="B749" s="154"/>
      <c r="C749" s="424"/>
      <c r="D749" s="9"/>
      <c r="E749" s="9"/>
      <c r="F749" s="9"/>
      <c r="G749" s="156"/>
      <c r="H749" s="156"/>
      <c r="I749" s="156"/>
      <c r="J749" s="156"/>
      <c r="K749" s="9"/>
      <c r="L749" s="9"/>
      <c r="M749" s="9"/>
      <c r="N749" s="425"/>
      <c r="O749" s="425"/>
      <c r="P749" s="425"/>
      <c r="Q749" s="300"/>
      <c r="R749" s="9"/>
      <c r="S749" s="301"/>
      <c r="T749" s="9"/>
      <c r="U749" s="9"/>
      <c r="V749" s="9"/>
      <c r="W749" s="9"/>
      <c r="X749" s="9"/>
      <c r="Y749" s="9"/>
      <c r="Z749" s="9"/>
      <c r="AA749" s="9"/>
      <c r="AB749" s="9"/>
    </row>
    <row r="750">
      <c r="A750" s="9"/>
      <c r="B750" s="154"/>
      <c r="C750" s="424"/>
      <c r="D750" s="9"/>
      <c r="E750" s="9"/>
      <c r="F750" s="9"/>
      <c r="G750" s="156"/>
      <c r="H750" s="156"/>
      <c r="I750" s="156"/>
      <c r="J750" s="156"/>
      <c r="K750" s="9"/>
      <c r="L750" s="9"/>
      <c r="M750" s="9"/>
      <c r="N750" s="425"/>
      <c r="O750" s="425"/>
      <c r="P750" s="425"/>
      <c r="Q750" s="300"/>
      <c r="R750" s="9"/>
      <c r="S750" s="301"/>
      <c r="T750" s="9"/>
      <c r="U750" s="9"/>
      <c r="V750" s="9"/>
      <c r="W750" s="9"/>
      <c r="X750" s="9"/>
      <c r="Y750" s="9"/>
      <c r="Z750" s="9"/>
      <c r="AA750" s="9"/>
      <c r="AB750" s="9"/>
    </row>
    <row r="751">
      <c r="A751" s="9"/>
      <c r="B751" s="154"/>
      <c r="C751" s="424"/>
      <c r="D751" s="9"/>
      <c r="E751" s="9"/>
      <c r="F751" s="9"/>
      <c r="G751" s="156"/>
      <c r="H751" s="156"/>
      <c r="I751" s="156"/>
      <c r="J751" s="156"/>
      <c r="K751" s="9"/>
      <c r="L751" s="9"/>
      <c r="M751" s="9"/>
      <c r="N751" s="425"/>
      <c r="O751" s="425"/>
      <c r="P751" s="425"/>
      <c r="Q751" s="300"/>
      <c r="R751" s="9"/>
      <c r="S751" s="301"/>
      <c r="T751" s="9"/>
      <c r="U751" s="9"/>
      <c r="V751" s="9"/>
      <c r="W751" s="9"/>
      <c r="X751" s="9"/>
      <c r="Y751" s="9"/>
      <c r="Z751" s="9"/>
      <c r="AA751" s="9"/>
      <c r="AB751" s="9"/>
    </row>
    <row r="752">
      <c r="A752" s="9"/>
      <c r="B752" s="154"/>
      <c r="C752" s="424"/>
      <c r="D752" s="9"/>
      <c r="E752" s="9"/>
      <c r="F752" s="9"/>
      <c r="G752" s="156"/>
      <c r="H752" s="156"/>
      <c r="I752" s="156"/>
      <c r="J752" s="156"/>
      <c r="K752" s="9"/>
      <c r="L752" s="9"/>
      <c r="M752" s="9"/>
      <c r="N752" s="425"/>
      <c r="O752" s="425"/>
      <c r="P752" s="425"/>
      <c r="Q752" s="300"/>
      <c r="R752" s="9"/>
      <c r="S752" s="301"/>
      <c r="T752" s="9"/>
      <c r="U752" s="9"/>
      <c r="V752" s="9"/>
      <c r="W752" s="9"/>
      <c r="X752" s="9"/>
      <c r="Y752" s="9"/>
      <c r="Z752" s="9"/>
      <c r="AA752" s="9"/>
      <c r="AB752" s="9"/>
    </row>
    <row r="753">
      <c r="A753" s="9"/>
      <c r="B753" s="154"/>
      <c r="C753" s="424"/>
      <c r="D753" s="9"/>
      <c r="E753" s="9"/>
      <c r="F753" s="9"/>
      <c r="G753" s="156"/>
      <c r="H753" s="156"/>
      <c r="I753" s="156"/>
      <c r="J753" s="156"/>
      <c r="K753" s="9"/>
      <c r="L753" s="9"/>
      <c r="M753" s="9"/>
      <c r="N753" s="425"/>
      <c r="O753" s="425"/>
      <c r="P753" s="425"/>
      <c r="Q753" s="300"/>
      <c r="R753" s="9"/>
      <c r="S753" s="301"/>
      <c r="T753" s="9"/>
      <c r="U753" s="9"/>
      <c r="V753" s="9"/>
      <c r="W753" s="9"/>
      <c r="X753" s="9"/>
      <c r="Y753" s="9"/>
      <c r="Z753" s="9"/>
      <c r="AA753" s="9"/>
      <c r="AB753" s="9"/>
    </row>
    <row r="754">
      <c r="A754" s="9"/>
      <c r="B754" s="154"/>
      <c r="C754" s="424"/>
      <c r="D754" s="9"/>
      <c r="E754" s="9"/>
      <c r="F754" s="9"/>
      <c r="G754" s="156"/>
      <c r="H754" s="156"/>
      <c r="I754" s="156"/>
      <c r="J754" s="156"/>
      <c r="K754" s="9"/>
      <c r="L754" s="9"/>
      <c r="M754" s="9"/>
      <c r="N754" s="425"/>
      <c r="O754" s="425"/>
      <c r="P754" s="425"/>
      <c r="Q754" s="300"/>
      <c r="R754" s="9"/>
      <c r="S754" s="301"/>
      <c r="T754" s="9"/>
      <c r="U754" s="9"/>
      <c r="V754" s="9"/>
      <c r="W754" s="9"/>
      <c r="X754" s="9"/>
      <c r="Y754" s="9"/>
      <c r="Z754" s="9"/>
      <c r="AA754" s="9"/>
      <c r="AB754" s="9"/>
    </row>
    <row r="755">
      <c r="A755" s="9"/>
      <c r="B755" s="154"/>
      <c r="C755" s="424"/>
      <c r="D755" s="9"/>
      <c r="E755" s="9"/>
      <c r="F755" s="9"/>
      <c r="G755" s="156"/>
      <c r="H755" s="156"/>
      <c r="I755" s="156"/>
      <c r="J755" s="156"/>
      <c r="K755" s="9"/>
      <c r="L755" s="9"/>
      <c r="M755" s="9"/>
      <c r="N755" s="425"/>
      <c r="O755" s="425"/>
      <c r="P755" s="425"/>
      <c r="Q755" s="300"/>
      <c r="R755" s="9"/>
      <c r="S755" s="301"/>
      <c r="T755" s="9"/>
      <c r="U755" s="9"/>
      <c r="V755" s="9"/>
      <c r="W755" s="9"/>
      <c r="X755" s="9"/>
      <c r="Y755" s="9"/>
      <c r="Z755" s="9"/>
      <c r="AA755" s="9"/>
      <c r="AB755" s="9"/>
    </row>
    <row r="756">
      <c r="A756" s="9"/>
      <c r="B756" s="154"/>
      <c r="C756" s="424"/>
      <c r="D756" s="9"/>
      <c r="E756" s="9"/>
      <c r="F756" s="9"/>
      <c r="G756" s="156"/>
      <c r="H756" s="156"/>
      <c r="I756" s="156"/>
      <c r="J756" s="156"/>
      <c r="K756" s="9"/>
      <c r="L756" s="9"/>
      <c r="M756" s="9"/>
      <c r="N756" s="425"/>
      <c r="O756" s="425"/>
      <c r="P756" s="425"/>
      <c r="Q756" s="300"/>
      <c r="R756" s="9"/>
      <c r="S756" s="301"/>
      <c r="T756" s="9"/>
      <c r="U756" s="9"/>
      <c r="V756" s="9"/>
      <c r="W756" s="9"/>
      <c r="X756" s="9"/>
      <c r="Y756" s="9"/>
      <c r="Z756" s="9"/>
      <c r="AA756" s="9"/>
      <c r="AB756" s="9"/>
    </row>
    <row r="757">
      <c r="A757" s="9"/>
      <c r="B757" s="154"/>
      <c r="C757" s="424"/>
      <c r="D757" s="9"/>
      <c r="E757" s="9"/>
      <c r="F757" s="9"/>
      <c r="G757" s="156"/>
      <c r="H757" s="156"/>
      <c r="I757" s="156"/>
      <c r="J757" s="156"/>
      <c r="K757" s="9"/>
      <c r="L757" s="9"/>
      <c r="M757" s="9"/>
      <c r="N757" s="425"/>
      <c r="O757" s="425"/>
      <c r="P757" s="425"/>
      <c r="Q757" s="300"/>
      <c r="R757" s="9"/>
      <c r="S757" s="301"/>
      <c r="T757" s="9"/>
      <c r="U757" s="9"/>
      <c r="V757" s="9"/>
      <c r="W757" s="9"/>
      <c r="X757" s="9"/>
      <c r="Y757" s="9"/>
      <c r="Z757" s="9"/>
      <c r="AA757" s="9"/>
      <c r="AB757" s="9"/>
    </row>
    <row r="758">
      <c r="A758" s="9"/>
      <c r="B758" s="154"/>
      <c r="C758" s="424"/>
      <c r="D758" s="9"/>
      <c r="E758" s="9"/>
      <c r="F758" s="9"/>
      <c r="G758" s="156"/>
      <c r="H758" s="156"/>
      <c r="I758" s="156"/>
      <c r="J758" s="156"/>
      <c r="K758" s="9"/>
      <c r="L758" s="9"/>
      <c r="M758" s="9"/>
      <c r="N758" s="425"/>
      <c r="O758" s="425"/>
      <c r="P758" s="425"/>
      <c r="Q758" s="300"/>
      <c r="R758" s="9"/>
      <c r="S758" s="301"/>
      <c r="T758" s="9"/>
      <c r="U758" s="9"/>
      <c r="V758" s="9"/>
      <c r="W758" s="9"/>
      <c r="X758" s="9"/>
      <c r="Y758" s="9"/>
      <c r="Z758" s="9"/>
      <c r="AA758" s="9"/>
      <c r="AB758" s="9"/>
    </row>
    <row r="759">
      <c r="A759" s="9"/>
      <c r="B759" s="154"/>
      <c r="C759" s="424"/>
      <c r="D759" s="9"/>
      <c r="E759" s="9"/>
      <c r="F759" s="9"/>
      <c r="G759" s="156"/>
      <c r="H759" s="156"/>
      <c r="I759" s="156"/>
      <c r="J759" s="156"/>
      <c r="K759" s="9"/>
      <c r="L759" s="9"/>
      <c r="M759" s="9"/>
      <c r="N759" s="425"/>
      <c r="O759" s="425"/>
      <c r="P759" s="425"/>
      <c r="Q759" s="300"/>
      <c r="R759" s="9"/>
      <c r="S759" s="301"/>
      <c r="T759" s="9"/>
      <c r="U759" s="9"/>
      <c r="V759" s="9"/>
      <c r="W759" s="9"/>
      <c r="X759" s="9"/>
      <c r="Y759" s="9"/>
      <c r="Z759" s="9"/>
      <c r="AA759" s="9"/>
      <c r="AB759" s="9"/>
    </row>
    <row r="760">
      <c r="A760" s="9"/>
      <c r="B760" s="154"/>
      <c r="C760" s="424"/>
      <c r="D760" s="9"/>
      <c r="E760" s="9"/>
      <c r="F760" s="9"/>
      <c r="G760" s="156"/>
      <c r="H760" s="156"/>
      <c r="I760" s="156"/>
      <c r="J760" s="156"/>
      <c r="K760" s="9"/>
      <c r="L760" s="9"/>
      <c r="M760" s="9"/>
      <c r="N760" s="425"/>
      <c r="O760" s="425"/>
      <c r="P760" s="425"/>
      <c r="Q760" s="300"/>
      <c r="R760" s="9"/>
      <c r="S760" s="301"/>
      <c r="T760" s="9"/>
      <c r="U760" s="9"/>
      <c r="V760" s="9"/>
      <c r="W760" s="9"/>
      <c r="X760" s="9"/>
      <c r="Y760" s="9"/>
      <c r="Z760" s="9"/>
      <c r="AA760" s="9"/>
      <c r="AB760" s="9"/>
    </row>
    <row r="761">
      <c r="A761" s="9"/>
      <c r="B761" s="154"/>
      <c r="C761" s="424"/>
      <c r="D761" s="9"/>
      <c r="E761" s="9"/>
      <c r="F761" s="9"/>
      <c r="G761" s="156"/>
      <c r="H761" s="156"/>
      <c r="I761" s="156"/>
      <c r="J761" s="156"/>
      <c r="K761" s="9"/>
      <c r="L761" s="9"/>
      <c r="M761" s="9"/>
      <c r="N761" s="425"/>
      <c r="O761" s="425"/>
      <c r="P761" s="425"/>
      <c r="Q761" s="300"/>
      <c r="R761" s="9"/>
      <c r="S761" s="301"/>
      <c r="T761" s="9"/>
      <c r="U761" s="9"/>
      <c r="V761" s="9"/>
      <c r="W761" s="9"/>
      <c r="X761" s="9"/>
      <c r="Y761" s="9"/>
      <c r="Z761" s="9"/>
      <c r="AA761" s="9"/>
      <c r="AB761" s="9"/>
    </row>
    <row r="762">
      <c r="A762" s="9"/>
      <c r="B762" s="154"/>
      <c r="C762" s="424"/>
      <c r="D762" s="9"/>
      <c r="E762" s="9"/>
      <c r="F762" s="9"/>
      <c r="G762" s="156"/>
      <c r="H762" s="156"/>
      <c r="I762" s="156"/>
      <c r="J762" s="156"/>
      <c r="K762" s="9"/>
      <c r="L762" s="9"/>
      <c r="M762" s="9"/>
      <c r="N762" s="425"/>
      <c r="O762" s="425"/>
      <c r="P762" s="425"/>
      <c r="Q762" s="300"/>
      <c r="R762" s="9"/>
      <c r="S762" s="301"/>
      <c r="T762" s="9"/>
      <c r="U762" s="9"/>
      <c r="V762" s="9"/>
      <c r="W762" s="9"/>
      <c r="X762" s="9"/>
      <c r="Y762" s="9"/>
      <c r="Z762" s="9"/>
      <c r="AA762" s="9"/>
      <c r="AB762" s="9"/>
    </row>
    <row r="763">
      <c r="A763" s="9"/>
      <c r="B763" s="154"/>
      <c r="C763" s="424"/>
      <c r="D763" s="9"/>
      <c r="E763" s="9"/>
      <c r="F763" s="9"/>
      <c r="G763" s="156"/>
      <c r="H763" s="156"/>
      <c r="I763" s="156"/>
      <c r="J763" s="156"/>
      <c r="K763" s="9"/>
      <c r="L763" s="9"/>
      <c r="M763" s="9"/>
      <c r="N763" s="425"/>
      <c r="O763" s="425"/>
      <c r="P763" s="425"/>
      <c r="Q763" s="300"/>
      <c r="R763" s="9"/>
      <c r="S763" s="301"/>
      <c r="T763" s="9"/>
      <c r="U763" s="9"/>
      <c r="V763" s="9"/>
      <c r="W763" s="9"/>
      <c r="X763" s="9"/>
      <c r="Y763" s="9"/>
      <c r="Z763" s="9"/>
      <c r="AA763" s="9"/>
      <c r="AB763" s="9"/>
    </row>
    <row r="764">
      <c r="A764" s="9"/>
      <c r="B764" s="154"/>
      <c r="C764" s="424"/>
      <c r="D764" s="9"/>
      <c r="E764" s="9"/>
      <c r="F764" s="9"/>
      <c r="G764" s="156"/>
      <c r="H764" s="156"/>
      <c r="I764" s="156"/>
      <c r="J764" s="156"/>
      <c r="K764" s="9"/>
      <c r="L764" s="9"/>
      <c r="M764" s="9"/>
      <c r="N764" s="425"/>
      <c r="O764" s="425"/>
      <c r="P764" s="425"/>
      <c r="Q764" s="300"/>
      <c r="R764" s="9"/>
      <c r="S764" s="301"/>
      <c r="T764" s="9"/>
      <c r="U764" s="9"/>
      <c r="V764" s="9"/>
      <c r="W764" s="9"/>
      <c r="X764" s="9"/>
      <c r="Y764" s="9"/>
      <c r="Z764" s="9"/>
      <c r="AA764" s="9"/>
      <c r="AB764" s="9"/>
    </row>
    <row r="765">
      <c r="A765" s="9"/>
      <c r="B765" s="154"/>
      <c r="C765" s="424"/>
      <c r="D765" s="9"/>
      <c r="E765" s="9"/>
      <c r="F765" s="9"/>
      <c r="G765" s="156"/>
      <c r="H765" s="156"/>
      <c r="I765" s="156"/>
      <c r="J765" s="156"/>
      <c r="K765" s="9"/>
      <c r="L765" s="9"/>
      <c r="M765" s="9"/>
      <c r="N765" s="425"/>
      <c r="O765" s="425"/>
      <c r="P765" s="425"/>
      <c r="Q765" s="300"/>
      <c r="R765" s="9"/>
      <c r="S765" s="301"/>
      <c r="T765" s="9"/>
      <c r="U765" s="9"/>
      <c r="V765" s="9"/>
      <c r="W765" s="9"/>
      <c r="X765" s="9"/>
      <c r="Y765" s="9"/>
      <c r="Z765" s="9"/>
      <c r="AA765" s="9"/>
      <c r="AB765" s="9"/>
    </row>
    <row r="766">
      <c r="A766" s="9"/>
      <c r="B766" s="154"/>
      <c r="C766" s="424"/>
      <c r="D766" s="9"/>
      <c r="E766" s="9"/>
      <c r="F766" s="9"/>
      <c r="G766" s="156"/>
      <c r="H766" s="156"/>
      <c r="I766" s="156"/>
      <c r="J766" s="156"/>
      <c r="K766" s="9"/>
      <c r="L766" s="9"/>
      <c r="M766" s="9"/>
      <c r="N766" s="425"/>
      <c r="O766" s="425"/>
      <c r="P766" s="425"/>
      <c r="Q766" s="300"/>
      <c r="R766" s="9"/>
      <c r="S766" s="301"/>
      <c r="T766" s="9"/>
      <c r="U766" s="9"/>
      <c r="V766" s="9"/>
      <c r="W766" s="9"/>
      <c r="X766" s="9"/>
      <c r="Y766" s="9"/>
      <c r="Z766" s="9"/>
      <c r="AA766" s="9"/>
      <c r="AB766" s="9"/>
    </row>
    <row r="767">
      <c r="A767" s="9"/>
      <c r="B767" s="154"/>
      <c r="C767" s="424"/>
      <c r="D767" s="9"/>
      <c r="E767" s="9"/>
      <c r="F767" s="9"/>
      <c r="G767" s="156"/>
      <c r="H767" s="156"/>
      <c r="I767" s="156"/>
      <c r="J767" s="156"/>
      <c r="K767" s="9"/>
      <c r="L767" s="9"/>
      <c r="M767" s="9"/>
      <c r="N767" s="425"/>
      <c r="O767" s="425"/>
      <c r="P767" s="425"/>
      <c r="Q767" s="300"/>
      <c r="R767" s="9"/>
      <c r="S767" s="301"/>
      <c r="T767" s="9"/>
      <c r="U767" s="9"/>
      <c r="V767" s="9"/>
      <c r="W767" s="9"/>
      <c r="X767" s="9"/>
      <c r="Y767" s="9"/>
      <c r="Z767" s="9"/>
      <c r="AA767" s="9"/>
      <c r="AB767" s="9"/>
    </row>
    <row r="768">
      <c r="A768" s="9"/>
      <c r="B768" s="154"/>
      <c r="C768" s="424"/>
      <c r="D768" s="9"/>
      <c r="E768" s="9"/>
      <c r="F768" s="9"/>
      <c r="G768" s="156"/>
      <c r="H768" s="156"/>
      <c r="I768" s="156"/>
      <c r="J768" s="156"/>
      <c r="K768" s="9"/>
      <c r="L768" s="9"/>
      <c r="M768" s="9"/>
      <c r="N768" s="425"/>
      <c r="O768" s="425"/>
      <c r="P768" s="425"/>
      <c r="Q768" s="300"/>
      <c r="R768" s="9"/>
      <c r="S768" s="301"/>
      <c r="T768" s="9"/>
      <c r="U768" s="9"/>
      <c r="V768" s="9"/>
      <c r="W768" s="9"/>
      <c r="X768" s="9"/>
      <c r="Y768" s="9"/>
      <c r="Z768" s="9"/>
      <c r="AA768" s="9"/>
      <c r="AB768" s="9"/>
    </row>
    <row r="769">
      <c r="A769" s="9"/>
      <c r="B769" s="154"/>
      <c r="C769" s="424"/>
      <c r="D769" s="9"/>
      <c r="E769" s="9"/>
      <c r="F769" s="9"/>
      <c r="G769" s="156"/>
      <c r="H769" s="156"/>
      <c r="I769" s="156"/>
      <c r="J769" s="156"/>
      <c r="K769" s="9"/>
      <c r="L769" s="9"/>
      <c r="M769" s="9"/>
      <c r="N769" s="425"/>
      <c r="O769" s="425"/>
      <c r="P769" s="425"/>
      <c r="Q769" s="300"/>
      <c r="R769" s="9"/>
      <c r="S769" s="301"/>
      <c r="T769" s="9"/>
      <c r="U769" s="9"/>
      <c r="V769" s="9"/>
      <c r="W769" s="9"/>
      <c r="X769" s="9"/>
      <c r="Y769" s="9"/>
      <c r="Z769" s="9"/>
      <c r="AA769" s="9"/>
      <c r="AB769" s="9"/>
    </row>
    <row r="770">
      <c r="A770" s="9"/>
      <c r="B770" s="154"/>
      <c r="C770" s="424"/>
      <c r="D770" s="9"/>
      <c r="E770" s="9"/>
      <c r="F770" s="9"/>
      <c r="G770" s="156"/>
      <c r="H770" s="156"/>
      <c r="I770" s="156"/>
      <c r="J770" s="156"/>
      <c r="K770" s="9"/>
      <c r="L770" s="9"/>
      <c r="M770" s="9"/>
      <c r="N770" s="425"/>
      <c r="O770" s="425"/>
      <c r="P770" s="425"/>
      <c r="Q770" s="300"/>
      <c r="R770" s="9"/>
      <c r="S770" s="301"/>
      <c r="T770" s="9"/>
      <c r="U770" s="9"/>
      <c r="V770" s="9"/>
      <c r="W770" s="9"/>
      <c r="X770" s="9"/>
      <c r="Y770" s="9"/>
      <c r="Z770" s="9"/>
      <c r="AA770" s="9"/>
      <c r="AB770" s="9"/>
    </row>
    <row r="771">
      <c r="A771" s="9"/>
      <c r="B771" s="154"/>
      <c r="C771" s="424"/>
      <c r="D771" s="9"/>
      <c r="E771" s="9"/>
      <c r="F771" s="9"/>
      <c r="G771" s="156"/>
      <c r="H771" s="156"/>
      <c r="I771" s="156"/>
      <c r="J771" s="156"/>
      <c r="K771" s="9"/>
      <c r="L771" s="9"/>
      <c r="M771" s="9"/>
      <c r="N771" s="425"/>
      <c r="O771" s="425"/>
      <c r="P771" s="425"/>
      <c r="Q771" s="300"/>
      <c r="R771" s="9"/>
      <c r="S771" s="301"/>
      <c r="T771" s="9"/>
      <c r="U771" s="9"/>
      <c r="V771" s="9"/>
      <c r="W771" s="9"/>
      <c r="X771" s="9"/>
      <c r="Y771" s="9"/>
      <c r="Z771" s="9"/>
      <c r="AA771" s="9"/>
      <c r="AB771" s="9"/>
    </row>
    <row r="772">
      <c r="A772" s="9"/>
      <c r="B772" s="154"/>
      <c r="C772" s="424"/>
      <c r="D772" s="9"/>
      <c r="E772" s="9"/>
      <c r="F772" s="9"/>
      <c r="G772" s="156"/>
      <c r="H772" s="156"/>
      <c r="I772" s="156"/>
      <c r="J772" s="156"/>
      <c r="K772" s="9"/>
      <c r="L772" s="9"/>
      <c r="M772" s="9"/>
      <c r="N772" s="425"/>
      <c r="O772" s="425"/>
      <c r="P772" s="425"/>
      <c r="Q772" s="300"/>
      <c r="R772" s="9"/>
      <c r="S772" s="301"/>
      <c r="T772" s="9"/>
      <c r="U772" s="9"/>
      <c r="V772" s="9"/>
      <c r="W772" s="9"/>
      <c r="X772" s="9"/>
      <c r="Y772" s="9"/>
      <c r="Z772" s="9"/>
      <c r="AA772" s="9"/>
      <c r="AB772" s="9"/>
    </row>
    <row r="773">
      <c r="A773" s="9"/>
      <c r="B773" s="154"/>
      <c r="C773" s="424"/>
      <c r="D773" s="9"/>
      <c r="E773" s="9"/>
      <c r="F773" s="9"/>
      <c r="G773" s="156"/>
      <c r="H773" s="156"/>
      <c r="I773" s="156"/>
      <c r="J773" s="156"/>
      <c r="K773" s="9"/>
      <c r="L773" s="9"/>
      <c r="M773" s="9"/>
      <c r="N773" s="425"/>
      <c r="O773" s="425"/>
      <c r="P773" s="425"/>
      <c r="Q773" s="300"/>
      <c r="R773" s="9"/>
      <c r="S773" s="301"/>
      <c r="T773" s="9"/>
      <c r="U773" s="9"/>
      <c r="V773" s="9"/>
      <c r="W773" s="9"/>
      <c r="X773" s="9"/>
      <c r="Y773" s="9"/>
      <c r="Z773" s="9"/>
      <c r="AA773" s="9"/>
      <c r="AB773" s="9"/>
    </row>
    <row r="774">
      <c r="A774" s="9"/>
      <c r="B774" s="154"/>
      <c r="C774" s="424"/>
      <c r="D774" s="9"/>
      <c r="E774" s="9"/>
      <c r="F774" s="9"/>
      <c r="G774" s="156"/>
      <c r="H774" s="156"/>
      <c r="I774" s="156"/>
      <c r="J774" s="156"/>
      <c r="K774" s="9"/>
      <c r="L774" s="9"/>
      <c r="M774" s="9"/>
      <c r="N774" s="425"/>
      <c r="O774" s="425"/>
      <c r="P774" s="425"/>
      <c r="Q774" s="300"/>
      <c r="R774" s="9"/>
      <c r="S774" s="301"/>
      <c r="T774" s="9"/>
      <c r="U774" s="9"/>
      <c r="V774" s="9"/>
      <c r="W774" s="9"/>
      <c r="X774" s="9"/>
      <c r="Y774" s="9"/>
      <c r="Z774" s="9"/>
      <c r="AA774" s="9"/>
      <c r="AB774" s="9"/>
    </row>
    <row r="775">
      <c r="A775" s="9"/>
      <c r="B775" s="154"/>
      <c r="C775" s="424"/>
      <c r="D775" s="9"/>
      <c r="E775" s="9"/>
      <c r="F775" s="9"/>
      <c r="G775" s="156"/>
      <c r="H775" s="156"/>
      <c r="I775" s="156"/>
      <c r="J775" s="156"/>
      <c r="K775" s="9"/>
      <c r="L775" s="9"/>
      <c r="M775" s="9"/>
      <c r="N775" s="425"/>
      <c r="O775" s="425"/>
      <c r="P775" s="425"/>
      <c r="Q775" s="300"/>
      <c r="R775" s="9"/>
      <c r="S775" s="301"/>
      <c r="T775" s="9"/>
      <c r="U775" s="9"/>
      <c r="V775" s="9"/>
      <c r="W775" s="9"/>
      <c r="X775" s="9"/>
      <c r="Y775" s="9"/>
      <c r="Z775" s="9"/>
      <c r="AA775" s="9"/>
      <c r="AB775" s="9"/>
    </row>
    <row r="776">
      <c r="A776" s="9"/>
      <c r="B776" s="154"/>
      <c r="C776" s="424"/>
      <c r="D776" s="9"/>
      <c r="E776" s="9"/>
      <c r="F776" s="9"/>
      <c r="G776" s="156"/>
      <c r="H776" s="156"/>
      <c r="I776" s="156"/>
      <c r="J776" s="156"/>
      <c r="K776" s="9"/>
      <c r="L776" s="9"/>
      <c r="M776" s="9"/>
      <c r="N776" s="425"/>
      <c r="O776" s="425"/>
      <c r="P776" s="425"/>
      <c r="Q776" s="300"/>
      <c r="R776" s="9"/>
      <c r="S776" s="301"/>
      <c r="T776" s="9"/>
      <c r="U776" s="9"/>
      <c r="V776" s="9"/>
      <c r="W776" s="9"/>
      <c r="X776" s="9"/>
      <c r="Y776" s="9"/>
      <c r="Z776" s="9"/>
      <c r="AA776" s="9"/>
      <c r="AB776" s="9"/>
    </row>
    <row r="777">
      <c r="A777" s="9"/>
      <c r="B777" s="154"/>
      <c r="C777" s="424"/>
      <c r="D777" s="9"/>
      <c r="E777" s="9"/>
      <c r="F777" s="9"/>
      <c r="G777" s="156"/>
      <c r="H777" s="156"/>
      <c r="I777" s="156"/>
      <c r="J777" s="156"/>
      <c r="K777" s="9"/>
      <c r="L777" s="9"/>
      <c r="M777" s="9"/>
      <c r="N777" s="425"/>
      <c r="O777" s="425"/>
      <c r="P777" s="425"/>
      <c r="Q777" s="300"/>
      <c r="R777" s="9"/>
      <c r="S777" s="301"/>
      <c r="T777" s="9"/>
      <c r="U777" s="9"/>
      <c r="V777" s="9"/>
      <c r="W777" s="9"/>
      <c r="X777" s="9"/>
      <c r="Y777" s="9"/>
      <c r="Z777" s="9"/>
      <c r="AA777" s="9"/>
      <c r="AB777" s="9"/>
    </row>
    <row r="778">
      <c r="A778" s="9"/>
      <c r="B778" s="154"/>
      <c r="C778" s="424"/>
      <c r="D778" s="9"/>
      <c r="E778" s="9"/>
      <c r="F778" s="9"/>
      <c r="G778" s="156"/>
      <c r="H778" s="156"/>
      <c r="I778" s="156"/>
      <c r="J778" s="156"/>
      <c r="K778" s="9"/>
      <c r="L778" s="9"/>
      <c r="M778" s="9"/>
      <c r="N778" s="425"/>
      <c r="O778" s="425"/>
      <c r="P778" s="425"/>
      <c r="Q778" s="300"/>
      <c r="R778" s="9"/>
      <c r="S778" s="301"/>
      <c r="T778" s="9"/>
      <c r="U778" s="9"/>
      <c r="V778" s="9"/>
      <c r="W778" s="9"/>
      <c r="X778" s="9"/>
      <c r="Y778" s="9"/>
      <c r="Z778" s="9"/>
      <c r="AA778" s="9"/>
      <c r="AB778" s="9"/>
    </row>
    <row r="779">
      <c r="A779" s="9"/>
      <c r="B779" s="154"/>
      <c r="C779" s="424"/>
      <c r="D779" s="9"/>
      <c r="E779" s="9"/>
      <c r="F779" s="9"/>
      <c r="G779" s="156"/>
      <c r="H779" s="156"/>
      <c r="I779" s="156"/>
      <c r="J779" s="156"/>
      <c r="K779" s="9"/>
      <c r="L779" s="9"/>
      <c r="M779" s="9"/>
      <c r="N779" s="425"/>
      <c r="O779" s="425"/>
      <c r="P779" s="425"/>
      <c r="Q779" s="300"/>
      <c r="R779" s="9"/>
      <c r="S779" s="301"/>
      <c r="T779" s="9"/>
      <c r="U779" s="9"/>
      <c r="V779" s="9"/>
      <c r="W779" s="9"/>
      <c r="X779" s="9"/>
      <c r="Y779" s="9"/>
      <c r="Z779" s="9"/>
      <c r="AA779" s="9"/>
      <c r="AB779" s="9"/>
    </row>
    <row r="780">
      <c r="A780" s="9"/>
      <c r="B780" s="154"/>
      <c r="C780" s="424"/>
      <c r="D780" s="9"/>
      <c r="E780" s="9"/>
      <c r="F780" s="9"/>
      <c r="G780" s="156"/>
      <c r="H780" s="156"/>
      <c r="I780" s="156"/>
      <c r="J780" s="156"/>
      <c r="K780" s="9"/>
      <c r="L780" s="9"/>
      <c r="M780" s="9"/>
      <c r="N780" s="425"/>
      <c r="O780" s="425"/>
      <c r="P780" s="425"/>
      <c r="Q780" s="300"/>
      <c r="R780" s="9"/>
      <c r="S780" s="301"/>
      <c r="T780" s="9"/>
      <c r="U780" s="9"/>
      <c r="V780" s="9"/>
      <c r="W780" s="9"/>
      <c r="X780" s="9"/>
      <c r="Y780" s="9"/>
      <c r="Z780" s="9"/>
      <c r="AA780" s="9"/>
      <c r="AB780" s="9"/>
    </row>
    <row r="781">
      <c r="A781" s="9"/>
      <c r="B781" s="154"/>
      <c r="C781" s="424"/>
      <c r="D781" s="9"/>
      <c r="E781" s="9"/>
      <c r="F781" s="9"/>
      <c r="G781" s="156"/>
      <c r="H781" s="156"/>
      <c r="I781" s="156"/>
      <c r="J781" s="156"/>
      <c r="K781" s="9"/>
      <c r="L781" s="9"/>
      <c r="M781" s="9"/>
      <c r="N781" s="425"/>
      <c r="O781" s="425"/>
      <c r="P781" s="425"/>
      <c r="Q781" s="300"/>
      <c r="R781" s="9"/>
      <c r="S781" s="301"/>
      <c r="T781" s="9"/>
      <c r="U781" s="9"/>
      <c r="V781" s="9"/>
      <c r="W781" s="9"/>
      <c r="X781" s="9"/>
      <c r="Y781" s="9"/>
      <c r="Z781" s="9"/>
      <c r="AA781" s="9"/>
      <c r="AB781" s="9"/>
    </row>
    <row r="782">
      <c r="A782" s="9"/>
      <c r="B782" s="154"/>
      <c r="C782" s="424"/>
      <c r="D782" s="9"/>
      <c r="E782" s="9"/>
      <c r="F782" s="9"/>
      <c r="G782" s="156"/>
      <c r="H782" s="156"/>
      <c r="I782" s="156"/>
      <c r="J782" s="156"/>
      <c r="K782" s="9"/>
      <c r="L782" s="9"/>
      <c r="M782" s="9"/>
      <c r="N782" s="425"/>
      <c r="O782" s="425"/>
      <c r="P782" s="425"/>
      <c r="Q782" s="300"/>
      <c r="R782" s="9"/>
      <c r="S782" s="301"/>
      <c r="T782" s="9"/>
      <c r="U782" s="9"/>
      <c r="V782" s="9"/>
      <c r="W782" s="9"/>
      <c r="X782" s="9"/>
      <c r="Y782" s="9"/>
      <c r="Z782" s="9"/>
      <c r="AA782" s="9"/>
      <c r="AB782" s="9"/>
    </row>
    <row r="783">
      <c r="A783" s="9"/>
      <c r="B783" s="154"/>
      <c r="C783" s="424"/>
      <c r="D783" s="9"/>
      <c r="E783" s="9"/>
      <c r="F783" s="9"/>
      <c r="G783" s="156"/>
      <c r="H783" s="156"/>
      <c r="I783" s="156"/>
      <c r="J783" s="156"/>
      <c r="K783" s="9"/>
      <c r="L783" s="9"/>
      <c r="M783" s="9"/>
      <c r="N783" s="425"/>
      <c r="O783" s="425"/>
      <c r="P783" s="425"/>
      <c r="Q783" s="300"/>
      <c r="R783" s="9"/>
      <c r="S783" s="301"/>
      <c r="T783" s="9"/>
      <c r="U783" s="9"/>
      <c r="V783" s="9"/>
      <c r="W783" s="9"/>
      <c r="X783" s="9"/>
      <c r="Y783" s="9"/>
      <c r="Z783" s="9"/>
      <c r="AA783" s="9"/>
      <c r="AB783" s="9"/>
    </row>
    <row r="784">
      <c r="A784" s="9"/>
      <c r="B784" s="154"/>
      <c r="C784" s="424"/>
      <c r="D784" s="9"/>
      <c r="E784" s="9"/>
      <c r="F784" s="9"/>
      <c r="G784" s="156"/>
      <c r="H784" s="156"/>
      <c r="I784" s="156"/>
      <c r="J784" s="156"/>
      <c r="K784" s="9"/>
      <c r="L784" s="9"/>
      <c r="M784" s="9"/>
      <c r="N784" s="425"/>
      <c r="O784" s="425"/>
      <c r="P784" s="425"/>
      <c r="Q784" s="300"/>
      <c r="R784" s="9"/>
      <c r="S784" s="301"/>
      <c r="T784" s="9"/>
      <c r="U784" s="9"/>
      <c r="V784" s="9"/>
      <c r="W784" s="9"/>
      <c r="X784" s="9"/>
      <c r="Y784" s="9"/>
      <c r="Z784" s="9"/>
      <c r="AA784" s="9"/>
      <c r="AB784" s="9"/>
    </row>
    <row r="785">
      <c r="A785" s="9"/>
      <c r="B785" s="154"/>
      <c r="C785" s="424"/>
      <c r="D785" s="9"/>
      <c r="E785" s="9"/>
      <c r="F785" s="9"/>
      <c r="G785" s="156"/>
      <c r="H785" s="156"/>
      <c r="I785" s="156"/>
      <c r="J785" s="156"/>
      <c r="K785" s="9"/>
      <c r="L785" s="9"/>
      <c r="M785" s="9"/>
      <c r="N785" s="425"/>
      <c r="O785" s="425"/>
      <c r="P785" s="425"/>
      <c r="Q785" s="300"/>
      <c r="R785" s="9"/>
      <c r="S785" s="301"/>
      <c r="T785" s="9"/>
      <c r="U785" s="9"/>
      <c r="V785" s="9"/>
      <c r="W785" s="9"/>
      <c r="X785" s="9"/>
      <c r="Y785" s="9"/>
      <c r="Z785" s="9"/>
      <c r="AA785" s="9"/>
      <c r="AB785" s="9"/>
    </row>
    <row r="786">
      <c r="A786" s="9"/>
      <c r="B786" s="154"/>
      <c r="C786" s="424"/>
      <c r="D786" s="9"/>
      <c r="E786" s="9"/>
      <c r="F786" s="9"/>
      <c r="G786" s="156"/>
      <c r="H786" s="156"/>
      <c r="I786" s="156"/>
      <c r="J786" s="156"/>
      <c r="K786" s="9"/>
      <c r="L786" s="9"/>
      <c r="M786" s="9"/>
      <c r="N786" s="425"/>
      <c r="O786" s="425"/>
      <c r="P786" s="425"/>
      <c r="Q786" s="300"/>
      <c r="R786" s="9"/>
      <c r="S786" s="301"/>
      <c r="T786" s="9"/>
      <c r="U786" s="9"/>
      <c r="V786" s="9"/>
      <c r="W786" s="9"/>
      <c r="X786" s="9"/>
      <c r="Y786" s="9"/>
      <c r="Z786" s="9"/>
      <c r="AA786" s="9"/>
      <c r="AB786" s="9"/>
    </row>
    <row r="787">
      <c r="A787" s="9"/>
      <c r="B787" s="154"/>
      <c r="C787" s="424"/>
      <c r="D787" s="9"/>
      <c r="E787" s="9"/>
      <c r="F787" s="9"/>
      <c r="G787" s="156"/>
      <c r="H787" s="156"/>
      <c r="I787" s="156"/>
      <c r="J787" s="156"/>
      <c r="K787" s="9"/>
      <c r="L787" s="9"/>
      <c r="M787" s="9"/>
      <c r="N787" s="425"/>
      <c r="O787" s="425"/>
      <c r="P787" s="425"/>
      <c r="Q787" s="300"/>
      <c r="R787" s="9"/>
      <c r="S787" s="301"/>
      <c r="T787" s="9"/>
      <c r="U787" s="9"/>
      <c r="V787" s="9"/>
      <c r="W787" s="9"/>
      <c r="X787" s="9"/>
      <c r="Y787" s="9"/>
      <c r="Z787" s="9"/>
      <c r="AA787" s="9"/>
      <c r="AB787" s="9"/>
    </row>
    <row r="788">
      <c r="A788" s="9"/>
      <c r="B788" s="154"/>
      <c r="C788" s="424"/>
      <c r="D788" s="9"/>
      <c r="E788" s="9"/>
      <c r="F788" s="9"/>
      <c r="G788" s="156"/>
      <c r="H788" s="156"/>
      <c r="I788" s="156"/>
      <c r="J788" s="156"/>
      <c r="K788" s="9"/>
      <c r="L788" s="9"/>
      <c r="M788" s="9"/>
      <c r="N788" s="425"/>
      <c r="O788" s="425"/>
      <c r="P788" s="425"/>
      <c r="Q788" s="300"/>
      <c r="R788" s="9"/>
      <c r="S788" s="301"/>
      <c r="T788" s="9"/>
      <c r="U788" s="9"/>
      <c r="V788" s="9"/>
      <c r="W788" s="9"/>
      <c r="X788" s="9"/>
      <c r="Y788" s="9"/>
      <c r="Z788" s="9"/>
      <c r="AA788" s="9"/>
      <c r="AB788" s="9"/>
    </row>
    <row r="789">
      <c r="A789" s="9"/>
      <c r="B789" s="154"/>
      <c r="C789" s="424"/>
      <c r="D789" s="9"/>
      <c r="E789" s="9"/>
      <c r="F789" s="9"/>
      <c r="G789" s="156"/>
      <c r="H789" s="156"/>
      <c r="I789" s="156"/>
      <c r="J789" s="156"/>
      <c r="K789" s="9"/>
      <c r="L789" s="9"/>
      <c r="M789" s="9"/>
      <c r="N789" s="425"/>
      <c r="O789" s="425"/>
      <c r="P789" s="425"/>
      <c r="Q789" s="300"/>
      <c r="R789" s="9"/>
      <c r="S789" s="301"/>
      <c r="T789" s="9"/>
      <c r="U789" s="9"/>
      <c r="V789" s="9"/>
      <c r="W789" s="9"/>
      <c r="X789" s="9"/>
      <c r="Y789" s="9"/>
      <c r="Z789" s="9"/>
      <c r="AA789" s="9"/>
      <c r="AB789" s="9"/>
    </row>
    <row r="790">
      <c r="A790" s="9"/>
      <c r="B790" s="154"/>
      <c r="C790" s="424"/>
      <c r="D790" s="9"/>
      <c r="E790" s="9"/>
      <c r="F790" s="9"/>
      <c r="G790" s="156"/>
      <c r="H790" s="156"/>
      <c r="I790" s="156"/>
      <c r="J790" s="156"/>
      <c r="K790" s="9"/>
      <c r="L790" s="9"/>
      <c r="M790" s="9"/>
      <c r="N790" s="425"/>
      <c r="O790" s="425"/>
      <c r="P790" s="425"/>
      <c r="Q790" s="300"/>
      <c r="R790" s="9"/>
      <c r="S790" s="301"/>
      <c r="T790" s="9"/>
      <c r="U790" s="9"/>
      <c r="V790" s="9"/>
      <c r="W790" s="9"/>
      <c r="X790" s="9"/>
      <c r="Y790" s="9"/>
      <c r="Z790" s="9"/>
      <c r="AA790" s="9"/>
      <c r="AB790" s="9"/>
    </row>
    <row r="791">
      <c r="A791" s="9"/>
      <c r="B791" s="154"/>
      <c r="C791" s="424"/>
      <c r="D791" s="9"/>
      <c r="E791" s="9"/>
      <c r="F791" s="9"/>
      <c r="G791" s="156"/>
      <c r="H791" s="156"/>
      <c r="I791" s="156"/>
      <c r="J791" s="156"/>
      <c r="K791" s="9"/>
      <c r="L791" s="9"/>
      <c r="M791" s="9"/>
      <c r="N791" s="425"/>
      <c r="O791" s="425"/>
      <c r="P791" s="425"/>
      <c r="Q791" s="300"/>
      <c r="R791" s="9"/>
      <c r="S791" s="301"/>
      <c r="T791" s="9"/>
      <c r="U791" s="9"/>
      <c r="V791" s="9"/>
      <c r="W791" s="9"/>
      <c r="X791" s="9"/>
      <c r="Y791" s="9"/>
      <c r="Z791" s="9"/>
      <c r="AA791" s="9"/>
      <c r="AB791" s="9"/>
    </row>
    <row r="792">
      <c r="A792" s="9"/>
      <c r="B792" s="154"/>
      <c r="C792" s="424"/>
      <c r="D792" s="9"/>
      <c r="E792" s="9"/>
      <c r="F792" s="9"/>
      <c r="G792" s="156"/>
      <c r="H792" s="156"/>
      <c r="I792" s="156"/>
      <c r="J792" s="156"/>
      <c r="K792" s="9"/>
      <c r="L792" s="9"/>
      <c r="M792" s="9"/>
      <c r="N792" s="425"/>
      <c r="O792" s="425"/>
      <c r="P792" s="425"/>
      <c r="Q792" s="300"/>
      <c r="R792" s="9"/>
      <c r="S792" s="301"/>
      <c r="T792" s="9"/>
      <c r="U792" s="9"/>
      <c r="V792" s="9"/>
      <c r="W792" s="9"/>
      <c r="X792" s="9"/>
      <c r="Y792" s="9"/>
      <c r="Z792" s="9"/>
      <c r="AA792" s="9"/>
      <c r="AB792" s="9"/>
    </row>
    <row r="793">
      <c r="A793" s="9"/>
      <c r="B793" s="154"/>
      <c r="C793" s="424"/>
      <c r="D793" s="9"/>
      <c r="E793" s="9"/>
      <c r="F793" s="9"/>
      <c r="G793" s="156"/>
      <c r="H793" s="156"/>
      <c r="I793" s="156"/>
      <c r="J793" s="156"/>
      <c r="K793" s="9"/>
      <c r="L793" s="9"/>
      <c r="M793" s="9"/>
      <c r="N793" s="425"/>
      <c r="O793" s="425"/>
      <c r="P793" s="425"/>
      <c r="Q793" s="300"/>
      <c r="R793" s="9"/>
      <c r="S793" s="301"/>
      <c r="T793" s="9"/>
      <c r="U793" s="9"/>
      <c r="V793" s="9"/>
      <c r="W793" s="9"/>
      <c r="X793" s="9"/>
      <c r="Y793" s="9"/>
      <c r="Z793" s="9"/>
      <c r="AA793" s="9"/>
      <c r="AB793" s="9"/>
    </row>
    <row r="794">
      <c r="A794" s="9"/>
      <c r="B794" s="154"/>
      <c r="C794" s="424"/>
      <c r="D794" s="9"/>
      <c r="E794" s="9"/>
      <c r="F794" s="9"/>
      <c r="G794" s="156"/>
      <c r="H794" s="156"/>
      <c r="I794" s="156"/>
      <c r="J794" s="156"/>
      <c r="K794" s="9"/>
      <c r="L794" s="9"/>
      <c r="M794" s="9"/>
      <c r="N794" s="425"/>
      <c r="O794" s="425"/>
      <c r="P794" s="425"/>
      <c r="Q794" s="300"/>
      <c r="R794" s="9"/>
      <c r="S794" s="301"/>
      <c r="T794" s="9"/>
      <c r="U794" s="9"/>
      <c r="V794" s="9"/>
      <c r="W794" s="9"/>
      <c r="X794" s="9"/>
      <c r="Y794" s="9"/>
      <c r="Z794" s="9"/>
      <c r="AA794" s="9"/>
      <c r="AB794" s="9"/>
    </row>
    <row r="795">
      <c r="A795" s="9"/>
      <c r="B795" s="154"/>
      <c r="C795" s="424"/>
      <c r="D795" s="9"/>
      <c r="E795" s="9"/>
      <c r="F795" s="9"/>
      <c r="G795" s="156"/>
      <c r="H795" s="156"/>
      <c r="I795" s="156"/>
      <c r="J795" s="156"/>
      <c r="K795" s="9"/>
      <c r="L795" s="9"/>
      <c r="M795" s="9"/>
      <c r="N795" s="425"/>
      <c r="O795" s="425"/>
      <c r="P795" s="425"/>
      <c r="Q795" s="300"/>
      <c r="R795" s="9"/>
      <c r="S795" s="301"/>
      <c r="T795" s="9"/>
      <c r="U795" s="9"/>
      <c r="V795" s="9"/>
      <c r="W795" s="9"/>
      <c r="X795" s="9"/>
      <c r="Y795" s="9"/>
      <c r="Z795" s="9"/>
      <c r="AA795" s="9"/>
      <c r="AB795" s="9"/>
    </row>
    <row r="796">
      <c r="A796" s="9"/>
      <c r="B796" s="154"/>
      <c r="C796" s="424"/>
      <c r="D796" s="9"/>
      <c r="E796" s="9"/>
      <c r="F796" s="9"/>
      <c r="G796" s="156"/>
      <c r="H796" s="156"/>
      <c r="I796" s="156"/>
      <c r="J796" s="156"/>
      <c r="K796" s="9"/>
      <c r="L796" s="9"/>
      <c r="M796" s="9"/>
      <c r="N796" s="425"/>
      <c r="O796" s="425"/>
      <c r="P796" s="425"/>
      <c r="Q796" s="300"/>
      <c r="R796" s="9"/>
      <c r="S796" s="301"/>
      <c r="T796" s="9"/>
      <c r="U796" s="9"/>
      <c r="V796" s="9"/>
      <c r="W796" s="9"/>
      <c r="X796" s="9"/>
      <c r="Y796" s="9"/>
      <c r="Z796" s="9"/>
      <c r="AA796" s="9"/>
      <c r="AB796" s="9"/>
    </row>
    <row r="797">
      <c r="A797" s="9"/>
      <c r="B797" s="154"/>
      <c r="C797" s="424"/>
      <c r="D797" s="9"/>
      <c r="E797" s="9"/>
      <c r="F797" s="9"/>
      <c r="G797" s="156"/>
      <c r="H797" s="156"/>
      <c r="I797" s="156"/>
      <c r="J797" s="156"/>
      <c r="K797" s="9"/>
      <c r="L797" s="9"/>
      <c r="M797" s="9"/>
      <c r="N797" s="425"/>
      <c r="O797" s="425"/>
      <c r="P797" s="425"/>
      <c r="Q797" s="300"/>
      <c r="R797" s="9"/>
      <c r="S797" s="301"/>
      <c r="T797" s="9"/>
      <c r="U797" s="9"/>
      <c r="V797" s="9"/>
      <c r="W797" s="9"/>
      <c r="X797" s="9"/>
      <c r="Y797" s="9"/>
      <c r="Z797" s="9"/>
      <c r="AA797" s="9"/>
      <c r="AB797" s="9"/>
    </row>
    <row r="798">
      <c r="A798" s="9"/>
      <c r="B798" s="154"/>
      <c r="C798" s="424"/>
      <c r="D798" s="9"/>
      <c r="E798" s="9"/>
      <c r="F798" s="9"/>
      <c r="G798" s="156"/>
      <c r="H798" s="156"/>
      <c r="I798" s="156"/>
      <c r="J798" s="156"/>
      <c r="K798" s="9"/>
      <c r="L798" s="9"/>
      <c r="M798" s="9"/>
      <c r="N798" s="425"/>
      <c r="O798" s="425"/>
      <c r="P798" s="425"/>
      <c r="Q798" s="300"/>
      <c r="R798" s="9"/>
      <c r="S798" s="301"/>
      <c r="T798" s="9"/>
      <c r="U798" s="9"/>
      <c r="V798" s="9"/>
      <c r="W798" s="9"/>
      <c r="X798" s="9"/>
      <c r="Y798" s="9"/>
      <c r="Z798" s="9"/>
      <c r="AA798" s="9"/>
      <c r="AB798" s="9"/>
    </row>
    <row r="799">
      <c r="A799" s="9"/>
      <c r="B799" s="154"/>
      <c r="C799" s="424"/>
      <c r="D799" s="9"/>
      <c r="E799" s="9"/>
      <c r="F799" s="9"/>
      <c r="G799" s="156"/>
      <c r="H799" s="156"/>
      <c r="I799" s="156"/>
      <c r="J799" s="156"/>
      <c r="K799" s="9"/>
      <c r="L799" s="9"/>
      <c r="M799" s="9"/>
      <c r="N799" s="425"/>
      <c r="O799" s="425"/>
      <c r="P799" s="425"/>
      <c r="Q799" s="300"/>
      <c r="R799" s="9"/>
      <c r="S799" s="301"/>
      <c r="T799" s="9"/>
      <c r="U799" s="9"/>
      <c r="V799" s="9"/>
      <c r="W799" s="9"/>
      <c r="X799" s="9"/>
      <c r="Y799" s="9"/>
      <c r="Z799" s="9"/>
      <c r="AA799" s="9"/>
      <c r="AB799" s="9"/>
    </row>
    <row r="800">
      <c r="A800" s="9"/>
      <c r="B800" s="154"/>
      <c r="C800" s="424"/>
      <c r="D800" s="9"/>
      <c r="E800" s="9"/>
      <c r="F800" s="9"/>
      <c r="G800" s="156"/>
      <c r="H800" s="156"/>
      <c r="I800" s="156"/>
      <c r="J800" s="156"/>
      <c r="K800" s="9"/>
      <c r="L800" s="9"/>
      <c r="M800" s="9"/>
      <c r="N800" s="425"/>
      <c r="O800" s="425"/>
      <c r="P800" s="425"/>
      <c r="Q800" s="300"/>
      <c r="R800" s="9"/>
      <c r="S800" s="301"/>
      <c r="T800" s="9"/>
      <c r="U800" s="9"/>
      <c r="V800" s="9"/>
      <c r="W800" s="9"/>
      <c r="X800" s="9"/>
      <c r="Y800" s="9"/>
      <c r="Z800" s="9"/>
      <c r="AA800" s="9"/>
      <c r="AB800" s="9"/>
    </row>
    <row r="801">
      <c r="A801" s="9"/>
      <c r="B801" s="154"/>
      <c r="C801" s="424"/>
      <c r="D801" s="9"/>
      <c r="E801" s="9"/>
      <c r="F801" s="9"/>
      <c r="G801" s="156"/>
      <c r="H801" s="156"/>
      <c r="I801" s="156"/>
      <c r="J801" s="156"/>
      <c r="K801" s="9"/>
      <c r="L801" s="9"/>
      <c r="M801" s="9"/>
      <c r="N801" s="425"/>
      <c r="O801" s="425"/>
      <c r="P801" s="425"/>
      <c r="Q801" s="300"/>
      <c r="R801" s="9"/>
      <c r="S801" s="301"/>
      <c r="T801" s="9"/>
      <c r="U801" s="9"/>
      <c r="V801" s="9"/>
      <c r="W801" s="9"/>
      <c r="X801" s="9"/>
      <c r="Y801" s="9"/>
      <c r="Z801" s="9"/>
      <c r="AA801" s="9"/>
      <c r="AB801" s="9"/>
    </row>
    <row r="802">
      <c r="A802" s="9"/>
      <c r="B802" s="154"/>
      <c r="C802" s="424"/>
      <c r="D802" s="9"/>
      <c r="E802" s="9"/>
      <c r="F802" s="9"/>
      <c r="G802" s="156"/>
      <c r="H802" s="156"/>
      <c r="I802" s="156"/>
      <c r="J802" s="156"/>
      <c r="K802" s="9"/>
      <c r="L802" s="9"/>
      <c r="M802" s="9"/>
      <c r="N802" s="425"/>
      <c r="O802" s="425"/>
      <c r="P802" s="425"/>
      <c r="Q802" s="300"/>
      <c r="R802" s="9"/>
      <c r="S802" s="301"/>
      <c r="T802" s="9"/>
      <c r="U802" s="9"/>
      <c r="V802" s="9"/>
      <c r="W802" s="9"/>
      <c r="X802" s="9"/>
      <c r="Y802" s="9"/>
      <c r="Z802" s="9"/>
      <c r="AA802" s="9"/>
      <c r="AB802" s="9"/>
    </row>
    <row r="803">
      <c r="A803" s="9"/>
      <c r="B803" s="154"/>
      <c r="C803" s="424"/>
      <c r="D803" s="9"/>
      <c r="E803" s="9"/>
      <c r="F803" s="9"/>
      <c r="G803" s="156"/>
      <c r="H803" s="156"/>
      <c r="I803" s="156"/>
      <c r="J803" s="156"/>
      <c r="K803" s="9"/>
      <c r="L803" s="9"/>
      <c r="M803" s="9"/>
      <c r="N803" s="425"/>
      <c r="O803" s="425"/>
      <c r="P803" s="425"/>
      <c r="Q803" s="300"/>
      <c r="R803" s="9"/>
      <c r="S803" s="301"/>
      <c r="T803" s="9"/>
      <c r="U803" s="9"/>
      <c r="V803" s="9"/>
      <c r="W803" s="9"/>
      <c r="X803" s="9"/>
      <c r="Y803" s="9"/>
      <c r="Z803" s="9"/>
      <c r="AA803" s="9"/>
      <c r="AB803" s="9"/>
    </row>
    <row r="804">
      <c r="A804" s="9"/>
      <c r="B804" s="154"/>
      <c r="C804" s="424"/>
      <c r="D804" s="9"/>
      <c r="E804" s="9"/>
      <c r="F804" s="9"/>
      <c r="G804" s="156"/>
      <c r="H804" s="156"/>
      <c r="I804" s="156"/>
      <c r="J804" s="156"/>
      <c r="K804" s="9"/>
      <c r="L804" s="9"/>
      <c r="M804" s="9"/>
      <c r="N804" s="425"/>
      <c r="O804" s="425"/>
      <c r="P804" s="425"/>
      <c r="Q804" s="300"/>
      <c r="R804" s="9"/>
      <c r="S804" s="301"/>
      <c r="T804" s="9"/>
      <c r="U804" s="9"/>
      <c r="V804" s="9"/>
      <c r="W804" s="9"/>
      <c r="X804" s="9"/>
      <c r="Y804" s="9"/>
      <c r="Z804" s="9"/>
      <c r="AA804" s="9"/>
      <c r="AB804" s="9"/>
    </row>
    <row r="805">
      <c r="A805" s="9"/>
      <c r="B805" s="154"/>
      <c r="C805" s="424"/>
      <c r="D805" s="9"/>
      <c r="E805" s="9"/>
      <c r="F805" s="9"/>
      <c r="G805" s="156"/>
      <c r="H805" s="156"/>
      <c r="I805" s="156"/>
      <c r="J805" s="156"/>
      <c r="K805" s="9"/>
      <c r="L805" s="9"/>
      <c r="M805" s="9"/>
      <c r="N805" s="425"/>
      <c r="O805" s="425"/>
      <c r="P805" s="425"/>
      <c r="Q805" s="300"/>
      <c r="R805" s="9"/>
      <c r="S805" s="301"/>
      <c r="T805" s="9"/>
      <c r="U805" s="9"/>
      <c r="V805" s="9"/>
      <c r="W805" s="9"/>
      <c r="X805" s="9"/>
      <c r="Y805" s="9"/>
      <c r="Z805" s="9"/>
      <c r="AA805" s="9"/>
      <c r="AB805" s="9"/>
    </row>
    <row r="806">
      <c r="A806" s="9"/>
      <c r="B806" s="154"/>
      <c r="C806" s="424"/>
      <c r="D806" s="9"/>
      <c r="E806" s="9"/>
      <c r="F806" s="9"/>
      <c r="G806" s="156"/>
      <c r="H806" s="156"/>
      <c r="I806" s="156"/>
      <c r="J806" s="156"/>
      <c r="K806" s="9"/>
      <c r="L806" s="9"/>
      <c r="M806" s="9"/>
      <c r="N806" s="425"/>
      <c r="O806" s="425"/>
      <c r="P806" s="425"/>
      <c r="Q806" s="300"/>
      <c r="R806" s="9"/>
      <c r="S806" s="301"/>
      <c r="T806" s="9"/>
      <c r="U806" s="9"/>
      <c r="V806" s="9"/>
      <c r="W806" s="9"/>
      <c r="X806" s="9"/>
      <c r="Y806" s="9"/>
      <c r="Z806" s="9"/>
      <c r="AA806" s="9"/>
      <c r="AB806" s="9"/>
    </row>
    <row r="807">
      <c r="A807" s="9"/>
      <c r="B807" s="154"/>
      <c r="C807" s="424"/>
      <c r="D807" s="9"/>
      <c r="E807" s="9"/>
      <c r="F807" s="9"/>
      <c r="G807" s="156"/>
      <c r="H807" s="156"/>
      <c r="I807" s="156"/>
      <c r="J807" s="156"/>
      <c r="K807" s="9"/>
      <c r="L807" s="9"/>
      <c r="M807" s="9"/>
      <c r="N807" s="425"/>
      <c r="O807" s="425"/>
      <c r="P807" s="425"/>
      <c r="Q807" s="300"/>
      <c r="R807" s="9"/>
      <c r="S807" s="301"/>
      <c r="T807" s="9"/>
      <c r="U807" s="9"/>
      <c r="V807" s="9"/>
      <c r="W807" s="9"/>
      <c r="X807" s="9"/>
      <c r="Y807" s="9"/>
      <c r="Z807" s="9"/>
      <c r="AA807" s="9"/>
      <c r="AB807" s="9"/>
    </row>
    <row r="808">
      <c r="A808" s="9"/>
      <c r="B808" s="154"/>
      <c r="C808" s="424"/>
      <c r="D808" s="9"/>
      <c r="E808" s="9"/>
      <c r="F808" s="9"/>
      <c r="G808" s="156"/>
      <c r="H808" s="156"/>
      <c r="I808" s="156"/>
      <c r="J808" s="156"/>
      <c r="K808" s="9"/>
      <c r="L808" s="9"/>
      <c r="M808" s="9"/>
      <c r="N808" s="425"/>
      <c r="O808" s="425"/>
      <c r="P808" s="425"/>
      <c r="Q808" s="300"/>
      <c r="R808" s="9"/>
      <c r="S808" s="301"/>
      <c r="T808" s="9"/>
      <c r="U808" s="9"/>
      <c r="V808" s="9"/>
      <c r="W808" s="9"/>
      <c r="X808" s="9"/>
      <c r="Y808" s="9"/>
      <c r="Z808" s="9"/>
      <c r="AA808" s="9"/>
      <c r="AB808" s="9"/>
    </row>
    <row r="809">
      <c r="A809" s="9"/>
      <c r="B809" s="154"/>
      <c r="C809" s="424"/>
      <c r="D809" s="9"/>
      <c r="E809" s="9"/>
      <c r="F809" s="9"/>
      <c r="G809" s="156"/>
      <c r="H809" s="156"/>
      <c r="I809" s="156"/>
      <c r="J809" s="156"/>
      <c r="K809" s="9"/>
      <c r="L809" s="9"/>
      <c r="M809" s="9"/>
      <c r="N809" s="425"/>
      <c r="O809" s="425"/>
      <c r="P809" s="425"/>
      <c r="Q809" s="300"/>
      <c r="R809" s="9"/>
      <c r="S809" s="301"/>
      <c r="T809" s="9"/>
      <c r="U809" s="9"/>
      <c r="V809" s="9"/>
      <c r="W809" s="9"/>
      <c r="X809" s="9"/>
      <c r="Y809" s="9"/>
      <c r="Z809" s="9"/>
      <c r="AA809" s="9"/>
      <c r="AB809" s="9"/>
    </row>
    <row r="810">
      <c r="A810" s="9"/>
      <c r="B810" s="154"/>
      <c r="C810" s="424"/>
      <c r="D810" s="9"/>
      <c r="E810" s="9"/>
      <c r="F810" s="9"/>
      <c r="G810" s="156"/>
      <c r="H810" s="156"/>
      <c r="I810" s="156"/>
      <c r="J810" s="156"/>
      <c r="K810" s="9"/>
      <c r="L810" s="9"/>
      <c r="M810" s="9"/>
      <c r="N810" s="425"/>
      <c r="O810" s="425"/>
      <c r="P810" s="425"/>
      <c r="Q810" s="300"/>
      <c r="R810" s="9"/>
      <c r="S810" s="301"/>
      <c r="T810" s="9"/>
      <c r="U810" s="9"/>
      <c r="V810" s="9"/>
      <c r="W810" s="9"/>
      <c r="X810" s="9"/>
      <c r="Y810" s="9"/>
      <c r="Z810" s="9"/>
      <c r="AA810" s="9"/>
      <c r="AB810" s="9"/>
    </row>
    <row r="811">
      <c r="A811" s="9"/>
      <c r="B811" s="154"/>
      <c r="C811" s="424"/>
      <c r="D811" s="9"/>
      <c r="E811" s="9"/>
      <c r="F811" s="9"/>
      <c r="G811" s="156"/>
      <c r="H811" s="156"/>
      <c r="I811" s="156"/>
      <c r="J811" s="156"/>
      <c r="K811" s="9"/>
      <c r="L811" s="9"/>
      <c r="M811" s="9"/>
      <c r="N811" s="425"/>
      <c r="O811" s="425"/>
      <c r="P811" s="425"/>
      <c r="Q811" s="300"/>
      <c r="R811" s="9"/>
      <c r="S811" s="301"/>
      <c r="T811" s="9"/>
      <c r="U811" s="9"/>
      <c r="V811" s="9"/>
      <c r="W811" s="9"/>
      <c r="X811" s="9"/>
      <c r="Y811" s="9"/>
      <c r="Z811" s="9"/>
      <c r="AA811" s="9"/>
      <c r="AB811" s="9"/>
    </row>
    <row r="812">
      <c r="A812" s="9"/>
      <c r="B812" s="154"/>
      <c r="C812" s="424"/>
      <c r="D812" s="9"/>
      <c r="E812" s="9"/>
      <c r="F812" s="9"/>
      <c r="G812" s="156"/>
      <c r="H812" s="156"/>
      <c r="I812" s="156"/>
      <c r="J812" s="156"/>
      <c r="K812" s="9"/>
      <c r="L812" s="9"/>
      <c r="M812" s="9"/>
      <c r="N812" s="425"/>
      <c r="O812" s="425"/>
      <c r="P812" s="425"/>
      <c r="Q812" s="300"/>
      <c r="R812" s="9"/>
      <c r="S812" s="301"/>
      <c r="T812" s="9"/>
      <c r="U812" s="9"/>
      <c r="V812" s="9"/>
      <c r="W812" s="9"/>
      <c r="X812" s="9"/>
      <c r="Y812" s="9"/>
      <c r="Z812" s="9"/>
      <c r="AA812" s="9"/>
      <c r="AB812" s="9"/>
    </row>
    <row r="813">
      <c r="A813" s="9"/>
      <c r="B813" s="154"/>
      <c r="C813" s="424"/>
      <c r="D813" s="9"/>
      <c r="E813" s="9"/>
      <c r="F813" s="9"/>
      <c r="G813" s="156"/>
      <c r="H813" s="156"/>
      <c r="I813" s="156"/>
      <c r="J813" s="156"/>
      <c r="K813" s="9"/>
      <c r="L813" s="9"/>
      <c r="M813" s="9"/>
      <c r="N813" s="425"/>
      <c r="O813" s="425"/>
      <c r="P813" s="425"/>
      <c r="Q813" s="300"/>
      <c r="R813" s="9"/>
      <c r="S813" s="301"/>
      <c r="T813" s="9"/>
      <c r="U813" s="9"/>
      <c r="V813" s="9"/>
      <c r="W813" s="9"/>
      <c r="X813" s="9"/>
      <c r="Y813" s="9"/>
      <c r="Z813" s="9"/>
      <c r="AA813" s="9"/>
      <c r="AB813" s="9"/>
    </row>
    <row r="814">
      <c r="A814" s="9"/>
      <c r="B814" s="154"/>
      <c r="C814" s="424"/>
      <c r="D814" s="9"/>
      <c r="E814" s="9"/>
      <c r="F814" s="9"/>
      <c r="G814" s="156"/>
      <c r="H814" s="156"/>
      <c r="I814" s="156"/>
      <c r="J814" s="156"/>
      <c r="K814" s="9"/>
      <c r="L814" s="9"/>
      <c r="M814" s="9"/>
      <c r="N814" s="425"/>
      <c r="O814" s="425"/>
      <c r="P814" s="425"/>
      <c r="Q814" s="300"/>
      <c r="R814" s="9"/>
      <c r="S814" s="301"/>
      <c r="T814" s="9"/>
      <c r="U814" s="9"/>
      <c r="V814" s="9"/>
      <c r="W814" s="9"/>
      <c r="X814" s="9"/>
      <c r="Y814" s="9"/>
      <c r="Z814" s="9"/>
      <c r="AA814" s="9"/>
      <c r="AB814" s="9"/>
    </row>
    <row r="815">
      <c r="A815" s="9"/>
      <c r="B815" s="154"/>
      <c r="C815" s="424"/>
      <c r="D815" s="9"/>
      <c r="E815" s="9"/>
      <c r="F815" s="9"/>
      <c r="G815" s="156"/>
      <c r="H815" s="156"/>
      <c r="I815" s="156"/>
      <c r="J815" s="156"/>
      <c r="K815" s="9"/>
      <c r="L815" s="9"/>
      <c r="M815" s="9"/>
      <c r="N815" s="425"/>
      <c r="O815" s="425"/>
      <c r="P815" s="425"/>
      <c r="Q815" s="300"/>
      <c r="R815" s="9"/>
      <c r="S815" s="301"/>
      <c r="T815" s="9"/>
      <c r="U815" s="9"/>
      <c r="V815" s="9"/>
      <c r="W815" s="9"/>
      <c r="X815" s="9"/>
      <c r="Y815" s="9"/>
      <c r="Z815" s="9"/>
      <c r="AA815" s="9"/>
      <c r="AB815" s="9"/>
    </row>
    <row r="816">
      <c r="A816" s="9"/>
      <c r="B816" s="154"/>
      <c r="C816" s="424"/>
      <c r="D816" s="9"/>
      <c r="E816" s="9"/>
      <c r="F816" s="9"/>
      <c r="G816" s="156"/>
      <c r="H816" s="156"/>
      <c r="I816" s="156"/>
      <c r="J816" s="156"/>
      <c r="K816" s="9"/>
      <c r="L816" s="9"/>
      <c r="M816" s="9"/>
      <c r="N816" s="425"/>
      <c r="O816" s="425"/>
      <c r="P816" s="425"/>
      <c r="Q816" s="300"/>
      <c r="R816" s="9"/>
      <c r="S816" s="301"/>
      <c r="T816" s="9"/>
      <c r="U816" s="9"/>
      <c r="V816" s="9"/>
      <c r="W816" s="9"/>
      <c r="X816" s="9"/>
      <c r="Y816" s="9"/>
      <c r="Z816" s="9"/>
      <c r="AA816" s="9"/>
      <c r="AB816" s="9"/>
    </row>
    <row r="817">
      <c r="A817" s="9"/>
      <c r="B817" s="154"/>
      <c r="C817" s="424"/>
      <c r="D817" s="9"/>
      <c r="E817" s="9"/>
      <c r="F817" s="9"/>
      <c r="G817" s="156"/>
      <c r="H817" s="156"/>
      <c r="I817" s="156"/>
      <c r="J817" s="156"/>
      <c r="K817" s="9"/>
      <c r="L817" s="9"/>
      <c r="M817" s="9"/>
      <c r="N817" s="425"/>
      <c r="O817" s="425"/>
      <c r="P817" s="425"/>
      <c r="Q817" s="300"/>
      <c r="R817" s="9"/>
      <c r="S817" s="301"/>
      <c r="T817" s="9"/>
      <c r="U817" s="9"/>
      <c r="V817" s="9"/>
      <c r="W817" s="9"/>
      <c r="X817" s="9"/>
      <c r="Y817" s="9"/>
      <c r="Z817" s="9"/>
      <c r="AA817" s="9"/>
      <c r="AB817" s="9"/>
    </row>
    <row r="818">
      <c r="A818" s="9"/>
      <c r="B818" s="154"/>
      <c r="C818" s="424"/>
      <c r="D818" s="9"/>
      <c r="E818" s="9"/>
      <c r="F818" s="9"/>
      <c r="G818" s="156"/>
      <c r="H818" s="156"/>
      <c r="I818" s="156"/>
      <c r="J818" s="156"/>
      <c r="K818" s="9"/>
      <c r="L818" s="9"/>
      <c r="M818" s="9"/>
      <c r="N818" s="425"/>
      <c r="O818" s="425"/>
      <c r="P818" s="425"/>
      <c r="Q818" s="300"/>
      <c r="R818" s="9"/>
      <c r="S818" s="301"/>
      <c r="T818" s="9"/>
      <c r="U818" s="9"/>
      <c r="V818" s="9"/>
      <c r="W818" s="9"/>
      <c r="X818" s="9"/>
      <c r="Y818" s="9"/>
      <c r="Z818" s="9"/>
      <c r="AA818" s="9"/>
      <c r="AB818" s="9"/>
    </row>
    <row r="819">
      <c r="A819" s="9"/>
      <c r="B819" s="154"/>
      <c r="C819" s="424"/>
      <c r="D819" s="9"/>
      <c r="E819" s="9"/>
      <c r="F819" s="9"/>
      <c r="G819" s="156"/>
      <c r="H819" s="156"/>
      <c r="I819" s="156"/>
      <c r="J819" s="156"/>
      <c r="K819" s="9"/>
      <c r="L819" s="9"/>
      <c r="M819" s="9"/>
      <c r="N819" s="425"/>
      <c r="O819" s="425"/>
      <c r="P819" s="425"/>
      <c r="Q819" s="300"/>
      <c r="R819" s="9"/>
      <c r="S819" s="301"/>
      <c r="T819" s="9"/>
      <c r="U819" s="9"/>
      <c r="V819" s="9"/>
      <c r="W819" s="9"/>
      <c r="X819" s="9"/>
      <c r="Y819" s="9"/>
      <c r="Z819" s="9"/>
      <c r="AA819" s="9"/>
      <c r="AB819" s="9"/>
    </row>
    <row r="820">
      <c r="A820" s="9"/>
      <c r="B820" s="154"/>
      <c r="C820" s="424"/>
      <c r="D820" s="9"/>
      <c r="E820" s="9"/>
      <c r="F820" s="9"/>
      <c r="G820" s="156"/>
      <c r="H820" s="156"/>
      <c r="I820" s="156"/>
      <c r="J820" s="156"/>
      <c r="K820" s="9"/>
      <c r="L820" s="9"/>
      <c r="M820" s="9"/>
      <c r="N820" s="425"/>
      <c r="O820" s="425"/>
      <c r="P820" s="425"/>
      <c r="Q820" s="300"/>
      <c r="R820" s="9"/>
      <c r="S820" s="301"/>
      <c r="T820" s="9"/>
      <c r="U820" s="9"/>
      <c r="V820" s="9"/>
      <c r="W820" s="9"/>
      <c r="X820" s="9"/>
      <c r="Y820" s="9"/>
      <c r="Z820" s="9"/>
      <c r="AA820" s="9"/>
      <c r="AB820" s="9"/>
    </row>
    <row r="821">
      <c r="A821" s="9"/>
      <c r="B821" s="154"/>
      <c r="C821" s="424"/>
      <c r="D821" s="9"/>
      <c r="E821" s="9"/>
      <c r="F821" s="9"/>
      <c r="G821" s="156"/>
      <c r="H821" s="156"/>
      <c r="I821" s="156"/>
      <c r="J821" s="156"/>
      <c r="K821" s="9"/>
      <c r="L821" s="9"/>
      <c r="M821" s="9"/>
      <c r="N821" s="425"/>
      <c r="O821" s="425"/>
      <c r="P821" s="425"/>
      <c r="Q821" s="300"/>
      <c r="R821" s="9"/>
      <c r="S821" s="301"/>
      <c r="T821" s="9"/>
      <c r="U821" s="9"/>
      <c r="V821" s="9"/>
      <c r="W821" s="9"/>
      <c r="X821" s="9"/>
      <c r="Y821" s="9"/>
      <c r="Z821" s="9"/>
      <c r="AA821" s="9"/>
      <c r="AB821" s="9"/>
    </row>
    <row r="822">
      <c r="A822" s="9"/>
      <c r="B822" s="154"/>
      <c r="C822" s="424"/>
      <c r="D822" s="9"/>
      <c r="E822" s="9"/>
      <c r="F822" s="9"/>
      <c r="G822" s="156"/>
      <c r="H822" s="156"/>
      <c r="I822" s="156"/>
      <c r="J822" s="156"/>
      <c r="K822" s="9"/>
      <c r="L822" s="9"/>
      <c r="M822" s="9"/>
      <c r="N822" s="425"/>
      <c r="O822" s="425"/>
      <c r="P822" s="425"/>
      <c r="Q822" s="300"/>
      <c r="R822" s="9"/>
      <c r="S822" s="301"/>
      <c r="T822" s="9"/>
      <c r="U822" s="9"/>
      <c r="V822" s="9"/>
      <c r="W822" s="9"/>
      <c r="X822" s="9"/>
      <c r="Y822" s="9"/>
      <c r="Z822" s="9"/>
      <c r="AA822" s="9"/>
      <c r="AB822" s="9"/>
    </row>
    <row r="823">
      <c r="A823" s="9"/>
      <c r="B823" s="154"/>
      <c r="C823" s="424"/>
      <c r="D823" s="9"/>
      <c r="E823" s="9"/>
      <c r="F823" s="9"/>
      <c r="G823" s="156"/>
      <c r="H823" s="156"/>
      <c r="I823" s="156"/>
      <c r="J823" s="156"/>
      <c r="K823" s="9"/>
      <c r="L823" s="9"/>
      <c r="M823" s="9"/>
      <c r="N823" s="425"/>
      <c r="O823" s="425"/>
      <c r="P823" s="425"/>
      <c r="Q823" s="300"/>
      <c r="R823" s="9"/>
      <c r="S823" s="301"/>
      <c r="T823" s="9"/>
      <c r="U823" s="9"/>
      <c r="V823" s="9"/>
      <c r="W823" s="9"/>
      <c r="X823" s="9"/>
      <c r="Y823" s="9"/>
      <c r="Z823" s="9"/>
      <c r="AA823" s="9"/>
      <c r="AB823" s="9"/>
    </row>
    <row r="824">
      <c r="A824" s="9"/>
      <c r="B824" s="154"/>
      <c r="C824" s="424"/>
      <c r="D824" s="9"/>
      <c r="E824" s="9"/>
      <c r="F824" s="9"/>
      <c r="G824" s="156"/>
      <c r="H824" s="156"/>
      <c r="I824" s="156"/>
      <c r="J824" s="156"/>
      <c r="K824" s="9"/>
      <c r="L824" s="9"/>
      <c r="M824" s="9"/>
      <c r="N824" s="425"/>
      <c r="O824" s="425"/>
      <c r="P824" s="425"/>
      <c r="Q824" s="300"/>
      <c r="R824" s="9"/>
      <c r="S824" s="301"/>
      <c r="T824" s="9"/>
      <c r="U824" s="9"/>
      <c r="V824" s="9"/>
      <c r="W824" s="9"/>
      <c r="X824" s="9"/>
      <c r="Y824" s="9"/>
      <c r="Z824" s="9"/>
      <c r="AA824" s="9"/>
      <c r="AB824" s="9"/>
    </row>
    <row r="825">
      <c r="A825" s="9"/>
      <c r="B825" s="154"/>
      <c r="C825" s="424"/>
      <c r="D825" s="9"/>
      <c r="E825" s="9"/>
      <c r="F825" s="9"/>
      <c r="G825" s="156"/>
      <c r="H825" s="156"/>
      <c r="I825" s="156"/>
      <c r="J825" s="156"/>
      <c r="K825" s="9"/>
      <c r="L825" s="9"/>
      <c r="M825" s="9"/>
      <c r="N825" s="425"/>
      <c r="O825" s="425"/>
      <c r="P825" s="425"/>
      <c r="Q825" s="300"/>
      <c r="R825" s="9"/>
      <c r="S825" s="301"/>
      <c r="T825" s="9"/>
      <c r="U825" s="9"/>
      <c r="V825" s="9"/>
      <c r="W825" s="9"/>
      <c r="X825" s="9"/>
      <c r="Y825" s="9"/>
      <c r="Z825" s="9"/>
      <c r="AA825" s="9"/>
      <c r="AB825" s="9"/>
    </row>
    <row r="826">
      <c r="A826" s="9"/>
      <c r="B826" s="154"/>
      <c r="C826" s="424"/>
      <c r="D826" s="9"/>
      <c r="E826" s="9"/>
      <c r="F826" s="9"/>
      <c r="G826" s="156"/>
      <c r="H826" s="156"/>
      <c r="I826" s="156"/>
      <c r="J826" s="156"/>
      <c r="K826" s="9"/>
      <c r="L826" s="9"/>
      <c r="M826" s="9"/>
      <c r="N826" s="425"/>
      <c r="O826" s="425"/>
      <c r="P826" s="425"/>
      <c r="Q826" s="300"/>
      <c r="R826" s="9"/>
      <c r="S826" s="301"/>
      <c r="T826" s="9"/>
      <c r="U826" s="9"/>
      <c r="V826" s="9"/>
      <c r="W826" s="9"/>
      <c r="X826" s="9"/>
      <c r="Y826" s="9"/>
      <c r="Z826" s="9"/>
      <c r="AA826" s="9"/>
      <c r="AB826" s="9"/>
    </row>
    <row r="827">
      <c r="A827" s="9"/>
      <c r="B827" s="154"/>
      <c r="C827" s="424"/>
      <c r="D827" s="9"/>
      <c r="E827" s="9"/>
      <c r="F827" s="9"/>
      <c r="G827" s="156"/>
      <c r="H827" s="156"/>
      <c r="I827" s="156"/>
      <c r="J827" s="156"/>
      <c r="K827" s="9"/>
      <c r="L827" s="9"/>
      <c r="M827" s="9"/>
      <c r="N827" s="425"/>
      <c r="O827" s="425"/>
      <c r="P827" s="425"/>
      <c r="Q827" s="300"/>
      <c r="R827" s="9"/>
      <c r="S827" s="301"/>
      <c r="T827" s="9"/>
      <c r="U827" s="9"/>
      <c r="V827" s="9"/>
      <c r="W827" s="9"/>
      <c r="X827" s="9"/>
      <c r="Y827" s="9"/>
      <c r="Z827" s="9"/>
      <c r="AA827" s="9"/>
      <c r="AB827" s="9"/>
    </row>
    <row r="828">
      <c r="A828" s="9"/>
      <c r="B828" s="154"/>
      <c r="C828" s="424"/>
      <c r="D828" s="9"/>
      <c r="E828" s="9"/>
      <c r="F828" s="9"/>
      <c r="G828" s="156"/>
      <c r="H828" s="156"/>
      <c r="I828" s="156"/>
      <c r="J828" s="156"/>
      <c r="K828" s="9"/>
      <c r="L828" s="9"/>
      <c r="M828" s="9"/>
      <c r="N828" s="425"/>
      <c r="O828" s="425"/>
      <c r="P828" s="425"/>
      <c r="Q828" s="300"/>
      <c r="R828" s="9"/>
      <c r="S828" s="301"/>
      <c r="T828" s="9"/>
      <c r="U828" s="9"/>
      <c r="V828" s="9"/>
      <c r="W828" s="9"/>
      <c r="X828" s="9"/>
      <c r="Y828" s="9"/>
      <c r="Z828" s="9"/>
      <c r="AA828" s="9"/>
      <c r="AB828" s="9"/>
    </row>
    <row r="829">
      <c r="A829" s="9"/>
      <c r="B829" s="154"/>
      <c r="C829" s="424"/>
      <c r="D829" s="9"/>
      <c r="E829" s="9"/>
      <c r="F829" s="9"/>
      <c r="G829" s="156"/>
      <c r="H829" s="156"/>
      <c r="I829" s="156"/>
      <c r="J829" s="156"/>
      <c r="K829" s="9"/>
      <c r="L829" s="9"/>
      <c r="M829" s="9"/>
      <c r="N829" s="425"/>
      <c r="O829" s="425"/>
      <c r="P829" s="425"/>
      <c r="Q829" s="300"/>
      <c r="R829" s="9"/>
      <c r="S829" s="301"/>
      <c r="T829" s="9"/>
      <c r="U829" s="9"/>
      <c r="V829" s="9"/>
      <c r="W829" s="9"/>
      <c r="X829" s="9"/>
      <c r="Y829" s="9"/>
      <c r="Z829" s="9"/>
      <c r="AA829" s="9"/>
      <c r="AB829" s="9"/>
    </row>
    <row r="830">
      <c r="A830" s="9"/>
      <c r="B830" s="154"/>
      <c r="C830" s="424"/>
      <c r="D830" s="9"/>
      <c r="E830" s="9"/>
      <c r="F830" s="9"/>
      <c r="G830" s="156"/>
      <c r="H830" s="156"/>
      <c r="I830" s="156"/>
      <c r="J830" s="156"/>
      <c r="K830" s="9"/>
      <c r="L830" s="9"/>
      <c r="M830" s="9"/>
      <c r="N830" s="425"/>
      <c r="O830" s="425"/>
      <c r="P830" s="425"/>
      <c r="Q830" s="300"/>
      <c r="R830" s="9"/>
      <c r="S830" s="301"/>
      <c r="T830" s="9"/>
      <c r="U830" s="9"/>
      <c r="V830" s="9"/>
      <c r="W830" s="9"/>
      <c r="X830" s="9"/>
      <c r="Y830" s="9"/>
      <c r="Z830" s="9"/>
      <c r="AA830" s="9"/>
      <c r="AB830" s="9"/>
    </row>
    <row r="831">
      <c r="A831" s="9"/>
      <c r="B831" s="154"/>
      <c r="C831" s="424"/>
      <c r="D831" s="9"/>
      <c r="E831" s="9"/>
      <c r="F831" s="9"/>
      <c r="G831" s="156"/>
      <c r="H831" s="156"/>
      <c r="I831" s="156"/>
      <c r="J831" s="156"/>
      <c r="K831" s="9"/>
      <c r="L831" s="9"/>
      <c r="M831" s="9"/>
      <c r="N831" s="425"/>
      <c r="O831" s="425"/>
      <c r="P831" s="425"/>
      <c r="Q831" s="300"/>
      <c r="R831" s="9"/>
      <c r="S831" s="301"/>
      <c r="T831" s="9"/>
      <c r="U831" s="9"/>
      <c r="V831" s="9"/>
      <c r="W831" s="9"/>
      <c r="X831" s="9"/>
      <c r="Y831" s="9"/>
      <c r="Z831" s="9"/>
      <c r="AA831" s="9"/>
      <c r="AB831" s="9"/>
    </row>
    <row r="832">
      <c r="A832" s="9"/>
      <c r="B832" s="154"/>
      <c r="C832" s="424"/>
      <c r="D832" s="9"/>
      <c r="E832" s="9"/>
      <c r="F832" s="9"/>
      <c r="G832" s="156"/>
      <c r="H832" s="156"/>
      <c r="I832" s="156"/>
      <c r="J832" s="156"/>
      <c r="K832" s="9"/>
      <c r="L832" s="9"/>
      <c r="M832" s="9"/>
      <c r="N832" s="425"/>
      <c r="O832" s="425"/>
      <c r="P832" s="425"/>
      <c r="Q832" s="300"/>
      <c r="R832" s="9"/>
      <c r="S832" s="301"/>
      <c r="T832" s="9"/>
      <c r="U832" s="9"/>
      <c r="V832" s="9"/>
      <c r="W832" s="9"/>
      <c r="X832" s="9"/>
      <c r="Y832" s="9"/>
      <c r="Z832" s="9"/>
      <c r="AA832" s="9"/>
      <c r="AB832" s="9"/>
    </row>
    <row r="833">
      <c r="A833" s="9"/>
      <c r="B833" s="154"/>
      <c r="C833" s="424"/>
      <c r="D833" s="9"/>
      <c r="E833" s="9"/>
      <c r="F833" s="9"/>
      <c r="G833" s="156"/>
      <c r="H833" s="156"/>
      <c r="I833" s="156"/>
      <c r="J833" s="156"/>
      <c r="K833" s="9"/>
      <c r="L833" s="9"/>
      <c r="M833" s="9"/>
      <c r="N833" s="425"/>
      <c r="O833" s="425"/>
      <c r="P833" s="425"/>
      <c r="Q833" s="300"/>
      <c r="R833" s="9"/>
      <c r="S833" s="301"/>
      <c r="T833" s="9"/>
      <c r="U833" s="9"/>
      <c r="V833" s="9"/>
      <c r="W833" s="9"/>
      <c r="X833" s="9"/>
      <c r="Y833" s="9"/>
      <c r="Z833" s="9"/>
      <c r="AA833" s="9"/>
      <c r="AB833" s="9"/>
    </row>
  </sheetData>
  <mergeCells count="19">
    <mergeCell ref="B1:E1"/>
    <mergeCell ref="F1:P5"/>
    <mergeCell ref="B2:E2"/>
    <mergeCell ref="B3:E3"/>
    <mergeCell ref="B4:E4"/>
    <mergeCell ref="B5:E5"/>
    <mergeCell ref="A6:S6"/>
    <mergeCell ref="A28:S28"/>
    <mergeCell ref="A30:S30"/>
    <mergeCell ref="A32:S32"/>
    <mergeCell ref="A34:S34"/>
    <mergeCell ref="A56:S56"/>
    <mergeCell ref="A8:S8"/>
    <mergeCell ref="A10:S10"/>
    <mergeCell ref="A12:S12"/>
    <mergeCell ref="A15:S15"/>
    <mergeCell ref="A19:S19"/>
    <mergeCell ref="A23:S23"/>
    <mergeCell ref="A25:S25"/>
  </mergeCells>
  <conditionalFormatting sqref="A7:S220">
    <cfRule type="expression" dxfId="0" priority="1">
      <formula>$M7="Đã bán"</formula>
    </cfRule>
  </conditionalFormatting>
  <conditionalFormatting sqref="A7:S220">
    <cfRule type="expression" dxfId="1" priority="2">
      <formula>$M7="Quỹ CĐT còn hàng"</formula>
    </cfRule>
  </conditionalFormatting>
  <conditionalFormatting sqref="A7:S220">
    <cfRule type="expression" dxfId="2" priority="3">
      <formula>$M7="Quỹ độc quyền SRT còn hàng"</formula>
    </cfRule>
  </conditionalFormatting>
  <conditionalFormatting sqref="A7:S220">
    <cfRule type="expression" dxfId="3" priority="4">
      <formula>$M7="Check Admin"</formula>
    </cfRule>
  </conditionalFormatting>
  <conditionalFormatting sqref="A7:S220">
    <cfRule type="expression" dxfId="4" priority="5">
      <formula>$M7="Đang lock"</formula>
    </cfRule>
  </conditionalFormatting>
  <conditionalFormatting sqref="T132">
    <cfRule type="expression" dxfId="5" priority="6">
      <formula>M142</formula>
    </cfRule>
  </conditionalFormatting>
  <dataValidations>
    <dataValidation type="list" allowBlank="1" showErrorMessage="1" sqref="M9 M11 M13:M14 M16:M18 M20:M22 M24 M26:M27 M29 M31 M33 M35:M55 M58:M61 M91 M93:M94 M96 M98:M101 M103:M104 M106:M110 M113:M114 M116 M118:M139 M141:M151">
      <formula1>"Đã bán,Quỹ CĐT còn hàng,Quỹ độc quyền SRT còn hàng,Check Admin,Đang lock"</formula1>
    </dataValidation>
  </dataValidations>
  <hyperlinks>
    <hyperlink r:id="rId1" ref="Q9"/>
    <hyperlink r:id="rId2" ref="Q11"/>
    <hyperlink r:id="rId3" ref="Q13"/>
    <hyperlink r:id="rId4" ref="Q14"/>
    <hyperlink r:id="rId5" ref="Q16"/>
    <hyperlink r:id="rId6" ref="Q17"/>
    <hyperlink r:id="rId7" ref="Q18"/>
    <hyperlink r:id="rId8" ref="Q20"/>
    <hyperlink r:id="rId9" ref="Q21"/>
    <hyperlink r:id="rId10" ref="Q22"/>
    <hyperlink r:id="rId11" ref="Q24"/>
    <hyperlink r:id="rId12" ref="P26"/>
    <hyperlink r:id="rId13" ref="Q26"/>
    <hyperlink r:id="rId14" ref="P27"/>
    <hyperlink r:id="rId15" ref="Q27"/>
    <hyperlink r:id="rId16" ref="P29"/>
    <hyperlink r:id="rId17" ref="Q29"/>
    <hyperlink r:id="rId18" ref="P31"/>
    <hyperlink r:id="rId19" ref="Q31"/>
    <hyperlink r:id="rId20" ref="P33"/>
    <hyperlink r:id="rId21" ref="Q33"/>
    <hyperlink r:id="rId22" ref="Q35"/>
    <hyperlink r:id="rId23" ref="Q36"/>
    <hyperlink r:id="rId24" ref="P37"/>
    <hyperlink r:id="rId25" ref="Q37"/>
    <hyperlink r:id="rId26" ref="Q38"/>
    <hyperlink r:id="rId27" ref="Q39"/>
    <hyperlink r:id="rId28" ref="P40"/>
    <hyperlink r:id="rId29" ref="Q40"/>
    <hyperlink r:id="rId30" ref="P41"/>
    <hyperlink r:id="rId31" ref="Q41"/>
    <hyperlink r:id="rId32" ref="P42"/>
    <hyperlink r:id="rId33" ref="Q42"/>
    <hyperlink r:id="rId34" ref="P43"/>
    <hyperlink r:id="rId35" ref="Q43"/>
    <hyperlink r:id="rId36" ref="P44"/>
    <hyperlink r:id="rId37" ref="Q44"/>
    <hyperlink r:id="rId38" ref="P45"/>
    <hyperlink r:id="rId39" ref="Q45"/>
    <hyperlink r:id="rId40" ref="P46"/>
    <hyperlink r:id="rId41" ref="Q46"/>
    <hyperlink r:id="rId42" ref="P47"/>
    <hyperlink r:id="rId43" ref="Q47"/>
    <hyperlink r:id="rId44" ref="P55"/>
    <hyperlink r:id="rId45" ref="Q6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6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63"/>
    <col customWidth="1" min="2" max="2" width="8.0"/>
    <col customWidth="1" min="3" max="3" width="8.88"/>
    <col customWidth="1" min="4" max="4" width="8.0"/>
    <col customWidth="1" min="5" max="5" width="13.75"/>
    <col customWidth="1" min="6" max="6" width="11.5"/>
    <col customWidth="1" min="7" max="7" width="14.38"/>
    <col customWidth="1" hidden="1" min="8" max="8" width="19.38"/>
    <col customWidth="1" hidden="1" min="9" max="10" width="16.75"/>
    <col customWidth="1" min="11" max="11" width="18.5"/>
    <col customWidth="1" hidden="1" min="12" max="14" width="18.5"/>
    <col customWidth="1" hidden="1" min="15" max="15" width="16.25"/>
    <col customWidth="1" min="16" max="16" width="16.75"/>
    <col customWidth="1" min="17" max="17" width="21.13"/>
    <col customWidth="1" hidden="1" min="18" max="18" width="23.25"/>
    <col customWidth="1" min="19" max="19" width="23.25"/>
    <col customWidth="1" hidden="1" min="20" max="20" width="14.5"/>
    <col customWidth="1" min="21" max="21" width="34.5"/>
    <col customWidth="1" min="22" max="22" width="37.5"/>
    <col customWidth="1" min="23" max="23" width="25.0"/>
  </cols>
  <sheetData>
    <row r="1" ht="23.25" customHeight="1">
      <c r="A1" s="159"/>
      <c r="B1" s="160" t="s">
        <v>0</v>
      </c>
      <c r="C1" s="3"/>
      <c r="D1" s="3"/>
      <c r="E1" s="4"/>
      <c r="F1" s="522" t="s">
        <v>1660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62"/>
      <c r="T1" s="7"/>
      <c r="U1" s="8"/>
      <c r="V1" s="8"/>
      <c r="W1" s="7"/>
      <c r="X1" s="411"/>
      <c r="Y1" s="411"/>
      <c r="Z1" s="411"/>
      <c r="AA1" s="411"/>
      <c r="AB1" s="411"/>
      <c r="AC1" s="411"/>
      <c r="AD1" s="411"/>
      <c r="AE1" s="411"/>
    </row>
    <row r="2" ht="23.25" customHeight="1">
      <c r="A2" s="164"/>
      <c r="B2" s="165" t="s">
        <v>2</v>
      </c>
      <c r="C2" s="3"/>
      <c r="D2" s="3"/>
      <c r="E2" s="4"/>
      <c r="F2" s="12"/>
      <c r="S2" s="166"/>
      <c r="T2" s="7"/>
      <c r="U2" s="8"/>
      <c r="V2" s="8"/>
      <c r="W2" s="7"/>
      <c r="X2" s="411"/>
      <c r="Y2" s="411"/>
      <c r="Z2" s="411"/>
      <c r="AA2" s="411"/>
      <c r="AB2" s="411"/>
      <c r="AC2" s="411"/>
      <c r="AD2" s="411"/>
      <c r="AE2" s="411"/>
    </row>
    <row r="3" ht="23.25" customHeight="1">
      <c r="A3" s="167"/>
      <c r="B3" s="168" t="s">
        <v>3</v>
      </c>
      <c r="C3" s="3"/>
      <c r="D3" s="3"/>
      <c r="E3" s="4"/>
      <c r="F3" s="12"/>
      <c r="S3" s="166"/>
      <c r="T3" s="7"/>
      <c r="U3" s="8"/>
      <c r="V3" s="8"/>
      <c r="W3" s="7"/>
      <c r="X3" s="411"/>
      <c r="Y3" s="411"/>
      <c r="Z3" s="411"/>
      <c r="AA3" s="411"/>
      <c r="AB3" s="411"/>
      <c r="AC3" s="411"/>
      <c r="AD3" s="411"/>
      <c r="AE3" s="411"/>
    </row>
    <row r="4" ht="23.25" customHeight="1">
      <c r="A4" s="169"/>
      <c r="B4" s="160" t="s">
        <v>4</v>
      </c>
      <c r="C4" s="3"/>
      <c r="D4" s="3"/>
      <c r="E4" s="4"/>
      <c r="F4" s="12"/>
      <c r="S4" s="166"/>
      <c r="T4" s="7"/>
      <c r="U4" s="8"/>
      <c r="V4" s="8"/>
      <c r="W4" s="7"/>
      <c r="X4" s="411"/>
      <c r="Y4" s="411"/>
      <c r="Z4" s="411"/>
      <c r="AA4" s="411"/>
      <c r="AB4" s="411"/>
      <c r="AC4" s="411"/>
      <c r="AD4" s="411"/>
      <c r="AE4" s="411"/>
    </row>
    <row r="5" ht="23.25" customHeight="1">
      <c r="A5" s="170"/>
      <c r="B5" s="160" t="s">
        <v>5</v>
      </c>
      <c r="C5" s="3"/>
      <c r="D5" s="3"/>
      <c r="E5" s="4"/>
      <c r="F5" s="12"/>
      <c r="S5" s="166"/>
      <c r="T5" s="7"/>
      <c r="U5" s="8"/>
      <c r="V5" s="8"/>
      <c r="W5" s="7"/>
      <c r="X5" s="411"/>
      <c r="Y5" s="411"/>
      <c r="Z5" s="411"/>
      <c r="AA5" s="411"/>
      <c r="AB5" s="411"/>
      <c r="AC5" s="411"/>
      <c r="AD5" s="411"/>
      <c r="AE5" s="411"/>
    </row>
    <row r="6" ht="84.0" customHeight="1">
      <c r="A6" s="171" t="s">
        <v>7</v>
      </c>
      <c r="B6" s="172" t="s">
        <v>8</v>
      </c>
      <c r="C6" s="172" t="s">
        <v>9</v>
      </c>
      <c r="D6" s="172" t="s">
        <v>10</v>
      </c>
      <c r="E6" s="173" t="s">
        <v>11</v>
      </c>
      <c r="F6" s="174" t="s">
        <v>12</v>
      </c>
      <c r="G6" s="174" t="s">
        <v>13</v>
      </c>
      <c r="H6" s="174" t="s">
        <v>15</v>
      </c>
      <c r="I6" s="174" t="s">
        <v>16</v>
      </c>
      <c r="J6" s="174" t="s">
        <v>17</v>
      </c>
      <c r="K6" s="175" t="s">
        <v>245</v>
      </c>
      <c r="L6" s="175" t="s">
        <v>246</v>
      </c>
      <c r="M6" s="175" t="s">
        <v>247</v>
      </c>
      <c r="N6" s="175" t="s">
        <v>1661</v>
      </c>
      <c r="O6" s="175" t="s">
        <v>251</v>
      </c>
      <c r="P6" s="176" t="s">
        <v>25</v>
      </c>
      <c r="Q6" s="176" t="s">
        <v>26</v>
      </c>
      <c r="R6" s="175" t="s">
        <v>27</v>
      </c>
      <c r="S6" s="177" t="s">
        <v>28</v>
      </c>
      <c r="T6" s="176" t="s">
        <v>29</v>
      </c>
      <c r="U6" s="176" t="s">
        <v>252</v>
      </c>
      <c r="V6" s="176" t="s">
        <v>30</v>
      </c>
      <c r="W6" s="7"/>
      <c r="X6" s="523"/>
      <c r="Y6" s="411"/>
      <c r="Z6" s="411"/>
      <c r="AA6" s="411"/>
      <c r="AB6" s="411"/>
      <c r="AC6" s="411"/>
      <c r="AD6" s="411"/>
      <c r="AE6" s="411"/>
    </row>
    <row r="7" ht="26.25" customHeight="1">
      <c r="A7" s="17" t="s">
        <v>253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78"/>
      <c r="T7" s="178"/>
      <c r="U7" s="178"/>
      <c r="V7" s="179"/>
      <c r="W7" s="217"/>
      <c r="X7" s="524"/>
      <c r="Y7" s="524"/>
      <c r="Z7" s="524"/>
      <c r="AA7" s="524"/>
      <c r="AB7" s="524"/>
      <c r="AC7" s="524"/>
      <c r="AD7" s="524"/>
      <c r="AE7" s="524"/>
    </row>
    <row r="8" ht="26.25" customHeight="1">
      <c r="A8" s="180">
        <f t="shared" ref="A8:A27" si="1">ROW()-7</f>
        <v>1</v>
      </c>
      <c r="B8" s="181" t="str">
        <f t="shared" ref="B8:B27" si="2">LEFT(E8,3)</f>
        <v>P24</v>
      </c>
      <c r="C8" s="182" t="str">
        <f t="shared" ref="C8:C27" si="3">MID(E8,4,2)</f>
        <v>03</v>
      </c>
      <c r="D8" s="182" t="str">
        <f t="shared" ref="D8:D10" si="4">RIGHT(E8,2.2)</f>
        <v>16</v>
      </c>
      <c r="E8" s="183" t="s">
        <v>254</v>
      </c>
      <c r="F8" s="27" t="s">
        <v>43</v>
      </c>
      <c r="G8" s="27">
        <v>46.7</v>
      </c>
      <c r="H8" s="184"/>
      <c r="I8" s="185"/>
      <c r="J8" s="185"/>
      <c r="K8" s="184">
        <v>2.060237458E9</v>
      </c>
      <c r="L8" s="195"/>
      <c r="M8" s="195"/>
      <c r="N8" s="195"/>
      <c r="O8" s="180"/>
      <c r="P8" s="189">
        <f t="shared" ref="P8:P27" si="5">IF(F8="2BR",150000000,IF(F8="Studio",50000000,100000000))</f>
        <v>100000000</v>
      </c>
      <c r="Q8" s="190"/>
      <c r="R8" s="191"/>
      <c r="S8" s="192" t="s">
        <v>260</v>
      </c>
      <c r="T8" s="193">
        <v>46092.0</v>
      </c>
      <c r="U8" s="47" t="s">
        <v>820</v>
      </c>
      <c r="V8" s="123"/>
      <c r="W8" s="217"/>
      <c r="X8" s="524"/>
      <c r="Y8" s="524"/>
      <c r="Z8" s="524"/>
      <c r="AA8" s="524"/>
      <c r="AB8" s="524"/>
      <c r="AC8" s="524"/>
      <c r="AD8" s="524"/>
      <c r="AE8" s="524"/>
    </row>
    <row r="9" ht="26.25" customHeight="1">
      <c r="A9" s="180">
        <f t="shared" si="1"/>
        <v>2</v>
      </c>
      <c r="B9" s="181" t="str">
        <f t="shared" si="2"/>
        <v>P24</v>
      </c>
      <c r="C9" s="182" t="str">
        <f t="shared" si="3"/>
        <v>03</v>
      </c>
      <c r="D9" s="182" t="str">
        <f t="shared" si="4"/>
        <v>17</v>
      </c>
      <c r="E9" s="183" t="s">
        <v>263</v>
      </c>
      <c r="F9" s="27" t="s">
        <v>43</v>
      </c>
      <c r="G9" s="27">
        <v>46.6</v>
      </c>
      <c r="H9" s="184"/>
      <c r="I9" s="185"/>
      <c r="J9" s="185"/>
      <c r="K9" s="184">
        <v>2.055825814E9</v>
      </c>
      <c r="L9" s="195"/>
      <c r="M9" s="195"/>
      <c r="N9" s="195"/>
      <c r="O9" s="180"/>
      <c r="P9" s="189">
        <f t="shared" si="5"/>
        <v>100000000</v>
      </c>
      <c r="Q9" s="190"/>
      <c r="R9" s="191"/>
      <c r="S9" s="192" t="s">
        <v>269</v>
      </c>
      <c r="T9" s="193">
        <v>46092.0</v>
      </c>
      <c r="U9" s="47" t="s">
        <v>820</v>
      </c>
      <c r="V9" s="123"/>
      <c r="W9" s="217"/>
      <c r="X9" s="524"/>
      <c r="Y9" s="524"/>
      <c r="Z9" s="524"/>
      <c r="AA9" s="524"/>
      <c r="AB9" s="524"/>
      <c r="AC9" s="524"/>
      <c r="AD9" s="524"/>
      <c r="AE9" s="524"/>
    </row>
    <row r="10" ht="26.25" customHeight="1">
      <c r="A10" s="180">
        <f t="shared" si="1"/>
        <v>3</v>
      </c>
      <c r="B10" s="181" t="str">
        <f t="shared" si="2"/>
        <v>P24</v>
      </c>
      <c r="C10" s="182" t="str">
        <f t="shared" si="3"/>
        <v>03</v>
      </c>
      <c r="D10" s="182" t="str">
        <f t="shared" si="4"/>
        <v>18</v>
      </c>
      <c r="E10" s="183" t="s">
        <v>293</v>
      </c>
      <c r="F10" s="27" t="s">
        <v>43</v>
      </c>
      <c r="G10" s="27">
        <v>46.6</v>
      </c>
      <c r="H10" s="184"/>
      <c r="I10" s="185"/>
      <c r="J10" s="185"/>
      <c r="K10" s="184">
        <v>2.055825814E9</v>
      </c>
      <c r="L10" s="195"/>
      <c r="M10" s="195"/>
      <c r="N10" s="195"/>
      <c r="O10" s="180"/>
      <c r="P10" s="189">
        <f t="shared" si="5"/>
        <v>100000000</v>
      </c>
      <c r="Q10" s="190"/>
      <c r="R10" s="191"/>
      <c r="S10" s="192" t="s">
        <v>297</v>
      </c>
      <c r="T10" s="193">
        <v>46092.0</v>
      </c>
      <c r="U10" s="47" t="s">
        <v>820</v>
      </c>
      <c r="V10" s="123"/>
      <c r="W10" s="217"/>
      <c r="X10" s="524"/>
      <c r="Y10" s="524"/>
      <c r="Z10" s="524"/>
      <c r="AA10" s="524"/>
      <c r="AB10" s="524"/>
      <c r="AC10" s="524"/>
      <c r="AD10" s="524"/>
      <c r="AE10" s="524"/>
    </row>
    <row r="11" ht="26.25" customHeight="1">
      <c r="A11" s="180">
        <f t="shared" si="1"/>
        <v>4</v>
      </c>
      <c r="B11" s="181" t="str">
        <f t="shared" si="2"/>
        <v>P24</v>
      </c>
      <c r="C11" s="182" t="str">
        <f t="shared" si="3"/>
        <v>03</v>
      </c>
      <c r="D11" s="182" t="str">
        <f>RIGHT(E11,3.2)</f>
        <v>319</v>
      </c>
      <c r="E11" s="183" t="s">
        <v>298</v>
      </c>
      <c r="F11" s="27" t="s">
        <v>37</v>
      </c>
      <c r="G11" s="27">
        <v>30.6</v>
      </c>
      <c r="H11" s="184"/>
      <c r="I11" s="185"/>
      <c r="J11" s="185"/>
      <c r="K11" s="184">
        <v>1.469616574E9</v>
      </c>
      <c r="L11" s="195"/>
      <c r="M11" s="195"/>
      <c r="N11" s="195"/>
      <c r="O11" s="180"/>
      <c r="P11" s="189">
        <f t="shared" si="5"/>
        <v>50000000</v>
      </c>
      <c r="Q11" s="190" t="s">
        <v>0</v>
      </c>
      <c r="R11" s="191"/>
      <c r="S11" s="28"/>
      <c r="T11" s="193">
        <v>46092.0</v>
      </c>
      <c r="U11" s="47" t="s">
        <v>820</v>
      </c>
      <c r="V11" s="123" t="s">
        <v>299</v>
      </c>
      <c r="W11" s="217"/>
      <c r="X11" s="524"/>
      <c r="Y11" s="524"/>
      <c r="Z11" s="524"/>
      <c r="AA11" s="524"/>
      <c r="AB11" s="524"/>
      <c r="AC11" s="524"/>
      <c r="AD11" s="524"/>
      <c r="AE11" s="524"/>
    </row>
    <row r="12" ht="26.25" customHeight="1">
      <c r="A12" s="180">
        <f t="shared" si="1"/>
        <v>5</v>
      </c>
      <c r="B12" s="181" t="str">
        <f t="shared" si="2"/>
        <v>P24</v>
      </c>
      <c r="C12" s="182" t="str">
        <f t="shared" si="3"/>
        <v>03</v>
      </c>
      <c r="D12" s="182" t="str">
        <f t="shared" ref="D12:D27" si="6">RIGHT(E12,2.2)</f>
        <v>24</v>
      </c>
      <c r="E12" s="183" t="s">
        <v>270</v>
      </c>
      <c r="F12" s="27" t="s">
        <v>32</v>
      </c>
      <c r="G12" s="27">
        <v>57.6</v>
      </c>
      <c r="H12" s="184"/>
      <c r="I12" s="185"/>
      <c r="J12" s="185"/>
      <c r="K12" s="184">
        <v>2.701639621E9</v>
      </c>
      <c r="L12" s="195"/>
      <c r="M12" s="195"/>
      <c r="N12" s="195"/>
      <c r="O12" s="180"/>
      <c r="P12" s="189">
        <f t="shared" si="5"/>
        <v>150000000</v>
      </c>
      <c r="Q12" s="190" t="s">
        <v>0</v>
      </c>
      <c r="R12" s="191"/>
      <c r="S12" s="192" t="s">
        <v>276</v>
      </c>
      <c r="T12" s="193">
        <v>46092.0</v>
      </c>
      <c r="U12" s="47" t="s">
        <v>820</v>
      </c>
      <c r="V12" s="123"/>
      <c r="W12" s="217"/>
      <c r="X12" s="524"/>
      <c r="Y12" s="524"/>
      <c r="Z12" s="524"/>
      <c r="AA12" s="524"/>
      <c r="AB12" s="524"/>
      <c r="AC12" s="524"/>
      <c r="AD12" s="524"/>
      <c r="AE12" s="524"/>
    </row>
    <row r="13" ht="26.25" customHeight="1">
      <c r="A13" s="180">
        <f t="shared" si="1"/>
        <v>6</v>
      </c>
      <c r="B13" s="181" t="str">
        <f t="shared" si="2"/>
        <v>P24</v>
      </c>
      <c r="C13" s="182" t="str">
        <f t="shared" si="3"/>
        <v>03</v>
      </c>
      <c r="D13" s="182" t="str">
        <f t="shared" si="6"/>
        <v>25</v>
      </c>
      <c r="E13" s="183" t="s">
        <v>300</v>
      </c>
      <c r="F13" s="27" t="s">
        <v>43</v>
      </c>
      <c r="G13" s="27">
        <v>46.7</v>
      </c>
      <c r="H13" s="184"/>
      <c r="I13" s="185"/>
      <c r="J13" s="185"/>
      <c r="K13" s="184">
        <v>1.99997657E9</v>
      </c>
      <c r="L13" s="195"/>
      <c r="M13" s="195"/>
      <c r="N13" s="195"/>
      <c r="O13" s="180"/>
      <c r="P13" s="189">
        <f t="shared" si="5"/>
        <v>100000000</v>
      </c>
      <c r="Q13" s="190" t="s">
        <v>0</v>
      </c>
      <c r="R13" s="191"/>
      <c r="S13" s="28"/>
      <c r="T13" s="193">
        <v>46092.0</v>
      </c>
      <c r="U13" s="47" t="s">
        <v>820</v>
      </c>
      <c r="V13" s="123" t="s">
        <v>301</v>
      </c>
      <c r="W13" s="217"/>
      <c r="X13" s="524"/>
      <c r="Y13" s="524"/>
      <c r="Z13" s="524"/>
      <c r="AA13" s="524"/>
      <c r="AB13" s="524"/>
      <c r="AC13" s="524"/>
      <c r="AD13" s="524"/>
      <c r="AE13" s="524"/>
    </row>
    <row r="14" ht="26.25" customHeight="1">
      <c r="A14" s="180">
        <f t="shared" si="1"/>
        <v>7</v>
      </c>
      <c r="B14" s="181" t="str">
        <f t="shared" si="2"/>
        <v>P24</v>
      </c>
      <c r="C14" s="182" t="str">
        <f t="shared" si="3"/>
        <v>03</v>
      </c>
      <c r="D14" s="182" t="str">
        <f t="shared" si="6"/>
        <v>26</v>
      </c>
      <c r="E14" s="183" t="s">
        <v>302</v>
      </c>
      <c r="F14" s="27" t="s">
        <v>43</v>
      </c>
      <c r="G14" s="27">
        <v>46.6</v>
      </c>
      <c r="H14" s="184"/>
      <c r="I14" s="185"/>
      <c r="J14" s="185"/>
      <c r="K14" s="184">
        <v>1.995693964E9</v>
      </c>
      <c r="L14" s="195"/>
      <c r="M14" s="195"/>
      <c r="N14" s="195"/>
      <c r="O14" s="180"/>
      <c r="P14" s="189">
        <f t="shared" si="5"/>
        <v>100000000</v>
      </c>
      <c r="Q14" s="190" t="s">
        <v>0</v>
      </c>
      <c r="R14" s="191"/>
      <c r="S14" s="192" t="s">
        <v>303</v>
      </c>
      <c r="T14" s="193">
        <v>46092.0</v>
      </c>
      <c r="U14" s="47" t="s">
        <v>820</v>
      </c>
      <c r="V14" s="123"/>
      <c r="W14" s="217"/>
      <c r="X14" s="524"/>
      <c r="Y14" s="524"/>
      <c r="Z14" s="524"/>
      <c r="AA14" s="524"/>
      <c r="AB14" s="524"/>
      <c r="AC14" s="524"/>
      <c r="AD14" s="524"/>
      <c r="AE14" s="524"/>
    </row>
    <row r="15" ht="26.25" customHeight="1">
      <c r="A15" s="180">
        <f t="shared" si="1"/>
        <v>8</v>
      </c>
      <c r="B15" s="181" t="str">
        <f t="shared" si="2"/>
        <v>P24</v>
      </c>
      <c r="C15" s="182" t="str">
        <f t="shared" si="3"/>
        <v>03</v>
      </c>
      <c r="D15" s="182" t="str">
        <f t="shared" si="6"/>
        <v>27</v>
      </c>
      <c r="E15" s="183" t="s">
        <v>304</v>
      </c>
      <c r="F15" s="27" t="s">
        <v>37</v>
      </c>
      <c r="G15" s="27">
        <v>30.6</v>
      </c>
      <c r="H15" s="184"/>
      <c r="I15" s="185"/>
      <c r="J15" s="185"/>
      <c r="K15" s="184">
        <v>1.39868586E9</v>
      </c>
      <c r="L15" s="195"/>
      <c r="M15" s="195"/>
      <c r="N15" s="195"/>
      <c r="O15" s="180"/>
      <c r="P15" s="189">
        <f t="shared" si="5"/>
        <v>50000000</v>
      </c>
      <c r="Q15" s="190" t="s">
        <v>0</v>
      </c>
      <c r="R15" s="191"/>
      <c r="S15" s="28"/>
      <c r="T15" s="193">
        <v>46092.0</v>
      </c>
      <c r="U15" s="47" t="s">
        <v>820</v>
      </c>
      <c r="V15" s="123" t="s">
        <v>305</v>
      </c>
      <c r="W15" s="217"/>
      <c r="X15" s="524"/>
      <c r="Y15" s="524"/>
      <c r="Z15" s="524"/>
      <c r="AA15" s="524"/>
      <c r="AB15" s="524"/>
      <c r="AC15" s="524"/>
      <c r="AD15" s="524"/>
      <c r="AE15" s="524"/>
    </row>
    <row r="16" ht="26.25" customHeight="1">
      <c r="A16" s="180">
        <f t="shared" si="1"/>
        <v>9</v>
      </c>
      <c r="B16" s="181" t="str">
        <f t="shared" si="2"/>
        <v>P24</v>
      </c>
      <c r="C16" s="182" t="str">
        <f t="shared" si="3"/>
        <v>03</v>
      </c>
      <c r="D16" s="182" t="str">
        <f t="shared" si="6"/>
        <v>28</v>
      </c>
      <c r="E16" s="183" t="s">
        <v>306</v>
      </c>
      <c r="F16" s="27" t="s">
        <v>43</v>
      </c>
      <c r="G16" s="27">
        <v>46.7</v>
      </c>
      <c r="H16" s="184"/>
      <c r="I16" s="185"/>
      <c r="J16" s="185"/>
      <c r="K16" s="184">
        <v>1.961007862E9</v>
      </c>
      <c r="L16" s="195"/>
      <c r="M16" s="195"/>
      <c r="N16" s="195"/>
      <c r="O16" s="180"/>
      <c r="P16" s="189">
        <f t="shared" si="5"/>
        <v>100000000</v>
      </c>
      <c r="Q16" s="190" t="s">
        <v>0</v>
      </c>
      <c r="R16" s="191"/>
      <c r="S16" s="192" t="s">
        <v>307</v>
      </c>
      <c r="T16" s="193">
        <v>46092.0</v>
      </c>
      <c r="U16" s="47" t="s">
        <v>820</v>
      </c>
      <c r="V16" s="123"/>
      <c r="W16" s="217"/>
      <c r="X16" s="524"/>
      <c r="Y16" s="524"/>
      <c r="Z16" s="524"/>
      <c r="AA16" s="524"/>
      <c r="AB16" s="524"/>
      <c r="AC16" s="524"/>
      <c r="AD16" s="524"/>
      <c r="AE16" s="524"/>
    </row>
    <row r="17" ht="26.25" customHeight="1">
      <c r="A17" s="180">
        <f t="shared" si="1"/>
        <v>10</v>
      </c>
      <c r="B17" s="181" t="str">
        <f t="shared" si="2"/>
        <v>P24</v>
      </c>
      <c r="C17" s="182" t="str">
        <f t="shared" si="3"/>
        <v>03</v>
      </c>
      <c r="D17" s="182" t="str">
        <f t="shared" si="6"/>
        <v>34</v>
      </c>
      <c r="E17" s="183" t="s">
        <v>308</v>
      </c>
      <c r="F17" s="27" t="s">
        <v>43</v>
      </c>
      <c r="G17" s="27">
        <v>46.7</v>
      </c>
      <c r="H17" s="184"/>
      <c r="I17" s="185"/>
      <c r="J17" s="185"/>
      <c r="K17" s="184">
        <v>1.99997657E9</v>
      </c>
      <c r="L17" s="195"/>
      <c r="M17" s="195"/>
      <c r="N17" s="195"/>
      <c r="O17" s="180"/>
      <c r="P17" s="189">
        <f t="shared" si="5"/>
        <v>100000000</v>
      </c>
      <c r="Q17" s="190" t="s">
        <v>0</v>
      </c>
      <c r="R17" s="191"/>
      <c r="S17" s="28"/>
      <c r="T17" s="193">
        <v>46092.0</v>
      </c>
      <c r="U17" s="47" t="s">
        <v>820</v>
      </c>
      <c r="V17" s="123"/>
      <c r="W17" s="217"/>
      <c r="X17" s="524"/>
      <c r="Y17" s="524"/>
      <c r="Z17" s="524"/>
      <c r="AA17" s="524"/>
      <c r="AB17" s="524"/>
      <c r="AC17" s="524"/>
      <c r="AD17" s="524"/>
      <c r="AE17" s="524"/>
    </row>
    <row r="18" ht="26.25" customHeight="1">
      <c r="A18" s="180">
        <f t="shared" si="1"/>
        <v>11</v>
      </c>
      <c r="B18" s="181" t="str">
        <f t="shared" si="2"/>
        <v>P24</v>
      </c>
      <c r="C18" s="182" t="str">
        <f t="shared" si="3"/>
        <v>07</v>
      </c>
      <c r="D18" s="182" t="str">
        <f t="shared" si="6"/>
        <v>16</v>
      </c>
      <c r="E18" s="183" t="s">
        <v>309</v>
      </c>
      <c r="F18" s="27" t="s">
        <v>43</v>
      </c>
      <c r="G18" s="27">
        <v>46.7</v>
      </c>
      <c r="H18" s="184"/>
      <c r="I18" s="185"/>
      <c r="J18" s="185"/>
      <c r="K18" s="184">
        <v>2.119901704E9</v>
      </c>
      <c r="L18" s="195"/>
      <c r="M18" s="195"/>
      <c r="N18" s="195"/>
      <c r="O18" s="180"/>
      <c r="P18" s="189">
        <f t="shared" si="5"/>
        <v>100000000</v>
      </c>
      <c r="Q18" s="190" t="s">
        <v>0</v>
      </c>
      <c r="R18" s="191"/>
      <c r="S18" s="192" t="s">
        <v>310</v>
      </c>
      <c r="T18" s="193">
        <v>46092.0</v>
      </c>
      <c r="U18" s="47" t="s">
        <v>820</v>
      </c>
      <c r="V18" s="123"/>
      <c r="W18" s="217"/>
      <c r="X18" s="524"/>
      <c r="Y18" s="524"/>
      <c r="Z18" s="524"/>
      <c r="AA18" s="524"/>
      <c r="AB18" s="524"/>
      <c r="AC18" s="524"/>
      <c r="AD18" s="524"/>
      <c r="AE18" s="524"/>
    </row>
    <row r="19" ht="26.25" customHeight="1">
      <c r="A19" s="180">
        <f t="shared" si="1"/>
        <v>12</v>
      </c>
      <c r="B19" s="181" t="str">
        <f t="shared" si="2"/>
        <v>P24</v>
      </c>
      <c r="C19" s="182" t="str">
        <f t="shared" si="3"/>
        <v>07</v>
      </c>
      <c r="D19" s="182" t="str">
        <f t="shared" si="6"/>
        <v>17</v>
      </c>
      <c r="E19" s="183" t="s">
        <v>277</v>
      </c>
      <c r="F19" s="27" t="s">
        <v>43</v>
      </c>
      <c r="G19" s="27">
        <v>46.6</v>
      </c>
      <c r="H19" s="184"/>
      <c r="I19" s="185"/>
      <c r="J19" s="185"/>
      <c r="K19" s="184">
        <v>2.1153623E9</v>
      </c>
      <c r="L19" s="195"/>
      <c r="M19" s="195"/>
      <c r="N19" s="195"/>
      <c r="O19" s="180"/>
      <c r="P19" s="189">
        <f t="shared" si="5"/>
        <v>100000000</v>
      </c>
      <c r="Q19" s="190"/>
      <c r="R19" s="191"/>
      <c r="S19" s="192" t="s">
        <v>283</v>
      </c>
      <c r="T19" s="193">
        <v>46092.0</v>
      </c>
      <c r="U19" s="47" t="s">
        <v>820</v>
      </c>
      <c r="V19" s="123"/>
      <c r="W19" s="217"/>
      <c r="X19" s="524"/>
      <c r="Y19" s="524"/>
      <c r="Z19" s="524"/>
      <c r="AA19" s="524"/>
      <c r="AB19" s="524"/>
      <c r="AC19" s="524"/>
      <c r="AD19" s="524"/>
      <c r="AE19" s="524"/>
    </row>
    <row r="20" ht="26.25" customHeight="1">
      <c r="A20" s="180">
        <f t="shared" si="1"/>
        <v>13</v>
      </c>
      <c r="B20" s="181" t="str">
        <f t="shared" si="2"/>
        <v>P24</v>
      </c>
      <c r="C20" s="182" t="str">
        <f t="shared" si="3"/>
        <v>07</v>
      </c>
      <c r="D20" s="182" t="str">
        <f t="shared" si="6"/>
        <v>18</v>
      </c>
      <c r="E20" s="183" t="s">
        <v>284</v>
      </c>
      <c r="F20" s="27" t="s">
        <v>43</v>
      </c>
      <c r="G20" s="27">
        <v>46.6</v>
      </c>
      <c r="H20" s="184"/>
      <c r="I20" s="185"/>
      <c r="J20" s="185"/>
      <c r="K20" s="184">
        <v>2.1153623E9</v>
      </c>
      <c r="L20" s="195"/>
      <c r="M20" s="195"/>
      <c r="N20" s="195"/>
      <c r="O20" s="180"/>
      <c r="P20" s="189">
        <f t="shared" si="5"/>
        <v>100000000</v>
      </c>
      <c r="Q20" s="190"/>
      <c r="R20" s="191"/>
      <c r="S20" s="192" t="s">
        <v>285</v>
      </c>
      <c r="T20" s="193">
        <v>46092.0</v>
      </c>
      <c r="U20" s="47" t="s">
        <v>820</v>
      </c>
      <c r="V20" s="123"/>
      <c r="W20" s="217"/>
      <c r="X20" s="524"/>
      <c r="Y20" s="524"/>
      <c r="Z20" s="524"/>
      <c r="AA20" s="524"/>
      <c r="AB20" s="524"/>
      <c r="AC20" s="524"/>
      <c r="AD20" s="524"/>
      <c r="AE20" s="524"/>
    </row>
    <row r="21" ht="26.25" customHeight="1">
      <c r="A21" s="180">
        <f t="shared" si="1"/>
        <v>14</v>
      </c>
      <c r="B21" s="181" t="str">
        <f t="shared" si="2"/>
        <v>P24</v>
      </c>
      <c r="C21" s="182" t="str">
        <f t="shared" si="3"/>
        <v>07</v>
      </c>
      <c r="D21" s="182" t="str">
        <f t="shared" si="6"/>
        <v>19</v>
      </c>
      <c r="E21" s="183" t="s">
        <v>311</v>
      </c>
      <c r="F21" s="27" t="s">
        <v>37</v>
      </c>
      <c r="G21" s="27">
        <v>30.6</v>
      </c>
      <c r="H21" s="184"/>
      <c r="I21" s="185"/>
      <c r="J21" s="185"/>
      <c r="K21" s="184">
        <v>1.512265418E9</v>
      </c>
      <c r="L21" s="195"/>
      <c r="M21" s="195"/>
      <c r="N21" s="195"/>
      <c r="O21" s="180"/>
      <c r="P21" s="189">
        <f t="shared" si="5"/>
        <v>50000000</v>
      </c>
      <c r="Q21" s="190" t="s">
        <v>0</v>
      </c>
      <c r="R21" s="191"/>
      <c r="S21" s="28"/>
      <c r="T21" s="193">
        <v>46092.0</v>
      </c>
      <c r="U21" s="47" t="s">
        <v>820</v>
      </c>
      <c r="V21" s="123" t="s">
        <v>312</v>
      </c>
      <c r="W21" s="217"/>
      <c r="X21" s="524"/>
      <c r="Y21" s="524"/>
      <c r="Z21" s="524"/>
      <c r="AA21" s="524"/>
      <c r="AB21" s="524"/>
      <c r="AC21" s="524"/>
      <c r="AD21" s="524"/>
      <c r="AE21" s="524"/>
    </row>
    <row r="22" ht="26.25" customHeight="1">
      <c r="A22" s="180">
        <f t="shared" si="1"/>
        <v>15</v>
      </c>
      <c r="B22" s="181" t="str">
        <f t="shared" si="2"/>
        <v>P24</v>
      </c>
      <c r="C22" s="182" t="str">
        <f t="shared" si="3"/>
        <v>07</v>
      </c>
      <c r="D22" s="182" t="str">
        <f t="shared" si="6"/>
        <v>24</v>
      </c>
      <c r="E22" s="183" t="s">
        <v>313</v>
      </c>
      <c r="F22" s="27" t="s">
        <v>32</v>
      </c>
      <c r="G22" s="27">
        <v>57.6</v>
      </c>
      <c r="H22" s="184"/>
      <c r="I22" s="185"/>
      <c r="J22" s="185"/>
      <c r="K22" s="184">
        <v>3.087770604E9</v>
      </c>
      <c r="L22" s="195"/>
      <c r="M22" s="195"/>
      <c r="N22" s="195"/>
      <c r="O22" s="180"/>
      <c r="P22" s="189">
        <f t="shared" si="5"/>
        <v>150000000</v>
      </c>
      <c r="Q22" s="190"/>
      <c r="R22" s="191"/>
      <c r="S22" s="192" t="s">
        <v>319</v>
      </c>
      <c r="T22" s="193">
        <v>46092.0</v>
      </c>
      <c r="U22" s="47" t="s">
        <v>820</v>
      </c>
      <c r="V22" s="123"/>
      <c r="W22" s="217"/>
      <c r="X22" s="524"/>
      <c r="Y22" s="524"/>
      <c r="Z22" s="524"/>
      <c r="AA22" s="524"/>
      <c r="AB22" s="524"/>
      <c r="AC22" s="524"/>
      <c r="AD22" s="524"/>
      <c r="AE22" s="524"/>
    </row>
    <row r="23" ht="26.25" customHeight="1">
      <c r="A23" s="180">
        <f t="shared" si="1"/>
        <v>16</v>
      </c>
      <c r="B23" s="181" t="str">
        <f t="shared" si="2"/>
        <v>P24</v>
      </c>
      <c r="C23" s="182" t="str">
        <f t="shared" si="3"/>
        <v>07</v>
      </c>
      <c r="D23" s="182" t="str">
        <f t="shared" si="6"/>
        <v>25</v>
      </c>
      <c r="E23" s="183" t="s">
        <v>320</v>
      </c>
      <c r="F23" s="27" t="s">
        <v>43</v>
      </c>
      <c r="G23" s="27">
        <v>46.7</v>
      </c>
      <c r="H23" s="184"/>
      <c r="I23" s="185"/>
      <c r="J23" s="185"/>
      <c r="K23" s="184">
        <v>2.285166766E9</v>
      </c>
      <c r="L23" s="195"/>
      <c r="M23" s="195"/>
      <c r="N23" s="195"/>
      <c r="O23" s="180"/>
      <c r="P23" s="189">
        <f t="shared" si="5"/>
        <v>100000000</v>
      </c>
      <c r="Q23" s="190" t="s">
        <v>0</v>
      </c>
      <c r="R23" s="191"/>
      <c r="S23" s="192" t="s">
        <v>321</v>
      </c>
      <c r="T23" s="193">
        <v>46092.0</v>
      </c>
      <c r="U23" s="47" t="s">
        <v>820</v>
      </c>
      <c r="V23" s="123"/>
      <c r="W23" s="217"/>
      <c r="X23" s="524"/>
      <c r="Y23" s="524"/>
      <c r="Z23" s="524"/>
      <c r="AA23" s="524"/>
      <c r="AB23" s="524"/>
      <c r="AC23" s="524"/>
      <c r="AD23" s="524"/>
      <c r="AE23" s="524"/>
    </row>
    <row r="24" ht="26.25" customHeight="1">
      <c r="A24" s="180">
        <f t="shared" si="1"/>
        <v>17</v>
      </c>
      <c r="B24" s="181" t="str">
        <f t="shared" si="2"/>
        <v>P24</v>
      </c>
      <c r="C24" s="182" t="str">
        <f t="shared" si="3"/>
        <v>07</v>
      </c>
      <c r="D24" s="182" t="str">
        <f t="shared" si="6"/>
        <v>26</v>
      </c>
      <c r="E24" s="183" t="s">
        <v>322</v>
      </c>
      <c r="F24" s="27" t="s">
        <v>43</v>
      </c>
      <c r="G24" s="27">
        <v>46.6</v>
      </c>
      <c r="H24" s="184"/>
      <c r="I24" s="185"/>
      <c r="J24" s="185"/>
      <c r="K24" s="184">
        <v>2.280273475E9</v>
      </c>
      <c r="L24" s="195"/>
      <c r="M24" s="195"/>
      <c r="N24" s="195"/>
      <c r="O24" s="180"/>
      <c r="P24" s="189">
        <f t="shared" si="5"/>
        <v>100000000</v>
      </c>
      <c r="Q24" s="190"/>
      <c r="R24" s="191"/>
      <c r="S24" s="192" t="s">
        <v>328</v>
      </c>
      <c r="T24" s="193">
        <v>46092.0</v>
      </c>
      <c r="U24" s="47" t="s">
        <v>820</v>
      </c>
      <c r="V24" s="123"/>
      <c r="W24" s="217"/>
      <c r="X24" s="524"/>
      <c r="Y24" s="524"/>
      <c r="Z24" s="524"/>
      <c r="AA24" s="524"/>
      <c r="AB24" s="524"/>
      <c r="AC24" s="524"/>
      <c r="AD24" s="524"/>
      <c r="AE24" s="524"/>
    </row>
    <row r="25" ht="26.25" customHeight="1">
      <c r="A25" s="180">
        <f t="shared" si="1"/>
        <v>18</v>
      </c>
      <c r="B25" s="181" t="str">
        <f t="shared" si="2"/>
        <v>P24</v>
      </c>
      <c r="C25" s="182" t="str">
        <f t="shared" si="3"/>
        <v>07</v>
      </c>
      <c r="D25" s="182" t="str">
        <f t="shared" si="6"/>
        <v>27</v>
      </c>
      <c r="E25" s="183" t="s">
        <v>329</v>
      </c>
      <c r="F25" s="27" t="s">
        <v>37</v>
      </c>
      <c r="G25" s="27">
        <v>30.6</v>
      </c>
      <c r="H25" s="184"/>
      <c r="I25" s="185"/>
      <c r="J25" s="185"/>
      <c r="K25" s="184">
        <v>1.598466674E9</v>
      </c>
      <c r="L25" s="195"/>
      <c r="M25" s="195"/>
      <c r="N25" s="195"/>
      <c r="O25" s="180"/>
      <c r="P25" s="189">
        <f t="shared" si="5"/>
        <v>50000000</v>
      </c>
      <c r="Q25" s="190"/>
      <c r="R25" s="191"/>
      <c r="S25" s="192" t="s">
        <v>335</v>
      </c>
      <c r="T25" s="193">
        <v>46092.0</v>
      </c>
      <c r="U25" s="47" t="s">
        <v>820</v>
      </c>
      <c r="V25" s="123"/>
      <c r="W25" s="217"/>
      <c r="X25" s="524"/>
      <c r="Y25" s="524"/>
      <c r="Z25" s="524"/>
      <c r="AA25" s="524"/>
      <c r="AB25" s="524"/>
      <c r="AC25" s="524"/>
      <c r="AD25" s="524"/>
      <c r="AE25" s="524"/>
    </row>
    <row r="26" ht="26.25" customHeight="1">
      <c r="A26" s="180">
        <f t="shared" si="1"/>
        <v>19</v>
      </c>
      <c r="B26" s="181" t="str">
        <f t="shared" si="2"/>
        <v>P24</v>
      </c>
      <c r="C26" s="182" t="str">
        <f t="shared" si="3"/>
        <v>07</v>
      </c>
      <c r="D26" s="182" t="str">
        <f t="shared" si="6"/>
        <v>28</v>
      </c>
      <c r="E26" s="183" t="s">
        <v>286</v>
      </c>
      <c r="F26" s="27" t="s">
        <v>43</v>
      </c>
      <c r="G26" s="27">
        <v>46.7</v>
      </c>
      <c r="H26" s="184"/>
      <c r="I26" s="185"/>
      <c r="J26" s="185"/>
      <c r="K26" s="184">
        <v>2.240494254E9</v>
      </c>
      <c r="L26" s="195"/>
      <c r="M26" s="195"/>
      <c r="N26" s="195"/>
      <c r="O26" s="180"/>
      <c r="P26" s="189">
        <f t="shared" si="5"/>
        <v>100000000</v>
      </c>
      <c r="Q26" s="190"/>
      <c r="R26" s="191"/>
      <c r="S26" s="192" t="s">
        <v>292</v>
      </c>
      <c r="T26" s="193">
        <v>46092.0</v>
      </c>
      <c r="U26" s="47" t="s">
        <v>820</v>
      </c>
      <c r="V26" s="123"/>
      <c r="W26" s="217"/>
      <c r="X26" s="524"/>
      <c r="Y26" s="524"/>
      <c r="Z26" s="524"/>
      <c r="AA26" s="524"/>
      <c r="AB26" s="524"/>
      <c r="AC26" s="524"/>
      <c r="AD26" s="524"/>
      <c r="AE26" s="524"/>
    </row>
    <row r="27" ht="26.25" customHeight="1">
      <c r="A27" s="180">
        <f t="shared" si="1"/>
        <v>20</v>
      </c>
      <c r="B27" s="181" t="str">
        <f t="shared" si="2"/>
        <v>P24</v>
      </c>
      <c r="C27" s="182" t="str">
        <f t="shared" si="3"/>
        <v>07</v>
      </c>
      <c r="D27" s="182" t="str">
        <f t="shared" si="6"/>
        <v>34</v>
      </c>
      <c r="E27" s="183" t="s">
        <v>336</v>
      </c>
      <c r="F27" s="27" t="s">
        <v>43</v>
      </c>
      <c r="G27" s="27">
        <v>46.7</v>
      </c>
      <c r="H27" s="184"/>
      <c r="I27" s="185"/>
      <c r="J27" s="185"/>
      <c r="K27" s="184">
        <v>2.285166766E9</v>
      </c>
      <c r="L27" s="195"/>
      <c r="M27" s="195"/>
      <c r="N27" s="195"/>
      <c r="O27" s="180"/>
      <c r="P27" s="189">
        <f t="shared" si="5"/>
        <v>100000000</v>
      </c>
      <c r="Q27" s="190"/>
      <c r="R27" s="191"/>
      <c r="S27" s="192" t="s">
        <v>342</v>
      </c>
      <c r="T27" s="193">
        <v>46092.0</v>
      </c>
      <c r="U27" s="47" t="s">
        <v>820</v>
      </c>
      <c r="V27" s="123"/>
      <c r="W27" s="217"/>
      <c r="X27" s="524"/>
      <c r="Y27" s="524"/>
      <c r="Z27" s="524"/>
      <c r="AA27" s="524"/>
      <c r="AB27" s="524"/>
      <c r="AC27" s="524"/>
      <c r="AD27" s="524"/>
      <c r="AE27" s="524"/>
    </row>
    <row r="28" ht="26.25" customHeight="1">
      <c r="A28" s="17" t="s">
        <v>343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78"/>
      <c r="T28" s="178"/>
      <c r="U28" s="178"/>
      <c r="V28" s="179"/>
      <c r="W28" s="217"/>
      <c r="X28" s="524"/>
      <c r="Y28" s="524"/>
      <c r="Z28" s="524"/>
      <c r="AA28" s="524"/>
      <c r="AB28" s="524"/>
      <c r="AC28" s="524"/>
      <c r="AD28" s="524"/>
      <c r="AE28" s="524"/>
    </row>
    <row r="29" ht="26.25" customHeight="1">
      <c r="A29" s="180">
        <f t="shared" ref="A29:A63" si="7">ROW()-7</f>
        <v>22</v>
      </c>
      <c r="B29" s="181" t="str">
        <f t="shared" ref="B29:B63" si="8">LEFT(E29,3)</f>
        <v>P26</v>
      </c>
      <c r="C29" s="182" t="str">
        <f t="shared" ref="C29:C33" si="9">MID(E29,4,2)</f>
        <v>02</v>
      </c>
      <c r="D29" s="182" t="str">
        <f t="shared" ref="D29:D30" si="10">RIGHT(E29,2.2)</f>
        <v>02</v>
      </c>
      <c r="E29" s="183" t="s">
        <v>450</v>
      </c>
      <c r="F29" s="27" t="s">
        <v>37</v>
      </c>
      <c r="G29" s="27">
        <v>30.3</v>
      </c>
      <c r="H29" s="184"/>
      <c r="I29" s="185"/>
      <c r="J29" s="185"/>
      <c r="K29" s="184">
        <v>1.358210239E9</v>
      </c>
      <c r="L29" s="195"/>
      <c r="M29" s="195"/>
      <c r="N29" s="195"/>
      <c r="O29" s="180"/>
      <c r="P29" s="189">
        <f t="shared" ref="P29:P63" si="11">IF(F29="2BR",150000000,IF(F29="Studio",50000000,100000000))</f>
        <v>50000000</v>
      </c>
      <c r="Q29" s="190" t="s">
        <v>0</v>
      </c>
      <c r="R29" s="191"/>
      <c r="S29" s="28"/>
      <c r="T29" s="193">
        <v>46092.0</v>
      </c>
      <c r="U29" s="47" t="s">
        <v>820</v>
      </c>
      <c r="V29" s="123" t="s">
        <v>451</v>
      </c>
      <c r="W29" s="217"/>
      <c r="X29" s="524"/>
      <c r="Y29" s="524"/>
      <c r="Z29" s="524"/>
      <c r="AA29" s="524"/>
      <c r="AB29" s="524"/>
      <c r="AC29" s="524"/>
      <c r="AD29" s="524"/>
      <c r="AE29" s="524"/>
    </row>
    <row r="30" ht="26.25" customHeight="1">
      <c r="A30" s="180">
        <f t="shared" si="7"/>
        <v>23</v>
      </c>
      <c r="B30" s="181" t="str">
        <f t="shared" si="8"/>
        <v>P26</v>
      </c>
      <c r="C30" s="182" t="str">
        <f t="shared" si="9"/>
        <v>02</v>
      </c>
      <c r="D30" s="182" t="str">
        <f t="shared" si="10"/>
        <v>03</v>
      </c>
      <c r="E30" s="183" t="s">
        <v>452</v>
      </c>
      <c r="F30" s="27" t="s">
        <v>43</v>
      </c>
      <c r="G30" s="27">
        <v>47.8</v>
      </c>
      <c r="H30" s="184"/>
      <c r="I30" s="185"/>
      <c r="J30" s="185"/>
      <c r="K30" s="184">
        <v>2.007593541E9</v>
      </c>
      <c r="L30" s="195"/>
      <c r="M30" s="195"/>
      <c r="N30" s="195"/>
      <c r="O30" s="180"/>
      <c r="P30" s="189">
        <f t="shared" si="11"/>
        <v>100000000</v>
      </c>
      <c r="Q30" s="190" t="s">
        <v>0</v>
      </c>
      <c r="R30" s="191"/>
      <c r="S30" s="192" t="s">
        <v>458</v>
      </c>
      <c r="T30" s="193">
        <v>46092.0</v>
      </c>
      <c r="U30" s="47" t="s">
        <v>820</v>
      </c>
      <c r="V30" s="123"/>
      <c r="W30" s="217"/>
      <c r="X30" s="524"/>
      <c r="Y30" s="524"/>
      <c r="Z30" s="524"/>
      <c r="AA30" s="524"/>
      <c r="AB30" s="524"/>
      <c r="AC30" s="524"/>
      <c r="AD30" s="524"/>
      <c r="AE30" s="524"/>
    </row>
    <row r="31" ht="26.25" customHeight="1">
      <c r="A31" s="180">
        <f t="shared" si="7"/>
        <v>24</v>
      </c>
      <c r="B31" s="181" t="str">
        <f t="shared" si="8"/>
        <v>P26</v>
      </c>
      <c r="C31" s="182" t="str">
        <f t="shared" si="9"/>
        <v>02</v>
      </c>
      <c r="D31" s="182" t="str">
        <f t="shared" ref="D31:D32" si="12">RIGHT(E31,3.2)</f>
        <v>12A</v>
      </c>
      <c r="E31" s="183" t="s">
        <v>422</v>
      </c>
      <c r="F31" s="27" t="s">
        <v>43</v>
      </c>
      <c r="G31" s="27">
        <v>48.2</v>
      </c>
      <c r="H31" s="184"/>
      <c r="I31" s="185"/>
      <c r="J31" s="185"/>
      <c r="K31" s="184">
        <v>1.944326319E9</v>
      </c>
      <c r="L31" s="195"/>
      <c r="M31" s="195"/>
      <c r="N31" s="195"/>
      <c r="O31" s="180"/>
      <c r="P31" s="189">
        <f t="shared" si="11"/>
        <v>100000000</v>
      </c>
      <c r="Q31" s="190"/>
      <c r="R31" s="191"/>
      <c r="S31" s="192" t="s">
        <v>428</v>
      </c>
      <c r="T31" s="193">
        <v>46092.0</v>
      </c>
      <c r="U31" s="47" t="s">
        <v>820</v>
      </c>
      <c r="V31" s="123"/>
      <c r="W31" s="217"/>
      <c r="X31" s="524"/>
      <c r="Y31" s="524"/>
      <c r="Z31" s="524"/>
      <c r="AA31" s="524"/>
      <c r="AB31" s="524"/>
      <c r="AC31" s="524"/>
      <c r="AD31" s="524"/>
      <c r="AE31" s="524"/>
    </row>
    <row r="32" ht="26.25" customHeight="1">
      <c r="A32" s="180">
        <f t="shared" si="7"/>
        <v>25</v>
      </c>
      <c r="B32" s="181" t="str">
        <f t="shared" si="8"/>
        <v>P26</v>
      </c>
      <c r="C32" s="182" t="str">
        <f t="shared" si="9"/>
        <v>02</v>
      </c>
      <c r="D32" s="182" t="str">
        <f t="shared" si="12"/>
        <v>12B</v>
      </c>
      <c r="E32" s="183" t="s">
        <v>344</v>
      </c>
      <c r="F32" s="27" t="s">
        <v>32</v>
      </c>
      <c r="G32" s="27">
        <v>64.4</v>
      </c>
      <c r="H32" s="184"/>
      <c r="I32" s="185"/>
      <c r="J32" s="185"/>
      <c r="K32" s="184">
        <v>3.088499173E9</v>
      </c>
      <c r="L32" s="195"/>
      <c r="M32" s="195"/>
      <c r="N32" s="195"/>
      <c r="O32" s="180"/>
      <c r="P32" s="189">
        <f t="shared" si="11"/>
        <v>150000000</v>
      </c>
      <c r="Q32" s="190"/>
      <c r="R32" s="191"/>
      <c r="S32" s="192" t="s">
        <v>351</v>
      </c>
      <c r="T32" s="193">
        <v>46092.0</v>
      </c>
      <c r="U32" s="47" t="s">
        <v>820</v>
      </c>
      <c r="V32" s="123"/>
      <c r="W32" s="217"/>
      <c r="X32" s="524"/>
      <c r="Y32" s="524"/>
      <c r="Z32" s="524"/>
      <c r="AA32" s="524"/>
      <c r="AB32" s="524"/>
      <c r="AC32" s="524"/>
      <c r="AD32" s="524"/>
      <c r="AE32" s="524"/>
    </row>
    <row r="33" ht="26.25" customHeight="1">
      <c r="A33" s="180">
        <f t="shared" si="7"/>
        <v>26</v>
      </c>
      <c r="B33" s="181" t="str">
        <f t="shared" si="8"/>
        <v>P26</v>
      </c>
      <c r="C33" s="182" t="str">
        <f t="shared" si="9"/>
        <v>02</v>
      </c>
      <c r="D33" s="182" t="str">
        <f t="shared" ref="D33:D38" si="13">RIGHT(E33,2.2)</f>
        <v>17</v>
      </c>
      <c r="E33" s="183" t="s">
        <v>459</v>
      </c>
      <c r="F33" s="27" t="s">
        <v>37</v>
      </c>
      <c r="G33" s="27">
        <v>30.3</v>
      </c>
      <c r="H33" s="184"/>
      <c r="I33" s="185"/>
      <c r="J33" s="185"/>
      <c r="K33" s="184">
        <v>1.371728294E9</v>
      </c>
      <c r="L33" s="195"/>
      <c r="M33" s="195"/>
      <c r="N33" s="195"/>
      <c r="O33" s="180"/>
      <c r="P33" s="189">
        <f t="shared" si="11"/>
        <v>50000000</v>
      </c>
      <c r="Q33" s="190" t="s">
        <v>0</v>
      </c>
      <c r="R33" s="191"/>
      <c r="S33" s="28"/>
      <c r="T33" s="193">
        <v>46092.0</v>
      </c>
      <c r="U33" s="47" t="s">
        <v>820</v>
      </c>
      <c r="V33" s="123" t="s">
        <v>460</v>
      </c>
      <c r="W33" s="217"/>
      <c r="X33" s="524"/>
      <c r="Y33" s="524"/>
      <c r="Z33" s="524"/>
      <c r="AA33" s="524"/>
      <c r="AB33" s="524"/>
      <c r="AC33" s="524"/>
      <c r="AD33" s="524"/>
      <c r="AE33" s="524"/>
    </row>
    <row r="34" ht="26.25" customHeight="1">
      <c r="A34" s="180">
        <f t="shared" si="7"/>
        <v>27</v>
      </c>
      <c r="B34" s="181" t="str">
        <f t="shared" si="8"/>
        <v>P26</v>
      </c>
      <c r="C34" s="182" t="str">
        <f t="shared" ref="C34:C39" si="14">MID(E34,4,3)</f>
        <v>03A</v>
      </c>
      <c r="D34" s="182" t="str">
        <f t="shared" si="13"/>
        <v>05</v>
      </c>
      <c r="E34" s="183" t="s">
        <v>352</v>
      </c>
      <c r="F34" s="27" t="s">
        <v>43</v>
      </c>
      <c r="G34" s="27">
        <v>47.8</v>
      </c>
      <c r="H34" s="184"/>
      <c r="I34" s="185"/>
      <c r="J34" s="185"/>
      <c r="K34" s="184">
        <v>2.250840912E9</v>
      </c>
      <c r="L34" s="195"/>
      <c r="M34" s="195"/>
      <c r="N34" s="195"/>
      <c r="O34" s="180"/>
      <c r="P34" s="189">
        <f t="shared" si="11"/>
        <v>100000000</v>
      </c>
      <c r="Q34" s="190"/>
      <c r="R34" s="191"/>
      <c r="S34" s="192" t="s">
        <v>358</v>
      </c>
      <c r="T34" s="193">
        <v>46092.0</v>
      </c>
      <c r="U34" s="47" t="s">
        <v>820</v>
      </c>
      <c r="V34" s="123"/>
      <c r="W34" s="217"/>
      <c r="X34" s="524"/>
      <c r="Y34" s="524"/>
      <c r="Z34" s="524"/>
      <c r="AA34" s="524"/>
      <c r="AB34" s="524"/>
      <c r="AC34" s="524"/>
      <c r="AD34" s="524"/>
      <c r="AE34" s="524"/>
    </row>
    <row r="35" ht="26.25" customHeight="1">
      <c r="A35" s="180">
        <f t="shared" si="7"/>
        <v>28</v>
      </c>
      <c r="B35" s="181" t="str">
        <f t="shared" si="8"/>
        <v>P26</v>
      </c>
      <c r="C35" s="182" t="str">
        <f t="shared" si="14"/>
        <v>03A</v>
      </c>
      <c r="D35" s="182" t="str">
        <f t="shared" si="13"/>
        <v>06</v>
      </c>
      <c r="E35" s="183" t="s">
        <v>359</v>
      </c>
      <c r="F35" s="27" t="s">
        <v>43</v>
      </c>
      <c r="G35" s="27">
        <v>48.0</v>
      </c>
      <c r="H35" s="184"/>
      <c r="I35" s="185"/>
      <c r="J35" s="185"/>
      <c r="K35" s="184">
        <v>2.260258657E9</v>
      </c>
      <c r="L35" s="195"/>
      <c r="M35" s="195"/>
      <c r="N35" s="195"/>
      <c r="O35" s="180"/>
      <c r="P35" s="189">
        <f t="shared" si="11"/>
        <v>100000000</v>
      </c>
      <c r="Q35" s="190"/>
      <c r="R35" s="191"/>
      <c r="S35" s="192" t="s">
        <v>365</v>
      </c>
      <c r="T35" s="193">
        <v>46092.0</v>
      </c>
      <c r="U35" s="47" t="s">
        <v>820</v>
      </c>
      <c r="V35" s="123"/>
      <c r="W35" s="217"/>
      <c r="X35" s="524"/>
      <c r="Y35" s="524"/>
      <c r="Z35" s="524"/>
      <c r="AA35" s="524"/>
      <c r="AB35" s="524"/>
      <c r="AC35" s="524"/>
      <c r="AD35" s="524"/>
      <c r="AE35" s="524"/>
    </row>
    <row r="36" ht="26.25" customHeight="1">
      <c r="A36" s="180">
        <f t="shared" si="7"/>
        <v>29</v>
      </c>
      <c r="B36" s="181" t="str">
        <f t="shared" si="8"/>
        <v>P26</v>
      </c>
      <c r="C36" s="182" t="str">
        <f t="shared" si="14"/>
        <v>03A</v>
      </c>
      <c r="D36" s="182" t="str">
        <f t="shared" si="13"/>
        <v>07</v>
      </c>
      <c r="E36" s="183" t="s">
        <v>461</v>
      </c>
      <c r="F36" s="27" t="s">
        <v>37</v>
      </c>
      <c r="G36" s="27">
        <v>30.3</v>
      </c>
      <c r="H36" s="184"/>
      <c r="I36" s="185"/>
      <c r="J36" s="185"/>
      <c r="K36" s="184">
        <v>1.553456205E9</v>
      </c>
      <c r="L36" s="195"/>
      <c r="M36" s="195"/>
      <c r="N36" s="195"/>
      <c r="O36" s="180"/>
      <c r="P36" s="189">
        <f t="shared" si="11"/>
        <v>50000000</v>
      </c>
      <c r="Q36" s="190" t="s">
        <v>0</v>
      </c>
      <c r="R36" s="191"/>
      <c r="S36" s="28"/>
      <c r="T36" s="193">
        <v>46092.0</v>
      </c>
      <c r="U36" s="47" t="s">
        <v>820</v>
      </c>
      <c r="V36" s="123" t="s">
        <v>462</v>
      </c>
      <c r="W36" s="217"/>
      <c r="X36" s="524"/>
      <c r="Y36" s="524"/>
      <c r="Z36" s="524"/>
      <c r="AA36" s="524"/>
      <c r="AB36" s="524"/>
      <c r="AC36" s="524"/>
      <c r="AD36" s="524"/>
      <c r="AE36" s="524"/>
    </row>
    <row r="37" ht="26.25" customHeight="1">
      <c r="A37" s="180">
        <f t="shared" si="7"/>
        <v>30</v>
      </c>
      <c r="B37" s="181" t="str">
        <f t="shared" si="8"/>
        <v>P26</v>
      </c>
      <c r="C37" s="182" t="str">
        <f t="shared" si="14"/>
        <v>03A</v>
      </c>
      <c r="D37" s="182" t="str">
        <f t="shared" si="13"/>
        <v>08</v>
      </c>
      <c r="E37" s="183" t="s">
        <v>366</v>
      </c>
      <c r="F37" s="27" t="s">
        <v>32</v>
      </c>
      <c r="G37" s="27">
        <v>65.9</v>
      </c>
      <c r="H37" s="184"/>
      <c r="I37" s="185"/>
      <c r="J37" s="185"/>
      <c r="K37" s="184">
        <v>3.399300997E9</v>
      </c>
      <c r="L37" s="195"/>
      <c r="M37" s="195"/>
      <c r="N37" s="195"/>
      <c r="O37" s="180"/>
      <c r="P37" s="189">
        <f t="shared" si="11"/>
        <v>150000000</v>
      </c>
      <c r="Q37" s="190"/>
      <c r="R37" s="191"/>
      <c r="S37" s="192" t="s">
        <v>372</v>
      </c>
      <c r="T37" s="193">
        <v>46092.0</v>
      </c>
      <c r="U37" s="47" t="s">
        <v>820</v>
      </c>
      <c r="V37" s="123"/>
      <c r="W37" s="217"/>
      <c r="X37" s="524"/>
      <c r="Y37" s="524"/>
      <c r="Z37" s="524"/>
      <c r="AA37" s="524"/>
      <c r="AB37" s="524"/>
      <c r="AC37" s="524"/>
      <c r="AD37" s="524"/>
      <c r="AE37" s="524"/>
    </row>
    <row r="38" ht="26.25" customHeight="1">
      <c r="A38" s="180">
        <f t="shared" si="7"/>
        <v>31</v>
      </c>
      <c r="B38" s="181" t="str">
        <f t="shared" si="8"/>
        <v>P26</v>
      </c>
      <c r="C38" s="182" t="str">
        <f t="shared" si="14"/>
        <v>03A</v>
      </c>
      <c r="D38" s="182" t="str">
        <f t="shared" si="13"/>
        <v>12</v>
      </c>
      <c r="E38" s="183" t="s">
        <v>373</v>
      </c>
      <c r="F38" s="27" t="s">
        <v>43</v>
      </c>
      <c r="G38" s="27">
        <v>47.9</v>
      </c>
      <c r="H38" s="184"/>
      <c r="I38" s="185"/>
      <c r="J38" s="185"/>
      <c r="K38" s="184">
        <v>2.092574063E9</v>
      </c>
      <c r="L38" s="195"/>
      <c r="M38" s="195"/>
      <c r="N38" s="195"/>
      <c r="O38" s="180"/>
      <c r="P38" s="189">
        <f t="shared" si="11"/>
        <v>100000000</v>
      </c>
      <c r="Q38" s="190"/>
      <c r="R38" s="191"/>
      <c r="S38" s="192" t="s">
        <v>379</v>
      </c>
      <c r="T38" s="193">
        <v>46092.0</v>
      </c>
      <c r="U38" s="47" t="s">
        <v>820</v>
      </c>
      <c r="V38" s="123"/>
      <c r="W38" s="217"/>
      <c r="X38" s="524"/>
      <c r="Y38" s="524"/>
      <c r="Z38" s="524"/>
      <c r="AA38" s="524"/>
      <c r="AB38" s="524"/>
      <c r="AC38" s="524"/>
      <c r="AD38" s="524"/>
      <c r="AE38" s="524"/>
    </row>
    <row r="39" ht="26.25" customHeight="1">
      <c r="A39" s="180">
        <f t="shared" si="7"/>
        <v>32</v>
      </c>
      <c r="B39" s="181" t="str">
        <f t="shared" si="8"/>
        <v>P26</v>
      </c>
      <c r="C39" s="182" t="str">
        <f t="shared" si="14"/>
        <v>03A</v>
      </c>
      <c r="D39" s="182" t="str">
        <f>RIGHT(E39,3.2)</f>
        <v>12A</v>
      </c>
      <c r="E39" s="183" t="s">
        <v>463</v>
      </c>
      <c r="F39" s="27" t="s">
        <v>43</v>
      </c>
      <c r="G39" s="27">
        <v>48.2</v>
      </c>
      <c r="H39" s="184"/>
      <c r="I39" s="185"/>
      <c r="J39" s="185"/>
      <c r="K39" s="184">
        <v>1.963237616E9</v>
      </c>
      <c r="L39" s="195"/>
      <c r="M39" s="195"/>
      <c r="N39" s="195"/>
      <c r="O39" s="180"/>
      <c r="P39" s="189">
        <f t="shared" si="11"/>
        <v>100000000</v>
      </c>
      <c r="Q39" s="190" t="s">
        <v>0</v>
      </c>
      <c r="R39" s="191"/>
      <c r="S39" s="197" t="s">
        <v>469</v>
      </c>
      <c r="T39" s="193">
        <v>46092.0</v>
      </c>
      <c r="U39" s="47" t="s">
        <v>820</v>
      </c>
      <c r="V39" s="123"/>
      <c r="W39" s="217"/>
      <c r="X39" s="524"/>
      <c r="Y39" s="524"/>
      <c r="Z39" s="524"/>
      <c r="AA39" s="524"/>
      <c r="AB39" s="524"/>
      <c r="AC39" s="524"/>
      <c r="AD39" s="524"/>
      <c r="AE39" s="524"/>
    </row>
    <row r="40" ht="26.25" customHeight="1">
      <c r="A40" s="180">
        <f t="shared" si="7"/>
        <v>33</v>
      </c>
      <c r="B40" s="181" t="str">
        <f t="shared" si="8"/>
        <v>P26</v>
      </c>
      <c r="C40" s="182" t="str">
        <f t="shared" ref="C40:C63" si="15">MID(E40,4,2)</f>
        <v>05</v>
      </c>
      <c r="D40" s="182" t="str">
        <f>RIGHT(E40,2.2)</f>
        <v>03</v>
      </c>
      <c r="E40" s="183" t="s">
        <v>470</v>
      </c>
      <c r="F40" s="27" t="s">
        <v>43</v>
      </c>
      <c r="G40" s="27">
        <v>47.8</v>
      </c>
      <c r="H40" s="184"/>
      <c r="I40" s="185"/>
      <c r="J40" s="185"/>
      <c r="K40" s="184">
        <v>2.272604137E9</v>
      </c>
      <c r="L40" s="195"/>
      <c r="M40" s="195"/>
      <c r="N40" s="195"/>
      <c r="O40" s="180"/>
      <c r="P40" s="189">
        <f t="shared" si="11"/>
        <v>100000000</v>
      </c>
      <c r="Q40" s="190"/>
      <c r="R40" s="191"/>
      <c r="S40" s="192" t="s">
        <v>476</v>
      </c>
      <c r="T40" s="193">
        <v>46092.0</v>
      </c>
      <c r="U40" s="47" t="s">
        <v>820</v>
      </c>
      <c r="V40" s="123"/>
      <c r="W40" s="217"/>
      <c r="X40" s="524"/>
      <c r="Y40" s="524"/>
      <c r="Z40" s="524"/>
      <c r="AA40" s="524"/>
      <c r="AB40" s="524"/>
      <c r="AC40" s="524"/>
      <c r="AD40" s="524"/>
      <c r="AE40" s="524"/>
    </row>
    <row r="41" ht="26.25" customHeight="1">
      <c r="A41" s="180">
        <f t="shared" si="7"/>
        <v>34</v>
      </c>
      <c r="B41" s="181" t="str">
        <f t="shared" si="8"/>
        <v>P26</v>
      </c>
      <c r="C41" s="182" t="str">
        <f t="shared" si="15"/>
        <v>05</v>
      </c>
      <c r="D41" s="182" t="str">
        <f>RIGHT(E41,3.2)</f>
        <v>12B</v>
      </c>
      <c r="E41" s="183" t="s">
        <v>477</v>
      </c>
      <c r="F41" s="27" t="s">
        <v>43</v>
      </c>
      <c r="G41" s="27">
        <v>47.9</v>
      </c>
      <c r="H41" s="184"/>
      <c r="I41" s="185"/>
      <c r="J41" s="185"/>
      <c r="K41" s="184">
        <v>2.010597975E9</v>
      </c>
      <c r="L41" s="195"/>
      <c r="M41" s="195"/>
      <c r="N41" s="195"/>
      <c r="O41" s="180"/>
      <c r="P41" s="189">
        <f t="shared" si="11"/>
        <v>100000000</v>
      </c>
      <c r="Q41" s="190"/>
      <c r="R41" s="191"/>
      <c r="S41" s="192" t="s">
        <v>483</v>
      </c>
      <c r="T41" s="193">
        <v>46092.0</v>
      </c>
      <c r="U41" s="47" t="s">
        <v>820</v>
      </c>
      <c r="V41" s="123"/>
      <c r="W41" s="217"/>
      <c r="X41" s="524"/>
      <c r="Y41" s="524"/>
      <c r="Z41" s="524"/>
      <c r="AA41" s="524"/>
      <c r="AB41" s="524"/>
      <c r="AC41" s="524"/>
      <c r="AD41" s="524"/>
      <c r="AE41" s="524"/>
    </row>
    <row r="42" ht="26.25" customHeight="1">
      <c r="A42" s="180">
        <f t="shared" si="7"/>
        <v>35</v>
      </c>
      <c r="B42" s="181" t="str">
        <f t="shared" si="8"/>
        <v>P26</v>
      </c>
      <c r="C42" s="182" t="str">
        <f t="shared" si="15"/>
        <v>05</v>
      </c>
      <c r="D42" s="182" t="str">
        <f t="shared" ref="D42:D46" si="16">RIGHT(E42,2.2)</f>
        <v>19</v>
      </c>
      <c r="E42" s="183" t="s">
        <v>380</v>
      </c>
      <c r="F42" s="27" t="s">
        <v>32</v>
      </c>
      <c r="G42" s="27">
        <v>65.9</v>
      </c>
      <c r="H42" s="184"/>
      <c r="I42" s="185"/>
      <c r="J42" s="185"/>
      <c r="K42" s="184">
        <v>3.724368263E9</v>
      </c>
      <c r="L42" s="195"/>
      <c r="M42" s="195"/>
      <c r="N42" s="195"/>
      <c r="O42" s="180"/>
      <c r="P42" s="189">
        <f t="shared" si="11"/>
        <v>150000000</v>
      </c>
      <c r="Q42" s="190" t="s">
        <v>0</v>
      </c>
      <c r="R42" s="191"/>
      <c r="S42" s="192" t="s">
        <v>386</v>
      </c>
      <c r="T42" s="193">
        <v>46092.0</v>
      </c>
      <c r="U42" s="47" t="s">
        <v>820</v>
      </c>
      <c r="V42" s="123"/>
      <c r="W42" s="217"/>
      <c r="X42" s="524"/>
      <c r="Y42" s="524"/>
      <c r="Z42" s="524"/>
      <c r="AA42" s="524"/>
      <c r="AB42" s="524"/>
      <c r="AC42" s="524"/>
      <c r="AD42" s="524"/>
      <c r="AE42" s="524"/>
    </row>
    <row r="43" ht="26.25" customHeight="1">
      <c r="A43" s="180">
        <f t="shared" si="7"/>
        <v>36</v>
      </c>
      <c r="B43" s="181" t="str">
        <f t="shared" si="8"/>
        <v>P26</v>
      </c>
      <c r="C43" s="182" t="str">
        <f t="shared" si="15"/>
        <v>05</v>
      </c>
      <c r="D43" s="182" t="str">
        <f t="shared" si="16"/>
        <v>20</v>
      </c>
      <c r="E43" s="183" t="s">
        <v>484</v>
      </c>
      <c r="F43" s="27" t="s">
        <v>37</v>
      </c>
      <c r="G43" s="27">
        <v>30.3</v>
      </c>
      <c r="H43" s="184"/>
      <c r="I43" s="185"/>
      <c r="J43" s="185"/>
      <c r="K43" s="184">
        <v>1.568505859E9</v>
      </c>
      <c r="L43" s="195"/>
      <c r="M43" s="195"/>
      <c r="N43" s="195"/>
      <c r="O43" s="180"/>
      <c r="P43" s="189">
        <f t="shared" si="11"/>
        <v>50000000</v>
      </c>
      <c r="Q43" s="190" t="s">
        <v>0</v>
      </c>
      <c r="R43" s="191"/>
      <c r="S43" s="28"/>
      <c r="T43" s="193">
        <v>46092.0</v>
      </c>
      <c r="U43" s="47" t="s">
        <v>820</v>
      </c>
      <c r="V43" s="123" t="s">
        <v>486</v>
      </c>
      <c r="W43" s="217"/>
      <c r="X43" s="524"/>
      <c r="Y43" s="524"/>
      <c r="Z43" s="524"/>
      <c r="AA43" s="524"/>
      <c r="AB43" s="524"/>
      <c r="AC43" s="524"/>
      <c r="AD43" s="524"/>
      <c r="AE43" s="524"/>
    </row>
    <row r="44" ht="26.25" customHeight="1">
      <c r="A44" s="180">
        <f t="shared" si="7"/>
        <v>37</v>
      </c>
      <c r="B44" s="181" t="str">
        <f t="shared" si="8"/>
        <v>P26</v>
      </c>
      <c r="C44" s="182" t="str">
        <f t="shared" si="15"/>
        <v>05</v>
      </c>
      <c r="D44" s="182" t="str">
        <f t="shared" si="16"/>
        <v>22</v>
      </c>
      <c r="E44" s="183" t="s">
        <v>487</v>
      </c>
      <c r="F44" s="27" t="s">
        <v>43</v>
      </c>
      <c r="G44" s="27">
        <v>47.8</v>
      </c>
      <c r="H44" s="184"/>
      <c r="I44" s="185"/>
      <c r="J44" s="185"/>
      <c r="K44" s="184">
        <v>2.272604137E9</v>
      </c>
      <c r="L44" s="195"/>
      <c r="M44" s="195"/>
      <c r="N44" s="195"/>
      <c r="O44" s="180"/>
      <c r="P44" s="189">
        <f t="shared" si="11"/>
        <v>100000000</v>
      </c>
      <c r="Q44" s="190"/>
      <c r="R44" s="191"/>
      <c r="S44" s="192" t="s">
        <v>488</v>
      </c>
      <c r="T44" s="193">
        <v>46092.0</v>
      </c>
      <c r="U44" s="47" t="s">
        <v>820</v>
      </c>
      <c r="V44" s="123"/>
      <c r="W44" s="217"/>
      <c r="X44" s="524"/>
      <c r="Y44" s="524"/>
      <c r="Z44" s="524"/>
      <c r="AA44" s="524"/>
      <c r="AB44" s="524"/>
      <c r="AC44" s="524"/>
      <c r="AD44" s="524"/>
      <c r="AE44" s="524"/>
    </row>
    <row r="45" ht="26.25" customHeight="1">
      <c r="A45" s="180">
        <f t="shared" si="7"/>
        <v>38</v>
      </c>
      <c r="B45" s="181" t="str">
        <f t="shared" si="8"/>
        <v>P26</v>
      </c>
      <c r="C45" s="182" t="str">
        <f t="shared" si="15"/>
        <v>05</v>
      </c>
      <c r="D45" s="182" t="str">
        <f t="shared" si="16"/>
        <v>23</v>
      </c>
      <c r="E45" s="183" t="s">
        <v>489</v>
      </c>
      <c r="F45" s="27" t="s">
        <v>43</v>
      </c>
      <c r="G45" s="27">
        <v>47.9</v>
      </c>
      <c r="H45" s="184"/>
      <c r="I45" s="185"/>
      <c r="J45" s="185"/>
      <c r="K45" s="184">
        <v>2.277358539E9</v>
      </c>
      <c r="L45" s="195"/>
      <c r="M45" s="195"/>
      <c r="N45" s="195"/>
      <c r="O45" s="180"/>
      <c r="P45" s="189">
        <f t="shared" si="11"/>
        <v>100000000</v>
      </c>
      <c r="Q45" s="190"/>
      <c r="R45" s="191"/>
      <c r="S45" s="192" t="s">
        <v>495</v>
      </c>
      <c r="T45" s="193">
        <v>46092.0</v>
      </c>
      <c r="U45" s="47" t="s">
        <v>820</v>
      </c>
      <c r="V45" s="123"/>
      <c r="W45" s="217"/>
      <c r="X45" s="524"/>
      <c r="Y45" s="524"/>
      <c r="Z45" s="524"/>
      <c r="AA45" s="524"/>
      <c r="AB45" s="524"/>
      <c r="AC45" s="524"/>
      <c r="AD45" s="524"/>
      <c r="AE45" s="524"/>
    </row>
    <row r="46" ht="26.25" customHeight="1">
      <c r="A46" s="180">
        <f t="shared" si="7"/>
        <v>39</v>
      </c>
      <c r="B46" s="181" t="str">
        <f t="shared" si="8"/>
        <v>P26</v>
      </c>
      <c r="C46" s="182" t="str">
        <f t="shared" si="15"/>
        <v>06</v>
      </c>
      <c r="D46" s="182" t="str">
        <f t="shared" si="16"/>
        <v>03</v>
      </c>
      <c r="E46" s="183" t="s">
        <v>496</v>
      </c>
      <c r="F46" s="27" t="s">
        <v>43</v>
      </c>
      <c r="G46" s="27">
        <v>47.8</v>
      </c>
      <c r="H46" s="184"/>
      <c r="I46" s="185"/>
      <c r="J46" s="185"/>
      <c r="K46" s="184">
        <v>2.294367362E9</v>
      </c>
      <c r="L46" s="195"/>
      <c r="M46" s="195"/>
      <c r="N46" s="195"/>
      <c r="O46" s="180"/>
      <c r="P46" s="189">
        <f t="shared" si="11"/>
        <v>100000000</v>
      </c>
      <c r="Q46" s="190"/>
      <c r="R46" s="191"/>
      <c r="S46" s="192" t="s">
        <v>502</v>
      </c>
      <c r="T46" s="193">
        <v>46092.0</v>
      </c>
      <c r="U46" s="47" t="s">
        <v>820</v>
      </c>
      <c r="V46" s="123"/>
      <c r="W46" s="217"/>
      <c r="X46" s="524"/>
      <c r="Y46" s="524"/>
      <c r="Z46" s="524"/>
      <c r="AA46" s="524"/>
      <c r="AB46" s="524"/>
      <c r="AC46" s="524"/>
      <c r="AD46" s="524"/>
      <c r="AE46" s="524"/>
    </row>
    <row r="47" ht="26.25" customHeight="1">
      <c r="A47" s="180">
        <f t="shared" si="7"/>
        <v>40</v>
      </c>
      <c r="B47" s="181" t="str">
        <f t="shared" si="8"/>
        <v>P26</v>
      </c>
      <c r="C47" s="182" t="str">
        <f t="shared" si="15"/>
        <v>06</v>
      </c>
      <c r="D47" s="182" t="str">
        <f>RIGHT(E47,3.2)</f>
        <v>12B</v>
      </c>
      <c r="E47" s="183" t="s">
        <v>387</v>
      </c>
      <c r="F47" s="27" t="s">
        <v>43</v>
      </c>
      <c r="G47" s="27">
        <v>47.9</v>
      </c>
      <c r="H47" s="184"/>
      <c r="I47" s="185"/>
      <c r="J47" s="185"/>
      <c r="K47" s="184">
        <v>2.029791432E9</v>
      </c>
      <c r="L47" s="195"/>
      <c r="M47" s="195"/>
      <c r="N47" s="195"/>
      <c r="O47" s="180"/>
      <c r="P47" s="189">
        <f t="shared" si="11"/>
        <v>100000000</v>
      </c>
      <c r="Q47" s="190"/>
      <c r="R47" s="191"/>
      <c r="S47" s="192" t="s">
        <v>393</v>
      </c>
      <c r="T47" s="193">
        <v>46092.0</v>
      </c>
      <c r="U47" s="47" t="s">
        <v>820</v>
      </c>
      <c r="V47" s="123"/>
      <c r="W47" s="217"/>
      <c r="X47" s="524"/>
      <c r="Y47" s="524"/>
      <c r="Z47" s="524"/>
      <c r="AA47" s="524"/>
      <c r="AB47" s="524"/>
      <c r="AC47" s="524"/>
      <c r="AD47" s="524"/>
      <c r="AE47" s="524"/>
    </row>
    <row r="48" ht="26.25" customHeight="1">
      <c r="A48" s="180">
        <f t="shared" si="7"/>
        <v>41</v>
      </c>
      <c r="B48" s="181" t="str">
        <f t="shared" si="8"/>
        <v>P26</v>
      </c>
      <c r="C48" s="182" t="str">
        <f t="shared" si="15"/>
        <v>06</v>
      </c>
      <c r="D48" s="182" t="str">
        <f t="shared" ref="D48:D56" si="17">RIGHT(E48,2.2)</f>
        <v>19</v>
      </c>
      <c r="E48" s="183" t="s">
        <v>503</v>
      </c>
      <c r="F48" s="27" t="s">
        <v>32</v>
      </c>
      <c r="G48" s="27">
        <v>65.9</v>
      </c>
      <c r="H48" s="184"/>
      <c r="I48" s="185"/>
      <c r="J48" s="185"/>
      <c r="K48" s="184">
        <v>3.760168622E9</v>
      </c>
      <c r="L48" s="195"/>
      <c r="M48" s="195"/>
      <c r="N48" s="195"/>
      <c r="O48" s="180"/>
      <c r="P48" s="189">
        <f t="shared" si="11"/>
        <v>150000000</v>
      </c>
      <c r="Q48" s="190"/>
      <c r="R48" s="191"/>
      <c r="S48" s="192" t="s">
        <v>509</v>
      </c>
      <c r="T48" s="193">
        <v>46092.0</v>
      </c>
      <c r="U48" s="47" t="s">
        <v>820</v>
      </c>
      <c r="V48" s="123"/>
      <c r="W48" s="217"/>
      <c r="X48" s="524"/>
      <c r="Y48" s="524"/>
      <c r="Z48" s="524"/>
      <c r="AA48" s="524"/>
      <c r="AB48" s="524"/>
      <c r="AC48" s="524"/>
      <c r="AD48" s="524"/>
      <c r="AE48" s="524"/>
    </row>
    <row r="49" ht="26.25" customHeight="1">
      <c r="A49" s="180">
        <f t="shared" si="7"/>
        <v>42</v>
      </c>
      <c r="B49" s="181" t="str">
        <f t="shared" si="8"/>
        <v>P26</v>
      </c>
      <c r="C49" s="182" t="str">
        <f t="shared" si="15"/>
        <v>06</v>
      </c>
      <c r="D49" s="182" t="str">
        <f t="shared" si="17"/>
        <v>20</v>
      </c>
      <c r="E49" s="183" t="s">
        <v>510</v>
      </c>
      <c r="F49" s="27" t="s">
        <v>37</v>
      </c>
      <c r="G49" s="27">
        <v>30.3</v>
      </c>
      <c r="H49" s="184"/>
      <c r="I49" s="185"/>
      <c r="J49" s="185"/>
      <c r="K49" s="184">
        <v>1.583555515E9</v>
      </c>
      <c r="L49" s="195"/>
      <c r="M49" s="195"/>
      <c r="N49" s="195"/>
      <c r="O49" s="180"/>
      <c r="P49" s="189">
        <f t="shared" si="11"/>
        <v>50000000</v>
      </c>
      <c r="Q49" s="190" t="s">
        <v>0</v>
      </c>
      <c r="R49" s="191"/>
      <c r="S49" s="28"/>
      <c r="T49" s="193">
        <v>46092.0</v>
      </c>
      <c r="U49" s="47" t="s">
        <v>820</v>
      </c>
      <c r="V49" s="123" t="s">
        <v>511</v>
      </c>
      <c r="W49" s="217"/>
      <c r="X49" s="524"/>
      <c r="Y49" s="524"/>
      <c r="Z49" s="524"/>
      <c r="AA49" s="524"/>
      <c r="AB49" s="524"/>
      <c r="AC49" s="524"/>
      <c r="AD49" s="524"/>
      <c r="AE49" s="524"/>
    </row>
    <row r="50" ht="26.25" customHeight="1">
      <c r="A50" s="180">
        <f t="shared" si="7"/>
        <v>43</v>
      </c>
      <c r="B50" s="181" t="str">
        <f t="shared" si="8"/>
        <v>P26</v>
      </c>
      <c r="C50" s="182" t="str">
        <f t="shared" si="15"/>
        <v>06</v>
      </c>
      <c r="D50" s="182" t="str">
        <f t="shared" si="17"/>
        <v>20</v>
      </c>
      <c r="E50" s="183" t="s">
        <v>510</v>
      </c>
      <c r="F50" s="27" t="s">
        <v>43</v>
      </c>
      <c r="G50" s="27">
        <v>47.8</v>
      </c>
      <c r="H50" s="184"/>
      <c r="I50" s="185"/>
      <c r="J50" s="185"/>
      <c r="K50" s="184">
        <v>2.294367362E9</v>
      </c>
      <c r="L50" s="195"/>
      <c r="M50" s="195"/>
      <c r="N50" s="195"/>
      <c r="O50" s="180"/>
      <c r="P50" s="189">
        <f t="shared" si="11"/>
        <v>100000000</v>
      </c>
      <c r="Q50" s="190" t="s">
        <v>0</v>
      </c>
      <c r="R50" s="191"/>
      <c r="S50" s="192" t="s">
        <v>513</v>
      </c>
      <c r="T50" s="193">
        <v>46092.0</v>
      </c>
      <c r="U50" s="47" t="s">
        <v>820</v>
      </c>
      <c r="V50" s="123"/>
      <c r="W50" s="217"/>
      <c r="X50" s="524"/>
      <c r="Y50" s="524"/>
      <c r="Z50" s="524"/>
      <c r="AA50" s="524"/>
      <c r="AB50" s="524"/>
      <c r="AC50" s="524"/>
      <c r="AD50" s="524"/>
      <c r="AE50" s="524"/>
    </row>
    <row r="51" ht="26.25" customHeight="1">
      <c r="A51" s="180">
        <f t="shared" si="7"/>
        <v>44</v>
      </c>
      <c r="B51" s="181" t="str">
        <f t="shared" si="8"/>
        <v>P26</v>
      </c>
      <c r="C51" s="182" t="str">
        <f t="shared" si="15"/>
        <v>06</v>
      </c>
      <c r="D51" s="182" t="str">
        <f t="shared" si="17"/>
        <v>23</v>
      </c>
      <c r="E51" s="183" t="s">
        <v>514</v>
      </c>
      <c r="F51" s="27" t="s">
        <v>43</v>
      </c>
      <c r="G51" s="27">
        <v>47.9</v>
      </c>
      <c r="H51" s="184"/>
      <c r="I51" s="185"/>
      <c r="J51" s="185"/>
      <c r="K51" s="184">
        <v>2.299167294E9</v>
      </c>
      <c r="L51" s="195"/>
      <c r="M51" s="195"/>
      <c r="N51" s="195"/>
      <c r="O51" s="180"/>
      <c r="P51" s="189">
        <f t="shared" si="11"/>
        <v>100000000</v>
      </c>
      <c r="Q51" s="190" t="s">
        <v>0</v>
      </c>
      <c r="R51" s="191"/>
      <c r="S51" s="192" t="s">
        <v>520</v>
      </c>
      <c r="T51" s="193">
        <v>46092.0</v>
      </c>
      <c r="U51" s="47" t="s">
        <v>820</v>
      </c>
      <c r="V51" s="123"/>
      <c r="W51" s="217"/>
      <c r="X51" s="524"/>
      <c r="Y51" s="524"/>
      <c r="Z51" s="524"/>
      <c r="AA51" s="524"/>
      <c r="AB51" s="524"/>
      <c r="AC51" s="524"/>
      <c r="AD51" s="524"/>
      <c r="AE51" s="524"/>
    </row>
    <row r="52" ht="26.25" customHeight="1">
      <c r="A52" s="180">
        <f t="shared" si="7"/>
        <v>45</v>
      </c>
      <c r="B52" s="181" t="str">
        <f t="shared" si="8"/>
        <v>P26</v>
      </c>
      <c r="C52" s="182" t="str">
        <f t="shared" si="15"/>
        <v>08</v>
      </c>
      <c r="D52" s="182" t="str">
        <f t="shared" si="17"/>
        <v>05</v>
      </c>
      <c r="E52" s="183" t="s">
        <v>521</v>
      </c>
      <c r="F52" s="27" t="s">
        <v>43</v>
      </c>
      <c r="G52" s="27">
        <v>47.8</v>
      </c>
      <c r="H52" s="184"/>
      <c r="I52" s="185"/>
      <c r="J52" s="185"/>
      <c r="K52" s="184">
        <v>2.337893811E9</v>
      </c>
      <c r="L52" s="195"/>
      <c r="M52" s="195"/>
      <c r="N52" s="195"/>
      <c r="O52" s="180"/>
      <c r="P52" s="189">
        <f t="shared" si="11"/>
        <v>100000000</v>
      </c>
      <c r="Q52" s="190"/>
      <c r="R52" s="191"/>
      <c r="S52" s="192" t="s">
        <v>527</v>
      </c>
      <c r="T52" s="193">
        <v>46092.0</v>
      </c>
      <c r="U52" s="47" t="s">
        <v>820</v>
      </c>
      <c r="V52" s="123"/>
      <c r="W52" s="217"/>
      <c r="X52" s="524"/>
      <c r="Y52" s="524"/>
      <c r="Z52" s="524"/>
      <c r="AA52" s="524"/>
      <c r="AB52" s="524"/>
      <c r="AC52" s="524"/>
      <c r="AD52" s="524"/>
      <c r="AE52" s="524"/>
    </row>
    <row r="53" ht="26.25" customHeight="1">
      <c r="A53" s="180">
        <f t="shared" si="7"/>
        <v>46</v>
      </c>
      <c r="B53" s="181" t="str">
        <f t="shared" si="8"/>
        <v>P26</v>
      </c>
      <c r="C53" s="182" t="str">
        <f t="shared" si="15"/>
        <v>08</v>
      </c>
      <c r="D53" s="182" t="str">
        <f t="shared" si="17"/>
        <v>06</v>
      </c>
      <c r="E53" s="183" t="s">
        <v>528</v>
      </c>
      <c r="F53" s="27" t="s">
        <v>43</v>
      </c>
      <c r="G53" s="27">
        <v>48.0</v>
      </c>
      <c r="H53" s="184"/>
      <c r="I53" s="185"/>
      <c r="J53" s="185"/>
      <c r="K53" s="184">
        <v>2.347675794E9</v>
      </c>
      <c r="L53" s="195"/>
      <c r="M53" s="195"/>
      <c r="N53" s="195"/>
      <c r="O53" s="180"/>
      <c r="P53" s="189">
        <f t="shared" si="11"/>
        <v>100000000</v>
      </c>
      <c r="Q53" s="190"/>
      <c r="R53" s="191"/>
      <c r="S53" s="192" t="s">
        <v>534</v>
      </c>
      <c r="T53" s="193">
        <v>46092.0</v>
      </c>
      <c r="U53" s="47" t="s">
        <v>820</v>
      </c>
      <c r="V53" s="123"/>
      <c r="W53" s="217"/>
      <c r="X53" s="524"/>
      <c r="Y53" s="524"/>
      <c r="Z53" s="524"/>
      <c r="AA53" s="524"/>
      <c r="AB53" s="524"/>
      <c r="AC53" s="524"/>
      <c r="AD53" s="524"/>
      <c r="AE53" s="524"/>
    </row>
    <row r="54" ht="26.25" customHeight="1">
      <c r="A54" s="180">
        <f t="shared" si="7"/>
        <v>47</v>
      </c>
      <c r="B54" s="181" t="str">
        <f t="shared" si="8"/>
        <v>P26</v>
      </c>
      <c r="C54" s="182" t="str">
        <f t="shared" si="15"/>
        <v>08</v>
      </c>
      <c r="D54" s="182" t="str">
        <f t="shared" si="17"/>
        <v>07</v>
      </c>
      <c r="E54" s="183" t="s">
        <v>535</v>
      </c>
      <c r="F54" s="27" t="s">
        <v>37</v>
      </c>
      <c r="G54" s="27">
        <v>30.3</v>
      </c>
      <c r="H54" s="184"/>
      <c r="I54" s="185"/>
      <c r="J54" s="185"/>
      <c r="K54" s="184">
        <v>1.613654825E9</v>
      </c>
      <c r="L54" s="195"/>
      <c r="M54" s="195"/>
      <c r="N54" s="195"/>
      <c r="O54" s="180"/>
      <c r="P54" s="189">
        <f t="shared" si="11"/>
        <v>50000000</v>
      </c>
      <c r="Q54" s="190" t="s">
        <v>0</v>
      </c>
      <c r="R54" s="191"/>
      <c r="S54" s="192" t="s">
        <v>536</v>
      </c>
      <c r="T54" s="193">
        <v>46092.0</v>
      </c>
      <c r="U54" s="47" t="s">
        <v>820</v>
      </c>
      <c r="V54" s="123"/>
      <c r="W54" s="217"/>
      <c r="X54" s="524"/>
      <c r="Y54" s="524"/>
      <c r="Z54" s="524"/>
      <c r="AA54" s="524"/>
      <c r="AB54" s="524"/>
      <c r="AC54" s="524"/>
      <c r="AD54" s="524"/>
      <c r="AE54" s="524"/>
    </row>
    <row r="55" ht="26.25" customHeight="1">
      <c r="A55" s="180">
        <f t="shared" si="7"/>
        <v>48</v>
      </c>
      <c r="B55" s="181" t="str">
        <f t="shared" si="8"/>
        <v>P26</v>
      </c>
      <c r="C55" s="182" t="str">
        <f t="shared" si="15"/>
        <v>08</v>
      </c>
      <c r="D55" s="182" t="str">
        <f t="shared" si="17"/>
        <v>08</v>
      </c>
      <c r="E55" s="183" t="s">
        <v>537</v>
      </c>
      <c r="F55" s="27" t="s">
        <v>32</v>
      </c>
      <c r="G55" s="27">
        <v>65.9</v>
      </c>
      <c r="H55" s="184"/>
      <c r="I55" s="185"/>
      <c r="J55" s="185"/>
      <c r="K55" s="184">
        <v>3.531046321E9</v>
      </c>
      <c r="L55" s="195"/>
      <c r="M55" s="195"/>
      <c r="N55" s="195"/>
      <c r="O55" s="180"/>
      <c r="P55" s="189">
        <f t="shared" si="11"/>
        <v>150000000</v>
      </c>
      <c r="Q55" s="190"/>
      <c r="R55" s="191"/>
      <c r="S55" s="192" t="s">
        <v>543</v>
      </c>
      <c r="T55" s="193">
        <v>46092.0</v>
      </c>
      <c r="U55" s="47" t="s">
        <v>820</v>
      </c>
      <c r="V55" s="123"/>
      <c r="W55" s="217"/>
      <c r="X55" s="524"/>
      <c r="Y55" s="524"/>
      <c r="Z55" s="524"/>
      <c r="AA55" s="524"/>
      <c r="AB55" s="524"/>
      <c r="AC55" s="524"/>
      <c r="AD55" s="524"/>
      <c r="AE55" s="524"/>
    </row>
    <row r="56" ht="26.25" customHeight="1">
      <c r="A56" s="180">
        <f t="shared" si="7"/>
        <v>49</v>
      </c>
      <c r="B56" s="181" t="str">
        <f t="shared" si="8"/>
        <v>P26</v>
      </c>
      <c r="C56" s="182" t="str">
        <f t="shared" si="15"/>
        <v>08</v>
      </c>
      <c r="D56" s="182" t="str">
        <f t="shared" si="17"/>
        <v>12</v>
      </c>
      <c r="E56" s="183" t="s">
        <v>429</v>
      </c>
      <c r="F56" s="27" t="s">
        <v>43</v>
      </c>
      <c r="G56" s="27">
        <v>47.9</v>
      </c>
      <c r="H56" s="184"/>
      <c r="I56" s="185"/>
      <c r="J56" s="185"/>
      <c r="K56" s="184">
        <v>2.173354597E9</v>
      </c>
      <c r="L56" s="195"/>
      <c r="M56" s="195"/>
      <c r="N56" s="195"/>
      <c r="O56" s="180"/>
      <c r="P56" s="189">
        <f t="shared" si="11"/>
        <v>100000000</v>
      </c>
      <c r="Q56" s="190"/>
      <c r="R56" s="191"/>
      <c r="S56" s="192" t="s">
        <v>435</v>
      </c>
      <c r="T56" s="193">
        <v>46092.0</v>
      </c>
      <c r="U56" s="47" t="s">
        <v>820</v>
      </c>
      <c r="V56" s="123"/>
      <c r="W56" s="217"/>
      <c r="X56" s="524"/>
      <c r="Y56" s="524"/>
      <c r="Z56" s="524"/>
      <c r="AA56" s="524"/>
      <c r="AB56" s="524"/>
      <c r="AC56" s="524"/>
      <c r="AD56" s="524"/>
      <c r="AE56" s="524"/>
    </row>
    <row r="57" ht="26.25" customHeight="1">
      <c r="A57" s="180">
        <f t="shared" si="7"/>
        <v>50</v>
      </c>
      <c r="B57" s="181" t="str">
        <f t="shared" si="8"/>
        <v>P26</v>
      </c>
      <c r="C57" s="182" t="str">
        <f t="shared" si="15"/>
        <v>08</v>
      </c>
      <c r="D57" s="182" t="str">
        <f>RIGHT(E57,3.2)</f>
        <v>12A</v>
      </c>
      <c r="E57" s="183" t="s">
        <v>394</v>
      </c>
      <c r="F57" s="27" t="s">
        <v>43</v>
      </c>
      <c r="G57" s="27">
        <v>48.2</v>
      </c>
      <c r="H57" s="184"/>
      <c r="I57" s="185"/>
      <c r="J57" s="185"/>
      <c r="K57" s="184">
        <v>2.0388828E9</v>
      </c>
      <c r="L57" s="195"/>
      <c r="M57" s="195"/>
      <c r="N57" s="195"/>
      <c r="O57" s="180"/>
      <c r="P57" s="189">
        <f t="shared" si="11"/>
        <v>100000000</v>
      </c>
      <c r="Q57" s="190"/>
      <c r="R57" s="191"/>
      <c r="S57" s="192" t="s">
        <v>400</v>
      </c>
      <c r="T57" s="193">
        <v>46092.0</v>
      </c>
      <c r="U57" s="47" t="s">
        <v>820</v>
      </c>
      <c r="V57" s="123"/>
      <c r="W57" s="217"/>
      <c r="X57" s="524"/>
      <c r="Y57" s="524"/>
      <c r="Z57" s="524"/>
      <c r="AA57" s="524"/>
      <c r="AB57" s="524"/>
      <c r="AC57" s="524"/>
      <c r="AD57" s="524"/>
      <c r="AE57" s="524"/>
    </row>
    <row r="58" ht="26.25" customHeight="1">
      <c r="A58" s="180">
        <f t="shared" si="7"/>
        <v>51</v>
      </c>
      <c r="B58" s="181" t="str">
        <f t="shared" si="8"/>
        <v>P26</v>
      </c>
      <c r="C58" s="182" t="str">
        <f t="shared" si="15"/>
        <v>09</v>
      </c>
      <c r="D58" s="182" t="str">
        <f t="shared" ref="D58:D63" si="18">RIGHT(E58,2.2)</f>
        <v>01</v>
      </c>
      <c r="E58" s="183" t="s">
        <v>443</v>
      </c>
      <c r="F58" s="27" t="s">
        <v>37</v>
      </c>
      <c r="G58" s="27">
        <v>30.4</v>
      </c>
      <c r="H58" s="184"/>
      <c r="I58" s="185"/>
      <c r="J58" s="185"/>
      <c r="K58" s="184">
        <v>1.672219516E9</v>
      </c>
      <c r="L58" s="195"/>
      <c r="M58" s="195"/>
      <c r="N58" s="195"/>
      <c r="O58" s="180"/>
      <c r="P58" s="189">
        <f t="shared" si="11"/>
        <v>50000000</v>
      </c>
      <c r="Q58" s="190" t="s">
        <v>0</v>
      </c>
      <c r="R58" s="191"/>
      <c r="S58" s="192" t="s">
        <v>449</v>
      </c>
      <c r="T58" s="193">
        <v>46092.0</v>
      </c>
      <c r="U58" s="47" t="s">
        <v>820</v>
      </c>
      <c r="V58" s="123"/>
      <c r="W58" s="217"/>
      <c r="X58" s="524"/>
      <c r="Y58" s="524"/>
      <c r="Z58" s="524"/>
      <c r="AA58" s="524"/>
      <c r="AB58" s="524"/>
      <c r="AC58" s="524"/>
      <c r="AD58" s="524"/>
      <c r="AE58" s="524"/>
    </row>
    <row r="59" ht="26.25" customHeight="1">
      <c r="A59" s="180">
        <f t="shared" si="7"/>
        <v>52</v>
      </c>
      <c r="B59" s="181" t="str">
        <f t="shared" si="8"/>
        <v>P26</v>
      </c>
      <c r="C59" s="182" t="str">
        <f t="shared" si="15"/>
        <v>09</v>
      </c>
      <c r="D59" s="182" t="str">
        <f t="shared" si="18"/>
        <v>15</v>
      </c>
      <c r="E59" s="183" t="s">
        <v>401</v>
      </c>
      <c r="F59" s="27" t="s">
        <v>43</v>
      </c>
      <c r="G59" s="27">
        <v>47.9</v>
      </c>
      <c r="H59" s="184"/>
      <c r="I59" s="185"/>
      <c r="J59" s="185"/>
      <c r="K59" s="184">
        <v>2.289289622E9</v>
      </c>
      <c r="L59" s="195"/>
      <c r="M59" s="195"/>
      <c r="N59" s="195"/>
      <c r="O59" s="180"/>
      <c r="P59" s="189">
        <f t="shared" si="11"/>
        <v>100000000</v>
      </c>
      <c r="Q59" s="190"/>
      <c r="R59" s="191"/>
      <c r="S59" s="192" t="s">
        <v>407</v>
      </c>
      <c r="T59" s="193">
        <v>46092.0</v>
      </c>
      <c r="U59" s="47" t="s">
        <v>820</v>
      </c>
      <c r="V59" s="123"/>
      <c r="W59" s="217"/>
      <c r="X59" s="524"/>
      <c r="Y59" s="524"/>
      <c r="Z59" s="524"/>
      <c r="AA59" s="524"/>
      <c r="AB59" s="524"/>
      <c r="AC59" s="524"/>
      <c r="AD59" s="524"/>
      <c r="AE59" s="524"/>
    </row>
    <row r="60" ht="26.25" customHeight="1">
      <c r="A60" s="180">
        <f t="shared" si="7"/>
        <v>53</v>
      </c>
      <c r="B60" s="181" t="str">
        <f t="shared" si="8"/>
        <v>P26</v>
      </c>
      <c r="C60" s="182" t="str">
        <f t="shared" si="15"/>
        <v>09</v>
      </c>
      <c r="D60" s="182" t="str">
        <f t="shared" si="18"/>
        <v>16</v>
      </c>
      <c r="E60" s="183" t="s">
        <v>408</v>
      </c>
      <c r="F60" s="27" t="s">
        <v>43</v>
      </c>
      <c r="G60" s="27">
        <v>47.8</v>
      </c>
      <c r="H60" s="184"/>
      <c r="I60" s="185"/>
      <c r="J60" s="185"/>
      <c r="K60" s="184">
        <v>2.284510312E9</v>
      </c>
      <c r="L60" s="195"/>
      <c r="M60" s="195"/>
      <c r="N60" s="195"/>
      <c r="O60" s="180"/>
      <c r="P60" s="189">
        <f t="shared" si="11"/>
        <v>100000000</v>
      </c>
      <c r="Q60" s="190"/>
      <c r="R60" s="191"/>
      <c r="S60" s="192" t="s">
        <v>414</v>
      </c>
      <c r="T60" s="193">
        <v>46092.0</v>
      </c>
      <c r="U60" s="47" t="s">
        <v>820</v>
      </c>
      <c r="V60" s="123"/>
      <c r="W60" s="217"/>
      <c r="X60" s="524"/>
      <c r="Y60" s="524"/>
      <c r="Z60" s="524"/>
      <c r="AA60" s="524"/>
      <c r="AB60" s="524"/>
      <c r="AC60" s="524"/>
      <c r="AD60" s="524"/>
      <c r="AE60" s="524"/>
    </row>
    <row r="61" ht="26.25" customHeight="1">
      <c r="A61" s="180">
        <f t="shared" si="7"/>
        <v>54</v>
      </c>
      <c r="B61" s="181" t="str">
        <f t="shared" si="8"/>
        <v>P26</v>
      </c>
      <c r="C61" s="182" t="str">
        <f t="shared" si="15"/>
        <v>09</v>
      </c>
      <c r="D61" s="182" t="str">
        <f t="shared" si="18"/>
        <v>17</v>
      </c>
      <c r="E61" s="183" t="s">
        <v>436</v>
      </c>
      <c r="F61" s="27" t="s">
        <v>37</v>
      </c>
      <c r="G61" s="27">
        <v>30.4</v>
      </c>
      <c r="H61" s="184"/>
      <c r="I61" s="185"/>
      <c r="J61" s="185"/>
      <c r="K61" s="184">
        <v>1.550975121E9</v>
      </c>
      <c r="L61" s="195"/>
      <c r="M61" s="195"/>
      <c r="N61" s="195"/>
      <c r="O61" s="180"/>
      <c r="P61" s="189">
        <f t="shared" si="11"/>
        <v>50000000</v>
      </c>
      <c r="Q61" s="190"/>
      <c r="R61" s="191"/>
      <c r="S61" s="192" t="s">
        <v>442</v>
      </c>
      <c r="T61" s="193">
        <v>46092.0</v>
      </c>
      <c r="U61" s="47" t="s">
        <v>820</v>
      </c>
      <c r="V61" s="123"/>
      <c r="W61" s="217"/>
      <c r="X61" s="524"/>
      <c r="Y61" s="524"/>
      <c r="Z61" s="524"/>
      <c r="AA61" s="524"/>
      <c r="AB61" s="524"/>
      <c r="AC61" s="524"/>
      <c r="AD61" s="524"/>
      <c r="AE61" s="524"/>
    </row>
    <row r="62" ht="26.25" customHeight="1">
      <c r="A62" s="180">
        <f t="shared" si="7"/>
        <v>55</v>
      </c>
      <c r="B62" s="181" t="str">
        <f t="shared" si="8"/>
        <v>P26</v>
      </c>
      <c r="C62" s="182" t="str">
        <f t="shared" si="15"/>
        <v>09</v>
      </c>
      <c r="D62" s="182" t="str">
        <f t="shared" si="18"/>
        <v>18</v>
      </c>
      <c r="E62" s="183" t="s">
        <v>544</v>
      </c>
      <c r="F62" s="27" t="s">
        <v>32</v>
      </c>
      <c r="G62" s="27">
        <v>64.4</v>
      </c>
      <c r="H62" s="184"/>
      <c r="I62" s="185"/>
      <c r="J62" s="185"/>
      <c r="K62" s="184">
        <v>3.44634546E9</v>
      </c>
      <c r="L62" s="195"/>
      <c r="M62" s="195"/>
      <c r="N62" s="195"/>
      <c r="O62" s="180"/>
      <c r="P62" s="189">
        <f t="shared" si="11"/>
        <v>150000000</v>
      </c>
      <c r="Q62" s="190"/>
      <c r="R62" s="191"/>
      <c r="S62" s="192" t="s">
        <v>550</v>
      </c>
      <c r="T62" s="193">
        <v>46092.0</v>
      </c>
      <c r="U62" s="47" t="s">
        <v>820</v>
      </c>
      <c r="V62" s="123"/>
      <c r="W62" s="217"/>
      <c r="X62" s="524"/>
      <c r="Y62" s="524"/>
      <c r="Z62" s="524"/>
      <c r="AA62" s="524"/>
      <c r="AB62" s="524"/>
      <c r="AC62" s="524"/>
      <c r="AD62" s="524"/>
      <c r="AE62" s="524"/>
    </row>
    <row r="63" ht="26.25" customHeight="1">
      <c r="A63" s="180">
        <f t="shared" si="7"/>
        <v>56</v>
      </c>
      <c r="B63" s="181" t="str">
        <f t="shared" si="8"/>
        <v>P26</v>
      </c>
      <c r="C63" s="182" t="str">
        <f t="shared" si="15"/>
        <v>09</v>
      </c>
      <c r="D63" s="182" t="str">
        <f t="shared" si="18"/>
        <v>24</v>
      </c>
      <c r="E63" s="183" t="s">
        <v>415</v>
      </c>
      <c r="F63" s="27" t="s">
        <v>43</v>
      </c>
      <c r="G63" s="27">
        <v>47.8</v>
      </c>
      <c r="H63" s="184"/>
      <c r="I63" s="185"/>
      <c r="J63" s="185"/>
      <c r="K63" s="184">
        <v>2.462830841E9</v>
      </c>
      <c r="L63" s="195"/>
      <c r="M63" s="195"/>
      <c r="N63" s="195"/>
      <c r="O63" s="180"/>
      <c r="P63" s="189">
        <f t="shared" si="11"/>
        <v>100000000</v>
      </c>
      <c r="Q63" s="190"/>
      <c r="R63" s="191"/>
      <c r="S63" s="192" t="s">
        <v>421</v>
      </c>
      <c r="T63" s="193">
        <v>46092.0</v>
      </c>
      <c r="U63" s="47" t="s">
        <v>820</v>
      </c>
      <c r="V63" s="123"/>
      <c r="W63" s="217"/>
      <c r="X63" s="524"/>
      <c r="Y63" s="524"/>
      <c r="Z63" s="524"/>
      <c r="AA63" s="524"/>
      <c r="AB63" s="524"/>
      <c r="AC63" s="524"/>
      <c r="AD63" s="524"/>
      <c r="AE63" s="524"/>
    </row>
    <row r="64" ht="26.25" customHeight="1">
      <c r="A64" s="17" t="s">
        <v>555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178"/>
      <c r="T64" s="178"/>
      <c r="U64" s="178"/>
      <c r="V64" s="179"/>
      <c r="W64" s="217"/>
      <c r="X64" s="524"/>
      <c r="Y64" s="524"/>
      <c r="Z64" s="524"/>
      <c r="AA64" s="524"/>
      <c r="AB64" s="524"/>
      <c r="AC64" s="524"/>
      <c r="AD64" s="524"/>
      <c r="AE64" s="524"/>
    </row>
    <row r="65" ht="26.25" customHeight="1">
      <c r="A65" s="180">
        <f t="shared" ref="A65:A100" si="19">ROW()-8</f>
        <v>57</v>
      </c>
      <c r="B65" s="181" t="str">
        <f t="shared" ref="B65:B100" si="20">LEFT(E65,3)</f>
        <v>P15</v>
      </c>
      <c r="C65" s="182" t="str">
        <f t="shared" ref="C65:C100" si="21">MID(E65,4,2)</f>
        <v>02</v>
      </c>
      <c r="D65" s="182" t="str">
        <f t="shared" ref="D65:D83" si="22">RIGHT(E65,2.2)</f>
        <v>21</v>
      </c>
      <c r="E65" s="183" t="s">
        <v>773</v>
      </c>
      <c r="F65" s="27" t="s">
        <v>43</v>
      </c>
      <c r="G65" s="27">
        <v>45.9</v>
      </c>
      <c r="H65" s="184"/>
      <c r="I65" s="185"/>
      <c r="J65" s="185"/>
      <c r="K65" s="189">
        <v>2.0278675E9</v>
      </c>
      <c r="L65" s="525" t="s">
        <v>1662</v>
      </c>
      <c r="M65" s="525" t="s">
        <v>1663</v>
      </c>
      <c r="N65" s="525" t="s">
        <v>1664</v>
      </c>
      <c r="O65" s="180" t="s">
        <v>350</v>
      </c>
      <c r="P65" s="189">
        <f t="shared" ref="P65:P100" si="23">IF(F65="2BR",150000000,IF(F65="Studio",50000000,100000000))</f>
        <v>100000000</v>
      </c>
      <c r="Q65" s="190"/>
      <c r="R65" s="191"/>
      <c r="S65" s="192" t="s">
        <v>1665</v>
      </c>
      <c r="T65" s="203"/>
      <c r="U65" s="47" t="s">
        <v>820</v>
      </c>
      <c r="V65" s="123" t="s">
        <v>1666</v>
      </c>
      <c r="W65" s="217"/>
      <c r="X65" s="524"/>
      <c r="Y65" s="524"/>
      <c r="Z65" s="524"/>
      <c r="AA65" s="524"/>
      <c r="AB65" s="524"/>
      <c r="AC65" s="524"/>
      <c r="AD65" s="524"/>
      <c r="AE65" s="524"/>
    </row>
    <row r="66" ht="26.25" customHeight="1">
      <c r="A66" s="180">
        <f t="shared" si="19"/>
        <v>58</v>
      </c>
      <c r="B66" s="181" t="str">
        <f t="shared" si="20"/>
        <v>P15</v>
      </c>
      <c r="C66" s="182" t="str">
        <f t="shared" si="21"/>
        <v>02</v>
      </c>
      <c r="D66" s="182" t="str">
        <f t="shared" si="22"/>
        <v>23</v>
      </c>
      <c r="E66" s="183" t="s">
        <v>780</v>
      </c>
      <c r="F66" s="27" t="s">
        <v>43</v>
      </c>
      <c r="G66" s="27">
        <v>45.7</v>
      </c>
      <c r="H66" s="184"/>
      <c r="I66" s="185"/>
      <c r="J66" s="185"/>
      <c r="K66" s="189">
        <v>1.99934246E9</v>
      </c>
      <c r="L66" s="525" t="s">
        <v>1662</v>
      </c>
      <c r="M66" s="525" t="s">
        <v>1663</v>
      </c>
      <c r="N66" s="525" t="s">
        <v>1664</v>
      </c>
      <c r="O66" s="180" t="s">
        <v>350</v>
      </c>
      <c r="P66" s="189">
        <f t="shared" si="23"/>
        <v>100000000</v>
      </c>
      <c r="Q66" s="190"/>
      <c r="R66" s="191"/>
      <c r="S66" s="192" t="s">
        <v>784</v>
      </c>
      <c r="T66" s="203"/>
      <c r="U66" s="47" t="s">
        <v>820</v>
      </c>
      <c r="V66" s="123" t="s">
        <v>1666</v>
      </c>
      <c r="W66" s="217"/>
      <c r="X66" s="524"/>
      <c r="Y66" s="524"/>
      <c r="Z66" s="524"/>
      <c r="AA66" s="524"/>
      <c r="AB66" s="524"/>
      <c r="AC66" s="524"/>
      <c r="AD66" s="524"/>
      <c r="AE66" s="524"/>
    </row>
    <row r="67" ht="26.25" customHeight="1">
      <c r="A67" s="180">
        <f t="shared" si="19"/>
        <v>59</v>
      </c>
      <c r="B67" s="181" t="str">
        <f t="shared" si="20"/>
        <v>P15</v>
      </c>
      <c r="C67" s="182" t="str">
        <f t="shared" si="21"/>
        <v>03</v>
      </c>
      <c r="D67" s="182" t="str">
        <f t="shared" si="22"/>
        <v>29</v>
      </c>
      <c r="E67" s="183" t="s">
        <v>785</v>
      </c>
      <c r="F67" s="27" t="s">
        <v>43</v>
      </c>
      <c r="G67" s="27">
        <v>47.8</v>
      </c>
      <c r="H67" s="184"/>
      <c r="I67" s="185"/>
      <c r="J67" s="185"/>
      <c r="K67" s="189">
        <v>2.13240349E9</v>
      </c>
      <c r="L67" s="195" t="s">
        <v>1667</v>
      </c>
      <c r="M67" s="195" t="s">
        <v>613</v>
      </c>
      <c r="N67" s="195" t="s">
        <v>1668</v>
      </c>
      <c r="O67" s="180" t="s">
        <v>350</v>
      </c>
      <c r="P67" s="189">
        <f t="shared" si="23"/>
        <v>100000000</v>
      </c>
      <c r="Q67" s="190"/>
      <c r="R67" s="191"/>
      <c r="S67" s="192" t="s">
        <v>786</v>
      </c>
      <c r="T67" s="203"/>
      <c r="U67" s="47" t="s">
        <v>820</v>
      </c>
      <c r="V67" s="123" t="s">
        <v>1666</v>
      </c>
      <c r="W67" s="217"/>
      <c r="X67" s="524"/>
      <c r="Y67" s="524"/>
      <c r="Z67" s="524"/>
      <c r="AA67" s="524"/>
      <c r="AB67" s="524"/>
      <c r="AC67" s="524"/>
      <c r="AD67" s="524"/>
      <c r="AE67" s="524"/>
    </row>
    <row r="68" ht="26.25" customHeight="1">
      <c r="A68" s="180">
        <f t="shared" si="19"/>
        <v>60</v>
      </c>
      <c r="B68" s="181" t="str">
        <f t="shared" si="20"/>
        <v>P15</v>
      </c>
      <c r="C68" s="182" t="str">
        <f t="shared" si="21"/>
        <v>03</v>
      </c>
      <c r="D68" s="182" t="str">
        <f t="shared" si="22"/>
        <v>30</v>
      </c>
      <c r="E68" s="183" t="s">
        <v>787</v>
      </c>
      <c r="F68" s="27" t="s">
        <v>43</v>
      </c>
      <c r="G68" s="27">
        <v>46.0</v>
      </c>
      <c r="H68" s="184"/>
      <c r="I68" s="185"/>
      <c r="J68" s="185"/>
      <c r="K68" s="189">
        <v>2.052103777E9</v>
      </c>
      <c r="L68" s="195" t="s">
        <v>1669</v>
      </c>
      <c r="M68" s="195" t="s">
        <v>606</v>
      </c>
      <c r="N68" s="195" t="s">
        <v>1670</v>
      </c>
      <c r="O68" s="180" t="s">
        <v>350</v>
      </c>
      <c r="P68" s="189">
        <f t="shared" si="23"/>
        <v>100000000</v>
      </c>
      <c r="Q68" s="190"/>
      <c r="R68" s="191"/>
      <c r="S68" s="192" t="s">
        <v>788</v>
      </c>
      <c r="T68" s="203"/>
      <c r="U68" s="47" t="s">
        <v>820</v>
      </c>
      <c r="V68" s="123" t="s">
        <v>1666</v>
      </c>
      <c r="W68" s="217"/>
      <c r="X68" s="524"/>
      <c r="Y68" s="524"/>
      <c r="Z68" s="524"/>
      <c r="AA68" s="524"/>
      <c r="AB68" s="524"/>
      <c r="AC68" s="524"/>
      <c r="AD68" s="524"/>
      <c r="AE68" s="524"/>
    </row>
    <row r="69" ht="26.25" customHeight="1">
      <c r="A69" s="180">
        <f t="shared" si="19"/>
        <v>61</v>
      </c>
      <c r="B69" s="181" t="str">
        <f t="shared" si="20"/>
        <v>P15</v>
      </c>
      <c r="C69" s="182" t="str">
        <f t="shared" si="21"/>
        <v>03</v>
      </c>
      <c r="D69" s="182" t="str">
        <f t="shared" si="22"/>
        <v>31</v>
      </c>
      <c r="E69" s="183" t="s">
        <v>789</v>
      </c>
      <c r="F69" s="27" t="s">
        <v>43</v>
      </c>
      <c r="G69" s="27">
        <v>46.0</v>
      </c>
      <c r="H69" s="184"/>
      <c r="I69" s="185"/>
      <c r="J69" s="185"/>
      <c r="K69" s="189">
        <v>2.052103777E9</v>
      </c>
      <c r="L69" s="195" t="s">
        <v>1669</v>
      </c>
      <c r="M69" s="195" t="s">
        <v>606</v>
      </c>
      <c r="N69" s="195" t="s">
        <v>1670</v>
      </c>
      <c r="O69" s="180" t="s">
        <v>350</v>
      </c>
      <c r="P69" s="189">
        <f t="shared" si="23"/>
        <v>100000000</v>
      </c>
      <c r="Q69" s="190"/>
      <c r="R69" s="191"/>
      <c r="S69" s="192" t="s">
        <v>790</v>
      </c>
      <c r="T69" s="203"/>
      <c r="U69" s="47" t="s">
        <v>820</v>
      </c>
      <c r="V69" s="123" t="s">
        <v>1666</v>
      </c>
      <c r="W69" s="217"/>
      <c r="X69" s="524"/>
      <c r="Y69" s="524"/>
      <c r="Z69" s="524"/>
      <c r="AA69" s="524"/>
      <c r="AB69" s="524"/>
      <c r="AC69" s="524"/>
      <c r="AD69" s="524"/>
      <c r="AE69" s="524"/>
    </row>
    <row r="70" ht="26.25" customHeight="1">
      <c r="A70" s="180">
        <f t="shared" si="19"/>
        <v>62</v>
      </c>
      <c r="B70" s="181" t="str">
        <f t="shared" si="20"/>
        <v>P15</v>
      </c>
      <c r="C70" s="182" t="str">
        <f t="shared" si="21"/>
        <v>03</v>
      </c>
      <c r="D70" s="182" t="str">
        <f t="shared" si="22"/>
        <v>39</v>
      </c>
      <c r="E70" s="183" t="s">
        <v>818</v>
      </c>
      <c r="F70" s="27" t="s">
        <v>43</v>
      </c>
      <c r="G70" s="27">
        <v>45.9</v>
      </c>
      <c r="H70" s="184"/>
      <c r="I70" s="185"/>
      <c r="J70" s="185"/>
      <c r="K70" s="189">
        <v>2.10756148E9</v>
      </c>
      <c r="L70" s="195" t="s">
        <v>1671</v>
      </c>
      <c r="M70" s="195" t="s">
        <v>1672</v>
      </c>
      <c r="N70" s="195" t="s">
        <v>1673</v>
      </c>
      <c r="O70" s="180" t="s">
        <v>350</v>
      </c>
      <c r="P70" s="189">
        <f t="shared" si="23"/>
        <v>100000000</v>
      </c>
      <c r="Q70" s="190"/>
      <c r="R70" s="191"/>
      <c r="S70" s="192" t="s">
        <v>819</v>
      </c>
      <c r="T70" s="203"/>
      <c r="U70" s="47" t="s">
        <v>820</v>
      </c>
      <c r="V70" s="123" t="s">
        <v>821</v>
      </c>
      <c r="W70" s="217"/>
      <c r="X70" s="524"/>
      <c r="Y70" s="524"/>
      <c r="Z70" s="524"/>
      <c r="AA70" s="524"/>
      <c r="AB70" s="524"/>
      <c r="AC70" s="524"/>
      <c r="AD70" s="524"/>
      <c r="AE70" s="524"/>
    </row>
    <row r="71" ht="26.25" customHeight="1">
      <c r="A71" s="180">
        <f t="shared" si="19"/>
        <v>63</v>
      </c>
      <c r="B71" s="181" t="str">
        <f t="shared" si="20"/>
        <v>P15</v>
      </c>
      <c r="C71" s="182" t="str">
        <f t="shared" si="21"/>
        <v>07</v>
      </c>
      <c r="D71" s="182" t="str">
        <f t="shared" si="22"/>
        <v>32</v>
      </c>
      <c r="E71" s="209" t="s">
        <v>791</v>
      </c>
      <c r="F71" s="210" t="s">
        <v>43</v>
      </c>
      <c r="G71" s="210">
        <v>46.1</v>
      </c>
      <c r="H71" s="211"/>
      <c r="I71" s="212"/>
      <c r="J71" s="212"/>
      <c r="K71" s="526">
        <v>2.116148914E9</v>
      </c>
      <c r="L71" s="195" t="s">
        <v>1674</v>
      </c>
      <c r="M71" s="195" t="s">
        <v>1675</v>
      </c>
      <c r="N71" s="195" t="s">
        <v>1676</v>
      </c>
      <c r="O71" s="180" t="s">
        <v>117</v>
      </c>
      <c r="P71" s="189">
        <f t="shared" si="23"/>
        <v>100000000</v>
      </c>
      <c r="Q71" s="190"/>
      <c r="R71" s="191"/>
      <c r="S71" s="192" t="s">
        <v>792</v>
      </c>
      <c r="T71" s="203"/>
      <c r="U71" s="47" t="s">
        <v>820</v>
      </c>
      <c r="V71" s="123" t="s">
        <v>1666</v>
      </c>
      <c r="W71" s="217"/>
      <c r="X71" s="524"/>
      <c r="Y71" s="524"/>
      <c r="Z71" s="524"/>
      <c r="AA71" s="524"/>
      <c r="AB71" s="524"/>
      <c r="AC71" s="524"/>
      <c r="AD71" s="524"/>
      <c r="AE71" s="524"/>
    </row>
    <row r="72" ht="26.25" customHeight="1">
      <c r="A72" s="180">
        <f t="shared" si="19"/>
        <v>64</v>
      </c>
      <c r="B72" s="181" t="str">
        <f t="shared" si="20"/>
        <v>P15</v>
      </c>
      <c r="C72" s="182" t="str">
        <f t="shared" si="21"/>
        <v>02</v>
      </c>
      <c r="D72" s="182" t="str">
        <f t="shared" si="22"/>
        <v>15</v>
      </c>
      <c r="E72" s="183" t="s">
        <v>1677</v>
      </c>
      <c r="F72" s="27" t="s">
        <v>43</v>
      </c>
      <c r="G72" s="27">
        <v>46.0</v>
      </c>
      <c r="H72" s="184"/>
      <c r="I72" s="185"/>
      <c r="J72" s="185"/>
      <c r="K72" s="189">
        <v>2.05091468E9</v>
      </c>
      <c r="L72" s="195" t="s">
        <v>1678</v>
      </c>
      <c r="M72" s="195" t="s">
        <v>1679</v>
      </c>
      <c r="N72" s="195" t="s">
        <v>1680</v>
      </c>
      <c r="O72" s="180" t="s">
        <v>350</v>
      </c>
      <c r="P72" s="189">
        <f t="shared" si="23"/>
        <v>100000000</v>
      </c>
      <c r="Q72" s="190" t="s">
        <v>777</v>
      </c>
      <c r="R72" s="191"/>
      <c r="S72" s="192" t="s">
        <v>1681</v>
      </c>
      <c r="T72" s="203"/>
      <c r="U72" s="47" t="s">
        <v>1682</v>
      </c>
      <c r="V72" s="123" t="s">
        <v>564</v>
      </c>
      <c r="W72" s="217"/>
      <c r="X72" s="524"/>
      <c r="Y72" s="524"/>
      <c r="Z72" s="524"/>
      <c r="AA72" s="524"/>
      <c r="AB72" s="524"/>
      <c r="AC72" s="524"/>
      <c r="AD72" s="524"/>
      <c r="AE72" s="524"/>
    </row>
    <row r="73" ht="26.25" customHeight="1">
      <c r="A73" s="180">
        <f t="shared" si="19"/>
        <v>65</v>
      </c>
      <c r="B73" s="181" t="str">
        <f t="shared" si="20"/>
        <v>P15</v>
      </c>
      <c r="C73" s="182" t="str">
        <f t="shared" si="21"/>
        <v>02</v>
      </c>
      <c r="D73" s="182" t="str">
        <f t="shared" si="22"/>
        <v>17</v>
      </c>
      <c r="E73" s="183" t="s">
        <v>1683</v>
      </c>
      <c r="F73" s="27" t="s">
        <v>43</v>
      </c>
      <c r="G73" s="27">
        <v>45.7</v>
      </c>
      <c r="H73" s="184"/>
      <c r="I73" s="185"/>
      <c r="J73" s="185"/>
      <c r="K73" s="189">
        <v>2.07809852E9</v>
      </c>
      <c r="L73" s="195" t="s">
        <v>1684</v>
      </c>
      <c r="M73" s="195" t="s">
        <v>1685</v>
      </c>
      <c r="N73" s="195" t="s">
        <v>1686</v>
      </c>
      <c r="O73" s="180" t="s">
        <v>350</v>
      </c>
      <c r="P73" s="189">
        <f t="shared" si="23"/>
        <v>100000000</v>
      </c>
      <c r="Q73" s="190" t="s">
        <v>777</v>
      </c>
      <c r="R73" s="191"/>
      <c r="S73" s="192" t="s">
        <v>1687</v>
      </c>
      <c r="T73" s="203"/>
      <c r="U73" s="47" t="s">
        <v>1682</v>
      </c>
      <c r="V73" s="123" t="s">
        <v>564</v>
      </c>
      <c r="W73" s="217"/>
      <c r="X73" s="524"/>
      <c r="Y73" s="524"/>
      <c r="Z73" s="524"/>
      <c r="AA73" s="524"/>
      <c r="AB73" s="524"/>
      <c r="AC73" s="524"/>
      <c r="AD73" s="524"/>
      <c r="AE73" s="524"/>
    </row>
    <row r="74" ht="26.25" customHeight="1">
      <c r="A74" s="180">
        <f t="shared" si="19"/>
        <v>66</v>
      </c>
      <c r="B74" s="181" t="str">
        <f t="shared" si="20"/>
        <v>P15</v>
      </c>
      <c r="C74" s="182" t="str">
        <f t="shared" si="21"/>
        <v>02</v>
      </c>
      <c r="D74" s="182" t="str">
        <f t="shared" si="22"/>
        <v>18</v>
      </c>
      <c r="E74" s="183" t="s">
        <v>1688</v>
      </c>
      <c r="F74" s="27" t="s">
        <v>43</v>
      </c>
      <c r="G74" s="27">
        <v>45.9</v>
      </c>
      <c r="H74" s="184"/>
      <c r="I74" s="185"/>
      <c r="J74" s="185"/>
      <c r="K74" s="189">
        <v>2.087193043E9</v>
      </c>
      <c r="L74" s="195" t="s">
        <v>1689</v>
      </c>
      <c r="M74" s="195" t="s">
        <v>1690</v>
      </c>
      <c r="N74" s="195" t="s">
        <v>1691</v>
      </c>
      <c r="O74" s="180" t="s">
        <v>350</v>
      </c>
      <c r="P74" s="189">
        <f t="shared" si="23"/>
        <v>100000000</v>
      </c>
      <c r="Q74" s="190" t="s">
        <v>777</v>
      </c>
      <c r="R74" s="191"/>
      <c r="S74" s="192" t="s">
        <v>1692</v>
      </c>
      <c r="T74" s="203"/>
      <c r="U74" s="47" t="s">
        <v>1682</v>
      </c>
      <c r="V74" s="123" t="s">
        <v>564</v>
      </c>
      <c r="W74" s="217"/>
      <c r="X74" s="524"/>
      <c r="Y74" s="524"/>
      <c r="Z74" s="524"/>
      <c r="AA74" s="524"/>
      <c r="AB74" s="524"/>
      <c r="AC74" s="524"/>
      <c r="AD74" s="524"/>
      <c r="AE74" s="524"/>
    </row>
    <row r="75" ht="26.25" customHeight="1">
      <c r="A75" s="180">
        <f t="shared" si="19"/>
        <v>67</v>
      </c>
      <c r="B75" s="181" t="str">
        <f t="shared" si="20"/>
        <v>P15</v>
      </c>
      <c r="C75" s="182" t="str">
        <f t="shared" si="21"/>
        <v>02</v>
      </c>
      <c r="D75" s="182" t="str">
        <f t="shared" si="22"/>
        <v>19</v>
      </c>
      <c r="E75" s="183" t="s">
        <v>1693</v>
      </c>
      <c r="F75" s="27" t="s">
        <v>32</v>
      </c>
      <c r="G75" s="27">
        <v>59.9</v>
      </c>
      <c r="H75" s="184"/>
      <c r="I75" s="185"/>
      <c r="J75" s="185"/>
      <c r="K75" s="189">
        <v>2.983578834E9</v>
      </c>
      <c r="L75" s="195" t="s">
        <v>1694</v>
      </c>
      <c r="M75" s="195" t="s">
        <v>1695</v>
      </c>
      <c r="N75" s="195" t="s">
        <v>1696</v>
      </c>
      <c r="O75" s="180" t="s">
        <v>52</v>
      </c>
      <c r="P75" s="189">
        <f t="shared" si="23"/>
        <v>150000000</v>
      </c>
      <c r="Q75" s="190" t="s">
        <v>777</v>
      </c>
      <c r="R75" s="191"/>
      <c r="S75" s="192" t="s">
        <v>1697</v>
      </c>
      <c r="T75" s="203"/>
      <c r="U75" s="47" t="s">
        <v>1682</v>
      </c>
      <c r="V75" s="123" t="s">
        <v>564</v>
      </c>
      <c r="W75" s="217"/>
      <c r="X75" s="524"/>
      <c r="Y75" s="524"/>
      <c r="Z75" s="524"/>
      <c r="AA75" s="524"/>
      <c r="AB75" s="524"/>
      <c r="AC75" s="524"/>
      <c r="AD75" s="524"/>
      <c r="AE75" s="524"/>
    </row>
    <row r="76" ht="26.25" customHeight="1">
      <c r="A76" s="180">
        <f t="shared" si="19"/>
        <v>68</v>
      </c>
      <c r="B76" s="181" t="str">
        <f t="shared" si="20"/>
        <v>P15</v>
      </c>
      <c r="C76" s="182" t="str">
        <f t="shared" si="21"/>
        <v>02</v>
      </c>
      <c r="D76" s="182" t="str">
        <f t="shared" si="22"/>
        <v>24</v>
      </c>
      <c r="E76" s="183" t="s">
        <v>1698</v>
      </c>
      <c r="F76" s="27" t="s">
        <v>43</v>
      </c>
      <c r="G76" s="27">
        <v>47.8</v>
      </c>
      <c r="H76" s="184"/>
      <c r="I76" s="185"/>
      <c r="J76" s="185"/>
      <c r="K76" s="189">
        <v>2.111809727E9</v>
      </c>
      <c r="L76" s="195" t="s">
        <v>1699</v>
      </c>
      <c r="M76" s="195" t="s">
        <v>1700</v>
      </c>
      <c r="N76" s="195" t="s">
        <v>1701</v>
      </c>
      <c r="O76" s="180" t="s">
        <v>350</v>
      </c>
      <c r="P76" s="189">
        <f t="shared" si="23"/>
        <v>100000000</v>
      </c>
      <c r="Q76" s="190" t="s">
        <v>777</v>
      </c>
      <c r="R76" s="191"/>
      <c r="S76" s="192" t="s">
        <v>1702</v>
      </c>
      <c r="T76" s="203"/>
      <c r="U76" s="47" t="s">
        <v>1682</v>
      </c>
      <c r="V76" s="123" t="s">
        <v>564</v>
      </c>
      <c r="W76" s="217"/>
      <c r="X76" s="524"/>
      <c r="Y76" s="524"/>
      <c r="Z76" s="524"/>
      <c r="AA76" s="524"/>
      <c r="AB76" s="524"/>
      <c r="AC76" s="524"/>
      <c r="AD76" s="524"/>
      <c r="AE76" s="524"/>
    </row>
    <row r="77" ht="26.25" customHeight="1">
      <c r="A77" s="180">
        <f t="shared" si="19"/>
        <v>69</v>
      </c>
      <c r="B77" s="181" t="str">
        <f t="shared" si="20"/>
        <v>P15</v>
      </c>
      <c r="C77" s="182" t="str">
        <f t="shared" si="21"/>
        <v>02</v>
      </c>
      <c r="D77" s="182" t="str">
        <f t="shared" si="22"/>
        <v>25</v>
      </c>
      <c r="E77" s="183" t="s">
        <v>1703</v>
      </c>
      <c r="F77" s="27" t="s">
        <v>43</v>
      </c>
      <c r="G77" s="27">
        <v>47.8</v>
      </c>
      <c r="H77" s="184"/>
      <c r="I77" s="185"/>
      <c r="J77" s="185"/>
      <c r="K77" s="189">
        <v>2.091215964E9</v>
      </c>
      <c r="L77" s="195" t="s">
        <v>1704</v>
      </c>
      <c r="M77" s="195" t="s">
        <v>1705</v>
      </c>
      <c r="N77" s="195" t="s">
        <v>1706</v>
      </c>
      <c r="O77" s="180" t="s">
        <v>350</v>
      </c>
      <c r="P77" s="189">
        <f t="shared" si="23"/>
        <v>100000000</v>
      </c>
      <c r="Q77" s="190" t="s">
        <v>777</v>
      </c>
      <c r="R77" s="191"/>
      <c r="S77" s="192" t="s">
        <v>1707</v>
      </c>
      <c r="T77" s="203"/>
      <c r="U77" s="47" t="s">
        <v>1682</v>
      </c>
      <c r="V77" s="123" t="s">
        <v>564</v>
      </c>
      <c r="W77" s="217"/>
      <c r="X77" s="524"/>
      <c r="Y77" s="524"/>
      <c r="Z77" s="524"/>
      <c r="AA77" s="524"/>
      <c r="AB77" s="524"/>
      <c r="AC77" s="524"/>
      <c r="AD77" s="524"/>
      <c r="AE77" s="524"/>
    </row>
    <row r="78" ht="26.25" customHeight="1">
      <c r="A78" s="180">
        <f t="shared" si="19"/>
        <v>70</v>
      </c>
      <c r="B78" s="181" t="str">
        <f t="shared" si="20"/>
        <v>P15</v>
      </c>
      <c r="C78" s="182" t="str">
        <f t="shared" si="21"/>
        <v>03</v>
      </c>
      <c r="D78" s="182" t="str">
        <f t="shared" si="22"/>
        <v>02</v>
      </c>
      <c r="E78" s="183" t="s">
        <v>556</v>
      </c>
      <c r="F78" s="27" t="s">
        <v>43</v>
      </c>
      <c r="G78" s="27">
        <v>46.0</v>
      </c>
      <c r="H78" s="184"/>
      <c r="I78" s="185"/>
      <c r="J78" s="185"/>
      <c r="K78" s="189">
        <v>2.070919237E9</v>
      </c>
      <c r="L78" s="195" t="s">
        <v>1708</v>
      </c>
      <c r="M78" s="195" t="s">
        <v>558</v>
      </c>
      <c r="N78" s="195" t="s">
        <v>1709</v>
      </c>
      <c r="O78" s="180" t="s">
        <v>350</v>
      </c>
      <c r="P78" s="189">
        <f t="shared" si="23"/>
        <v>100000000</v>
      </c>
      <c r="Q78" s="190" t="s">
        <v>777</v>
      </c>
      <c r="R78" s="191"/>
      <c r="S78" s="192" t="s">
        <v>1710</v>
      </c>
      <c r="T78" s="203"/>
      <c r="U78" s="47" t="s">
        <v>1682</v>
      </c>
      <c r="V78" s="123" t="s">
        <v>564</v>
      </c>
      <c r="W78" s="217"/>
      <c r="X78" s="524"/>
      <c r="Y78" s="524"/>
      <c r="Z78" s="524"/>
      <c r="AA78" s="524"/>
      <c r="AB78" s="524"/>
      <c r="AC78" s="524"/>
      <c r="AD78" s="524"/>
      <c r="AE78" s="524"/>
    </row>
    <row r="79" ht="26.25" customHeight="1">
      <c r="A79" s="180">
        <f t="shared" si="19"/>
        <v>71</v>
      </c>
      <c r="B79" s="181" t="str">
        <f t="shared" si="20"/>
        <v>P15</v>
      </c>
      <c r="C79" s="182" t="str">
        <f t="shared" si="21"/>
        <v>07</v>
      </c>
      <c r="D79" s="182" t="str">
        <f t="shared" si="22"/>
        <v>35</v>
      </c>
      <c r="E79" s="209" t="s">
        <v>742</v>
      </c>
      <c r="F79" s="210" t="s">
        <v>43</v>
      </c>
      <c r="G79" s="210">
        <v>46.8</v>
      </c>
      <c r="H79" s="211"/>
      <c r="I79" s="212"/>
      <c r="J79" s="212"/>
      <c r="K79" s="526">
        <v>2.106342435E9</v>
      </c>
      <c r="L79" s="195" t="s">
        <v>1711</v>
      </c>
      <c r="M79" s="195" t="s">
        <v>1712</v>
      </c>
      <c r="N79" s="195" t="s">
        <v>1713</v>
      </c>
      <c r="O79" s="180" t="s">
        <v>52</v>
      </c>
      <c r="P79" s="189">
        <f t="shared" si="23"/>
        <v>100000000</v>
      </c>
      <c r="Q79" s="190" t="s">
        <v>777</v>
      </c>
      <c r="R79" s="191"/>
      <c r="S79" s="192" t="s">
        <v>1714</v>
      </c>
      <c r="T79" s="203"/>
      <c r="U79" s="47" t="s">
        <v>1682</v>
      </c>
      <c r="V79" s="123" t="s">
        <v>564</v>
      </c>
      <c r="W79" s="217"/>
      <c r="X79" s="524"/>
      <c r="Y79" s="524"/>
      <c r="Z79" s="524"/>
      <c r="AA79" s="524"/>
      <c r="AB79" s="524"/>
      <c r="AC79" s="524"/>
      <c r="AD79" s="524"/>
      <c r="AE79" s="524"/>
    </row>
    <row r="80" ht="26.25" customHeight="1">
      <c r="A80" s="180">
        <f t="shared" si="19"/>
        <v>72</v>
      </c>
      <c r="B80" s="181" t="str">
        <f t="shared" si="20"/>
        <v>P15</v>
      </c>
      <c r="C80" s="182" t="str">
        <f t="shared" si="21"/>
        <v>07</v>
      </c>
      <c r="D80" s="182" t="str">
        <f t="shared" si="22"/>
        <v>37</v>
      </c>
      <c r="E80" s="209" t="s">
        <v>1715</v>
      </c>
      <c r="F80" s="210" t="s">
        <v>32</v>
      </c>
      <c r="G80" s="210">
        <v>60.2</v>
      </c>
      <c r="H80" s="211"/>
      <c r="I80" s="212"/>
      <c r="J80" s="212"/>
      <c r="K80" s="526">
        <v>3.026992372E9</v>
      </c>
      <c r="L80" s="195" t="s">
        <v>1716</v>
      </c>
      <c r="M80" s="195" t="s">
        <v>1717</v>
      </c>
      <c r="N80" s="195" t="s">
        <v>1718</v>
      </c>
      <c r="O80" s="180" t="s">
        <v>52</v>
      </c>
      <c r="P80" s="189">
        <f t="shared" si="23"/>
        <v>150000000</v>
      </c>
      <c r="Q80" s="190" t="s">
        <v>777</v>
      </c>
      <c r="R80" s="191"/>
      <c r="S80" s="192" t="s">
        <v>1719</v>
      </c>
      <c r="T80" s="203"/>
      <c r="U80" s="47" t="s">
        <v>1682</v>
      </c>
      <c r="V80" s="123" t="s">
        <v>564</v>
      </c>
      <c r="W80" s="217"/>
      <c r="X80" s="524"/>
      <c r="Y80" s="524"/>
      <c r="Z80" s="524"/>
      <c r="AA80" s="524"/>
      <c r="AB80" s="524"/>
      <c r="AC80" s="524"/>
      <c r="AD80" s="524"/>
      <c r="AE80" s="524"/>
    </row>
    <row r="81" ht="26.25" customHeight="1">
      <c r="A81" s="180">
        <f t="shared" si="19"/>
        <v>73</v>
      </c>
      <c r="B81" s="181" t="str">
        <f t="shared" si="20"/>
        <v>P15</v>
      </c>
      <c r="C81" s="182" t="str">
        <f t="shared" si="21"/>
        <v>09</v>
      </c>
      <c r="D81" s="182" t="str">
        <f t="shared" si="22"/>
        <v>15</v>
      </c>
      <c r="E81" s="527" t="s">
        <v>1720</v>
      </c>
      <c r="F81" s="43" t="s">
        <v>43</v>
      </c>
      <c r="G81" s="43">
        <v>46.1</v>
      </c>
      <c r="H81" s="211"/>
      <c r="I81" s="212"/>
      <c r="J81" s="212"/>
      <c r="K81" s="528">
        <v>2.316744385E9</v>
      </c>
      <c r="L81" s="195" t="s">
        <v>1721</v>
      </c>
      <c r="M81" s="195" t="s">
        <v>698</v>
      </c>
      <c r="N81" s="195" t="s">
        <v>1722</v>
      </c>
      <c r="O81" s="180" t="s">
        <v>117</v>
      </c>
      <c r="P81" s="189">
        <f t="shared" si="23"/>
        <v>100000000</v>
      </c>
      <c r="Q81" s="190" t="s">
        <v>777</v>
      </c>
      <c r="R81" s="529" t="s">
        <v>1723</v>
      </c>
      <c r="S81" s="192" t="s">
        <v>1724</v>
      </c>
      <c r="T81" s="191"/>
      <c r="U81" s="47" t="s">
        <v>1682</v>
      </c>
      <c r="V81" s="123" t="s">
        <v>564</v>
      </c>
      <c r="W81" s="217"/>
      <c r="X81" s="524"/>
      <c r="Y81" s="524"/>
      <c r="Z81" s="524"/>
      <c r="AA81" s="524"/>
      <c r="AB81" s="524"/>
      <c r="AC81" s="524"/>
      <c r="AD81" s="524"/>
      <c r="AE81" s="524"/>
    </row>
    <row r="82" ht="26.25" customHeight="1">
      <c r="A82" s="180">
        <f t="shared" si="19"/>
        <v>74</v>
      </c>
      <c r="B82" s="181" t="str">
        <f t="shared" si="20"/>
        <v>P15</v>
      </c>
      <c r="C82" s="182" t="str">
        <f t="shared" si="21"/>
        <v>09</v>
      </c>
      <c r="D82" s="182" t="str">
        <f t="shared" si="22"/>
        <v>35</v>
      </c>
      <c r="E82" s="219" t="s">
        <v>1725</v>
      </c>
      <c r="F82" s="220" t="s">
        <v>43</v>
      </c>
      <c r="G82" s="27">
        <v>46.8</v>
      </c>
      <c r="H82" s="184"/>
      <c r="I82" s="185"/>
      <c r="J82" s="185"/>
      <c r="K82" s="97" t="s">
        <v>1726</v>
      </c>
      <c r="L82" s="195" t="s">
        <v>1711</v>
      </c>
      <c r="M82" s="195" t="s">
        <v>1712</v>
      </c>
      <c r="N82" s="195" t="s">
        <v>1713</v>
      </c>
      <c r="O82" s="180" t="s">
        <v>52</v>
      </c>
      <c r="P82" s="189">
        <f t="shared" si="23"/>
        <v>100000000</v>
      </c>
      <c r="Q82" s="190" t="s">
        <v>777</v>
      </c>
      <c r="R82" s="191"/>
      <c r="S82" s="192" t="s">
        <v>1727</v>
      </c>
      <c r="T82" s="203"/>
      <c r="U82" s="47" t="s">
        <v>1682</v>
      </c>
      <c r="V82" s="123" t="s">
        <v>564</v>
      </c>
      <c r="W82" s="217"/>
      <c r="X82" s="217"/>
      <c r="Y82" s="217"/>
      <c r="Z82" s="217"/>
      <c r="AA82" s="217"/>
      <c r="AB82" s="217"/>
      <c r="AC82" s="217"/>
      <c r="AD82" s="217"/>
      <c r="AE82" s="217"/>
    </row>
    <row r="83" ht="26.25" customHeight="1">
      <c r="A83" s="180">
        <f t="shared" si="19"/>
        <v>75</v>
      </c>
      <c r="B83" s="181" t="str">
        <f t="shared" si="20"/>
        <v>P15</v>
      </c>
      <c r="C83" s="182" t="str">
        <f t="shared" si="21"/>
        <v>09</v>
      </c>
      <c r="D83" s="182" t="str">
        <f t="shared" si="22"/>
        <v>36</v>
      </c>
      <c r="E83" s="219" t="s">
        <v>1728</v>
      </c>
      <c r="F83" s="220" t="s">
        <v>43</v>
      </c>
      <c r="G83" s="27">
        <v>46.1</v>
      </c>
      <c r="H83" s="184"/>
      <c r="I83" s="185"/>
      <c r="J83" s="185"/>
      <c r="K83" s="97" t="s">
        <v>1729</v>
      </c>
      <c r="L83" s="195" t="s">
        <v>1674</v>
      </c>
      <c r="M83" s="195" t="s">
        <v>1675</v>
      </c>
      <c r="N83" s="195" t="s">
        <v>1676</v>
      </c>
      <c r="O83" s="180" t="s">
        <v>117</v>
      </c>
      <c r="P83" s="189">
        <f t="shared" si="23"/>
        <v>100000000</v>
      </c>
      <c r="Q83" s="190" t="s">
        <v>777</v>
      </c>
      <c r="R83" s="191"/>
      <c r="S83" s="192" t="s">
        <v>1730</v>
      </c>
      <c r="T83" s="203"/>
      <c r="U83" s="47" t="s">
        <v>1682</v>
      </c>
      <c r="V83" s="123" t="s">
        <v>564</v>
      </c>
      <c r="W83" s="217"/>
      <c r="X83" s="217"/>
      <c r="Y83" s="217"/>
      <c r="Z83" s="217"/>
      <c r="AA83" s="217"/>
      <c r="AB83" s="217"/>
      <c r="AC83" s="217"/>
      <c r="AD83" s="217"/>
      <c r="AE83" s="217"/>
    </row>
    <row r="84" ht="26.25" customHeight="1">
      <c r="A84" s="180">
        <f t="shared" si="19"/>
        <v>76</v>
      </c>
      <c r="B84" s="181" t="str">
        <f t="shared" si="20"/>
        <v>P15</v>
      </c>
      <c r="C84" s="182" t="str">
        <f t="shared" si="21"/>
        <v>02</v>
      </c>
      <c r="D84" s="182" t="str">
        <f>RIGHT(E84,3.2)</f>
        <v>12B</v>
      </c>
      <c r="E84" s="183" t="s">
        <v>1731</v>
      </c>
      <c r="F84" s="27" t="s">
        <v>37</v>
      </c>
      <c r="G84" s="27">
        <v>30.1</v>
      </c>
      <c r="H84" s="184"/>
      <c r="I84" s="185"/>
      <c r="J84" s="185"/>
      <c r="K84" s="189">
        <v>1.461156712E9</v>
      </c>
      <c r="L84" s="195" t="s">
        <v>1732</v>
      </c>
      <c r="M84" s="195" t="s">
        <v>1733</v>
      </c>
      <c r="N84" s="195" t="s">
        <v>1734</v>
      </c>
      <c r="O84" s="180" t="s">
        <v>117</v>
      </c>
      <c r="P84" s="189">
        <f t="shared" si="23"/>
        <v>50000000</v>
      </c>
      <c r="Q84" s="190" t="s">
        <v>0</v>
      </c>
      <c r="R84" s="191"/>
      <c r="S84" s="192" t="s">
        <v>1735</v>
      </c>
      <c r="T84" s="203"/>
      <c r="U84" s="47" t="s">
        <v>820</v>
      </c>
      <c r="V84" s="123"/>
      <c r="W84" s="217"/>
      <c r="X84" s="524"/>
      <c r="Y84" s="524"/>
      <c r="Z84" s="524"/>
      <c r="AA84" s="524"/>
      <c r="AB84" s="524"/>
      <c r="AC84" s="524"/>
      <c r="AD84" s="524"/>
      <c r="AE84" s="524"/>
    </row>
    <row r="85" ht="26.25" customHeight="1">
      <c r="A85" s="180">
        <f t="shared" si="19"/>
        <v>77</v>
      </c>
      <c r="B85" s="181" t="str">
        <f t="shared" si="20"/>
        <v>P15</v>
      </c>
      <c r="C85" s="182" t="str">
        <f t="shared" si="21"/>
        <v>03</v>
      </c>
      <c r="D85" s="182" t="str">
        <f>RIGHT(E85,2.2)</f>
        <v>01</v>
      </c>
      <c r="E85" s="183" t="s">
        <v>1736</v>
      </c>
      <c r="F85" s="27" t="s">
        <v>37</v>
      </c>
      <c r="G85" s="27">
        <v>30.2</v>
      </c>
      <c r="H85" s="184"/>
      <c r="I85" s="185"/>
      <c r="J85" s="185"/>
      <c r="K85" s="189">
        <v>1.48019223E9</v>
      </c>
      <c r="L85" s="184"/>
      <c r="M85" s="184"/>
      <c r="N85" s="184"/>
      <c r="O85" s="180" t="s">
        <v>52</v>
      </c>
      <c r="P85" s="189">
        <f t="shared" si="23"/>
        <v>50000000</v>
      </c>
      <c r="Q85" s="190" t="s">
        <v>0</v>
      </c>
      <c r="R85" s="191"/>
      <c r="S85" s="28"/>
      <c r="T85" s="203"/>
      <c r="U85" s="47" t="s">
        <v>820</v>
      </c>
      <c r="V85" s="123" t="s">
        <v>1737</v>
      </c>
      <c r="W85" s="217"/>
      <c r="X85" s="524"/>
      <c r="Y85" s="524"/>
      <c r="Z85" s="524"/>
      <c r="AA85" s="524"/>
      <c r="AB85" s="524"/>
      <c r="AC85" s="524"/>
      <c r="AD85" s="524"/>
      <c r="AE85" s="524"/>
    </row>
    <row r="86" ht="26.25" customHeight="1">
      <c r="A86" s="180">
        <f t="shared" si="19"/>
        <v>78</v>
      </c>
      <c r="B86" s="181" t="str">
        <f t="shared" si="20"/>
        <v>P15</v>
      </c>
      <c r="C86" s="182" t="str">
        <f t="shared" si="21"/>
        <v>03</v>
      </c>
      <c r="D86" s="182" t="str">
        <f>RIGHT(E86,3.2)</f>
        <v>12B</v>
      </c>
      <c r="E86" s="530" t="s">
        <v>1738</v>
      </c>
      <c r="F86" s="93" t="s">
        <v>37</v>
      </c>
      <c r="G86" s="531">
        <v>46325.0</v>
      </c>
      <c r="H86" s="184"/>
      <c r="I86" s="185"/>
      <c r="J86" s="185"/>
      <c r="K86" s="245" t="s">
        <v>1739</v>
      </c>
      <c r="L86" s="196"/>
      <c r="M86" s="196"/>
      <c r="N86" s="196"/>
      <c r="O86" s="180" t="s">
        <v>52</v>
      </c>
      <c r="P86" s="189">
        <f t="shared" si="23"/>
        <v>50000000</v>
      </c>
      <c r="Q86" s="190" t="s">
        <v>0</v>
      </c>
      <c r="R86" s="185"/>
      <c r="S86" s="532"/>
      <c r="T86" s="203"/>
      <c r="U86" s="47" t="s">
        <v>820</v>
      </c>
      <c r="V86" s="204" t="s">
        <v>1740</v>
      </c>
      <c r="W86" s="7"/>
      <c r="X86" s="7"/>
      <c r="Y86" s="7"/>
      <c r="Z86" s="7"/>
      <c r="AA86" s="7"/>
      <c r="AB86" s="7"/>
      <c r="AC86" s="7"/>
      <c r="AD86" s="7"/>
      <c r="AE86" s="7"/>
    </row>
    <row r="87" ht="26.25" customHeight="1">
      <c r="A87" s="180">
        <f t="shared" si="19"/>
        <v>79</v>
      </c>
      <c r="B87" s="181" t="str">
        <f t="shared" si="20"/>
        <v>P15</v>
      </c>
      <c r="C87" s="182" t="str">
        <f t="shared" si="21"/>
        <v>03</v>
      </c>
      <c r="D87" s="182" t="str">
        <f t="shared" ref="D87:D90" si="24">RIGHT(E87,2.2)</f>
        <v>38</v>
      </c>
      <c r="E87" s="183" t="s">
        <v>1741</v>
      </c>
      <c r="F87" s="27" t="s">
        <v>32</v>
      </c>
      <c r="G87" s="27">
        <v>59.9</v>
      </c>
      <c r="H87" s="184"/>
      <c r="I87" s="185"/>
      <c r="J87" s="185"/>
      <c r="K87" s="189">
        <v>3.012757559E9</v>
      </c>
      <c r="L87" s="195" t="s">
        <v>1742</v>
      </c>
      <c r="M87" s="195" t="s">
        <v>585</v>
      </c>
      <c r="N87" s="195" t="s">
        <v>1743</v>
      </c>
      <c r="O87" s="180" t="s">
        <v>52</v>
      </c>
      <c r="P87" s="189">
        <f t="shared" si="23"/>
        <v>150000000</v>
      </c>
      <c r="Q87" s="190" t="s">
        <v>0</v>
      </c>
      <c r="R87" s="191"/>
      <c r="S87" s="192" t="s">
        <v>1744</v>
      </c>
      <c r="T87" s="203"/>
      <c r="U87" s="47" t="s">
        <v>820</v>
      </c>
      <c r="V87" s="123"/>
      <c r="W87" s="217"/>
      <c r="X87" s="524"/>
      <c r="Y87" s="524"/>
      <c r="Z87" s="524"/>
      <c r="AA87" s="524"/>
      <c r="AB87" s="524"/>
      <c r="AC87" s="524"/>
      <c r="AD87" s="524"/>
      <c r="AE87" s="524"/>
    </row>
    <row r="88" ht="26.25" customHeight="1">
      <c r="A88" s="180">
        <f t="shared" si="19"/>
        <v>80</v>
      </c>
      <c r="B88" s="181" t="str">
        <f t="shared" si="20"/>
        <v>P15</v>
      </c>
      <c r="C88" s="182" t="str">
        <f t="shared" si="21"/>
        <v>05</v>
      </c>
      <c r="D88" s="182" t="str">
        <f t="shared" si="24"/>
        <v>36</v>
      </c>
      <c r="E88" s="527" t="s">
        <v>1745</v>
      </c>
      <c r="F88" s="43" t="s">
        <v>43</v>
      </c>
      <c r="G88" s="43">
        <v>46.0</v>
      </c>
      <c r="H88" s="533"/>
      <c r="I88" s="527"/>
      <c r="J88" s="527"/>
      <c r="K88" s="528">
        <v>2.071922041E9</v>
      </c>
      <c r="L88" s="195" t="s">
        <v>1746</v>
      </c>
      <c r="M88" s="195" t="s">
        <v>806</v>
      </c>
      <c r="N88" s="195" t="s">
        <v>1747</v>
      </c>
      <c r="O88" s="28" t="s">
        <v>350</v>
      </c>
      <c r="P88" s="243">
        <f t="shared" si="23"/>
        <v>100000000</v>
      </c>
      <c r="Q88" s="223" t="s">
        <v>0</v>
      </c>
      <c r="R88" s="191"/>
      <c r="S88" s="192" t="s">
        <v>1748</v>
      </c>
      <c r="T88" s="191"/>
      <c r="U88" s="47" t="s">
        <v>820</v>
      </c>
      <c r="V88" s="123"/>
      <c r="W88" s="217"/>
      <c r="X88" s="524"/>
      <c r="Y88" s="524"/>
      <c r="Z88" s="524"/>
      <c r="AA88" s="524"/>
      <c r="AB88" s="524"/>
      <c r="AC88" s="524"/>
      <c r="AD88" s="524"/>
      <c r="AE88" s="524"/>
    </row>
    <row r="89" ht="26.25" customHeight="1">
      <c r="A89" s="180">
        <f t="shared" si="19"/>
        <v>81</v>
      </c>
      <c r="B89" s="181" t="str">
        <f t="shared" si="20"/>
        <v>P15</v>
      </c>
      <c r="C89" s="182" t="str">
        <f t="shared" si="21"/>
        <v>03</v>
      </c>
      <c r="D89" s="182" t="str">
        <f t="shared" si="24"/>
        <v>34</v>
      </c>
      <c r="E89" s="183" t="s">
        <v>1749</v>
      </c>
      <c r="F89" s="27" t="s">
        <v>37</v>
      </c>
      <c r="G89" s="27">
        <v>30.2</v>
      </c>
      <c r="H89" s="184"/>
      <c r="I89" s="185"/>
      <c r="J89" s="185"/>
      <c r="K89" s="189">
        <v>1.409372932E9</v>
      </c>
      <c r="L89" s="184"/>
      <c r="M89" s="184"/>
      <c r="N89" s="184"/>
      <c r="O89" s="180" t="s">
        <v>52</v>
      </c>
      <c r="P89" s="189">
        <f t="shared" si="23"/>
        <v>50000000</v>
      </c>
      <c r="Q89" s="190" t="s">
        <v>0</v>
      </c>
      <c r="R89" s="191"/>
      <c r="S89" s="28"/>
      <c r="T89" s="203"/>
      <c r="U89" s="47" t="s">
        <v>820</v>
      </c>
      <c r="V89" s="123" t="s">
        <v>1750</v>
      </c>
      <c r="W89" s="217"/>
      <c r="X89" s="524"/>
      <c r="Y89" s="524"/>
      <c r="Z89" s="524"/>
      <c r="AA89" s="524"/>
      <c r="AB89" s="524"/>
      <c r="AC89" s="524"/>
      <c r="AD89" s="524"/>
      <c r="AE89" s="524"/>
    </row>
    <row r="90" ht="26.25" customHeight="1">
      <c r="A90" s="180">
        <f t="shared" si="19"/>
        <v>82</v>
      </c>
      <c r="B90" s="181" t="str">
        <f t="shared" si="20"/>
        <v>P15</v>
      </c>
      <c r="C90" s="182" t="str">
        <f t="shared" si="21"/>
        <v>03</v>
      </c>
      <c r="D90" s="182" t="str">
        <f t="shared" si="24"/>
        <v>40</v>
      </c>
      <c r="E90" s="209" t="s">
        <v>1751</v>
      </c>
      <c r="F90" s="210" t="s">
        <v>43</v>
      </c>
      <c r="G90" s="210">
        <v>45.8</v>
      </c>
      <c r="H90" s="211"/>
      <c r="I90" s="212"/>
      <c r="J90" s="212"/>
      <c r="K90" s="526">
        <v>2.102969844E9</v>
      </c>
      <c r="L90" s="195" t="s">
        <v>1752</v>
      </c>
      <c r="M90" s="195" t="s">
        <v>1753</v>
      </c>
      <c r="N90" s="195" t="s">
        <v>1754</v>
      </c>
      <c r="O90" s="180" t="s">
        <v>350</v>
      </c>
      <c r="P90" s="189">
        <f t="shared" si="23"/>
        <v>100000000</v>
      </c>
      <c r="Q90" s="190" t="s">
        <v>0</v>
      </c>
      <c r="R90" s="191"/>
      <c r="S90" s="192" t="s">
        <v>1755</v>
      </c>
      <c r="T90" s="203"/>
      <c r="U90" s="47" t="s">
        <v>820</v>
      </c>
      <c r="V90" s="123"/>
      <c r="W90" s="217"/>
      <c r="X90" s="524"/>
      <c r="Y90" s="524"/>
      <c r="Z90" s="524"/>
      <c r="AA90" s="524"/>
      <c r="AB90" s="524"/>
      <c r="AC90" s="524"/>
      <c r="AD90" s="524"/>
      <c r="AE90" s="524"/>
    </row>
    <row r="91" ht="26.25" customHeight="1">
      <c r="A91" s="180">
        <f t="shared" si="19"/>
        <v>83</v>
      </c>
      <c r="B91" s="181" t="str">
        <f t="shared" si="20"/>
        <v>P15</v>
      </c>
      <c r="C91" s="182" t="str">
        <f t="shared" si="21"/>
        <v>05</v>
      </c>
      <c r="D91" s="182" t="str">
        <f>RIGHT(E91,3.2)</f>
        <v>12B</v>
      </c>
      <c r="E91" s="527" t="s">
        <v>1756</v>
      </c>
      <c r="F91" s="43" t="s">
        <v>37</v>
      </c>
      <c r="G91" s="43">
        <v>30.2</v>
      </c>
      <c r="H91" s="534"/>
      <c r="I91" s="212"/>
      <c r="J91" s="212"/>
      <c r="K91" s="528">
        <v>1.637717522E9</v>
      </c>
      <c r="L91" s="211"/>
      <c r="M91" s="211"/>
      <c r="N91" s="211"/>
      <c r="O91" s="180" t="s">
        <v>52</v>
      </c>
      <c r="P91" s="189">
        <f t="shared" si="23"/>
        <v>50000000</v>
      </c>
      <c r="Q91" s="190" t="s">
        <v>0</v>
      </c>
      <c r="R91" s="191"/>
      <c r="S91" s="28"/>
      <c r="T91" s="203"/>
      <c r="U91" s="47" t="s">
        <v>820</v>
      </c>
      <c r="V91" s="123"/>
      <c r="W91" s="217"/>
      <c r="X91" s="524"/>
      <c r="Y91" s="524"/>
      <c r="Z91" s="524"/>
      <c r="AA91" s="524"/>
      <c r="AB91" s="524"/>
      <c r="AC91" s="524"/>
      <c r="AD91" s="524"/>
      <c r="AE91" s="524"/>
    </row>
    <row r="92" ht="26.25" customHeight="1">
      <c r="A92" s="180">
        <f t="shared" si="19"/>
        <v>84</v>
      </c>
      <c r="B92" s="181" t="str">
        <f t="shared" si="20"/>
        <v>P15</v>
      </c>
      <c r="C92" s="182" t="str">
        <f t="shared" si="21"/>
        <v>05</v>
      </c>
      <c r="D92" s="182" t="str">
        <f t="shared" ref="D92:D100" si="25">RIGHT(E92,2.2)</f>
        <v>24</v>
      </c>
      <c r="E92" s="183" t="s">
        <v>1757</v>
      </c>
      <c r="F92" s="27" t="s">
        <v>37</v>
      </c>
      <c r="G92" s="27" t="s">
        <v>1758</v>
      </c>
      <c r="H92" s="244"/>
      <c r="I92" s="191"/>
      <c r="J92" s="191"/>
      <c r="K92" s="243" t="s">
        <v>1759</v>
      </c>
      <c r="L92" s="195"/>
      <c r="M92" s="195"/>
      <c r="N92" s="195"/>
      <c r="O92" s="28" t="s">
        <v>52</v>
      </c>
      <c r="P92" s="189">
        <f t="shared" si="23"/>
        <v>50000000</v>
      </c>
      <c r="Q92" s="223" t="s">
        <v>0</v>
      </c>
      <c r="R92" s="191"/>
      <c r="S92" s="28"/>
      <c r="T92" s="191"/>
      <c r="U92" s="47" t="s">
        <v>820</v>
      </c>
      <c r="V92" s="123" t="s">
        <v>1760</v>
      </c>
      <c r="W92" s="217"/>
      <c r="X92" s="524"/>
      <c r="Y92" s="524"/>
      <c r="Z92" s="524"/>
      <c r="AA92" s="524"/>
      <c r="AB92" s="524"/>
      <c r="AC92" s="524"/>
      <c r="AD92" s="524"/>
      <c r="AE92" s="524"/>
    </row>
    <row r="93" ht="26.25" customHeight="1">
      <c r="A93" s="180">
        <f t="shared" si="19"/>
        <v>85</v>
      </c>
      <c r="B93" s="181" t="str">
        <f t="shared" si="20"/>
        <v>P15</v>
      </c>
      <c r="C93" s="182" t="str">
        <f t="shared" si="21"/>
        <v>07</v>
      </c>
      <c r="D93" s="182" t="str">
        <f t="shared" si="25"/>
        <v>3A</v>
      </c>
      <c r="E93" s="209" t="s">
        <v>1761</v>
      </c>
      <c r="F93" s="210" t="s">
        <v>37</v>
      </c>
      <c r="G93" s="210">
        <v>30.3</v>
      </c>
      <c r="H93" s="211"/>
      <c r="I93" s="212"/>
      <c r="J93" s="212"/>
      <c r="K93" s="526">
        <v>1.699704163E9</v>
      </c>
      <c r="L93" s="211"/>
      <c r="M93" s="211"/>
      <c r="N93" s="211"/>
      <c r="O93" s="180" t="s">
        <v>135</v>
      </c>
      <c r="P93" s="189">
        <f t="shared" si="23"/>
        <v>50000000</v>
      </c>
      <c r="Q93" s="190" t="s">
        <v>0</v>
      </c>
      <c r="R93" s="191"/>
      <c r="S93" s="28"/>
      <c r="T93" s="203"/>
      <c r="U93" s="47" t="s">
        <v>820</v>
      </c>
      <c r="V93" s="123" t="s">
        <v>1762</v>
      </c>
      <c r="W93" s="217"/>
      <c r="X93" s="524"/>
      <c r="Y93" s="524"/>
      <c r="Z93" s="524"/>
      <c r="AA93" s="524"/>
      <c r="AB93" s="524"/>
      <c r="AC93" s="524"/>
      <c r="AD93" s="524"/>
      <c r="AE93" s="524"/>
    </row>
    <row r="94" ht="26.25" customHeight="1">
      <c r="A94" s="180">
        <f t="shared" si="19"/>
        <v>86</v>
      </c>
      <c r="B94" s="181" t="str">
        <f t="shared" si="20"/>
        <v>P15</v>
      </c>
      <c r="C94" s="182" t="str">
        <f t="shared" si="21"/>
        <v>07</v>
      </c>
      <c r="D94" s="182" t="str">
        <f t="shared" si="25"/>
        <v>05</v>
      </c>
      <c r="E94" s="209" t="s">
        <v>1763</v>
      </c>
      <c r="F94" s="210" t="s">
        <v>43</v>
      </c>
      <c r="G94" s="210">
        <v>46.1</v>
      </c>
      <c r="H94" s="211"/>
      <c r="I94" s="212"/>
      <c r="J94" s="212"/>
      <c r="K94" s="526">
        <v>2.398207448E9</v>
      </c>
      <c r="L94" s="195" t="s">
        <v>1764</v>
      </c>
      <c r="M94" s="195" t="s">
        <v>1765</v>
      </c>
      <c r="N94" s="195" t="s">
        <v>1766</v>
      </c>
      <c r="O94" s="180" t="s">
        <v>117</v>
      </c>
      <c r="P94" s="189">
        <f t="shared" si="23"/>
        <v>100000000</v>
      </c>
      <c r="Q94" s="190" t="s">
        <v>0</v>
      </c>
      <c r="R94" s="191"/>
      <c r="S94" s="192" t="s">
        <v>1767</v>
      </c>
      <c r="T94" s="203"/>
      <c r="U94" s="47" t="s">
        <v>820</v>
      </c>
      <c r="V94" s="123"/>
      <c r="W94" s="217"/>
      <c r="X94" s="524"/>
      <c r="Y94" s="524"/>
      <c r="Z94" s="524"/>
      <c r="AA94" s="524"/>
      <c r="AB94" s="524"/>
      <c r="AC94" s="524"/>
      <c r="AD94" s="524"/>
      <c r="AE94" s="524"/>
    </row>
    <row r="95" ht="26.25" customHeight="1">
      <c r="A95" s="180">
        <f t="shared" si="19"/>
        <v>87</v>
      </c>
      <c r="B95" s="181" t="str">
        <f t="shared" si="20"/>
        <v>P15</v>
      </c>
      <c r="C95" s="182" t="str">
        <f t="shared" si="21"/>
        <v>07</v>
      </c>
      <c r="D95" s="182" t="str">
        <f t="shared" si="25"/>
        <v>06</v>
      </c>
      <c r="E95" s="209" t="s">
        <v>1768</v>
      </c>
      <c r="F95" s="210" t="s">
        <v>43</v>
      </c>
      <c r="G95" s="210">
        <v>46.1</v>
      </c>
      <c r="H95" s="211"/>
      <c r="I95" s="212"/>
      <c r="J95" s="212"/>
      <c r="K95" s="526">
        <v>2.398207448E9</v>
      </c>
      <c r="L95" s="195" t="s">
        <v>1764</v>
      </c>
      <c r="M95" s="195" t="s">
        <v>1765</v>
      </c>
      <c r="N95" s="195" t="s">
        <v>1766</v>
      </c>
      <c r="O95" s="180" t="s">
        <v>117</v>
      </c>
      <c r="P95" s="189">
        <f t="shared" si="23"/>
        <v>100000000</v>
      </c>
      <c r="Q95" s="190" t="s">
        <v>0</v>
      </c>
      <c r="R95" s="191"/>
      <c r="S95" s="192" t="s">
        <v>1769</v>
      </c>
      <c r="T95" s="203"/>
      <c r="U95" s="47" t="s">
        <v>820</v>
      </c>
      <c r="V95" s="123"/>
      <c r="W95" s="217"/>
      <c r="X95" s="524"/>
      <c r="Y95" s="524"/>
      <c r="Z95" s="524"/>
      <c r="AA95" s="524"/>
      <c r="AB95" s="524"/>
      <c r="AC95" s="524"/>
      <c r="AD95" s="524"/>
      <c r="AE95" s="524"/>
    </row>
    <row r="96" ht="26.25" customHeight="1">
      <c r="A96" s="180">
        <f t="shared" si="19"/>
        <v>88</v>
      </c>
      <c r="B96" s="181" t="str">
        <f t="shared" si="20"/>
        <v>P15</v>
      </c>
      <c r="C96" s="182" t="str">
        <f t="shared" si="21"/>
        <v>07</v>
      </c>
      <c r="D96" s="182" t="str">
        <f t="shared" si="25"/>
        <v>07</v>
      </c>
      <c r="E96" s="209" t="s">
        <v>1770</v>
      </c>
      <c r="F96" s="210" t="s">
        <v>43</v>
      </c>
      <c r="G96" s="210">
        <v>46.1</v>
      </c>
      <c r="H96" s="211"/>
      <c r="I96" s="212"/>
      <c r="J96" s="212"/>
      <c r="K96" s="526">
        <v>2.398207448E9</v>
      </c>
      <c r="L96" s="195" t="s">
        <v>1764</v>
      </c>
      <c r="M96" s="195" t="s">
        <v>1765</v>
      </c>
      <c r="N96" s="195" t="s">
        <v>1766</v>
      </c>
      <c r="O96" s="180" t="s">
        <v>117</v>
      </c>
      <c r="P96" s="189">
        <f t="shared" si="23"/>
        <v>100000000</v>
      </c>
      <c r="Q96" s="190" t="s">
        <v>0</v>
      </c>
      <c r="R96" s="191"/>
      <c r="S96" s="192" t="s">
        <v>1771</v>
      </c>
      <c r="T96" s="203"/>
      <c r="U96" s="47" t="s">
        <v>820</v>
      </c>
      <c r="V96" s="123"/>
      <c r="W96" s="217"/>
      <c r="X96" s="524"/>
      <c r="Y96" s="524"/>
      <c r="Z96" s="524"/>
      <c r="AA96" s="524"/>
      <c r="AB96" s="524"/>
      <c r="AC96" s="524"/>
      <c r="AD96" s="524"/>
      <c r="AE96" s="524"/>
    </row>
    <row r="97" ht="26.25" customHeight="1">
      <c r="A97" s="180">
        <f t="shared" si="19"/>
        <v>89</v>
      </c>
      <c r="B97" s="181" t="str">
        <f t="shared" si="20"/>
        <v>P15</v>
      </c>
      <c r="C97" s="182" t="str">
        <f t="shared" si="21"/>
        <v>07</v>
      </c>
      <c r="D97" s="182" t="str">
        <f t="shared" si="25"/>
        <v>33</v>
      </c>
      <c r="E97" s="209" t="s">
        <v>1772</v>
      </c>
      <c r="F97" s="210" t="s">
        <v>37</v>
      </c>
      <c r="G97" s="210">
        <v>30.2</v>
      </c>
      <c r="H97" s="211"/>
      <c r="I97" s="212"/>
      <c r="J97" s="212"/>
      <c r="K97" s="526">
        <v>1.509298346E9</v>
      </c>
      <c r="L97" s="211"/>
      <c r="M97" s="211"/>
      <c r="N97" s="211"/>
      <c r="O97" s="180" t="s">
        <v>52</v>
      </c>
      <c r="P97" s="189">
        <f t="shared" si="23"/>
        <v>50000000</v>
      </c>
      <c r="Q97" s="190" t="s">
        <v>0</v>
      </c>
      <c r="R97" s="191"/>
      <c r="S97" s="192" t="s">
        <v>1773</v>
      </c>
      <c r="T97" s="203"/>
      <c r="U97" s="47" t="s">
        <v>820</v>
      </c>
      <c r="V97" s="123"/>
      <c r="W97" s="217"/>
      <c r="X97" s="524"/>
      <c r="Y97" s="524"/>
      <c r="Z97" s="524"/>
      <c r="AA97" s="524"/>
      <c r="AB97" s="524"/>
      <c r="AC97" s="524"/>
      <c r="AD97" s="524"/>
      <c r="AE97" s="524"/>
    </row>
    <row r="98" ht="26.25" customHeight="1">
      <c r="A98" s="180">
        <f t="shared" si="19"/>
        <v>90</v>
      </c>
      <c r="B98" s="181" t="str">
        <f t="shared" si="20"/>
        <v>P15</v>
      </c>
      <c r="C98" s="182" t="str">
        <f t="shared" si="21"/>
        <v>07</v>
      </c>
      <c r="D98" s="182" t="str">
        <f t="shared" si="25"/>
        <v>36</v>
      </c>
      <c r="E98" s="209" t="s">
        <v>1774</v>
      </c>
      <c r="F98" s="210" t="s">
        <v>43</v>
      </c>
      <c r="G98" s="210">
        <v>46.1</v>
      </c>
      <c r="H98" s="211"/>
      <c r="I98" s="212"/>
      <c r="J98" s="212"/>
      <c r="K98" s="526">
        <v>2.116148914E9</v>
      </c>
      <c r="L98" s="195" t="s">
        <v>1674</v>
      </c>
      <c r="M98" s="195" t="s">
        <v>1675</v>
      </c>
      <c r="N98" s="195" t="s">
        <v>1676</v>
      </c>
      <c r="O98" s="180" t="s">
        <v>117</v>
      </c>
      <c r="P98" s="189">
        <f t="shared" si="23"/>
        <v>100000000</v>
      </c>
      <c r="Q98" s="190" t="s">
        <v>0</v>
      </c>
      <c r="R98" s="191"/>
      <c r="S98" s="192" t="s">
        <v>1775</v>
      </c>
      <c r="T98" s="203"/>
      <c r="U98" s="47" t="s">
        <v>820</v>
      </c>
      <c r="V98" s="123"/>
      <c r="W98" s="217"/>
      <c r="X98" s="524"/>
      <c r="Y98" s="524"/>
      <c r="Z98" s="524"/>
      <c r="AA98" s="524"/>
      <c r="AB98" s="524"/>
      <c r="AC98" s="524"/>
      <c r="AD98" s="524"/>
      <c r="AE98" s="524"/>
    </row>
    <row r="99" ht="26.25" customHeight="1">
      <c r="A99" s="180">
        <f t="shared" si="19"/>
        <v>91</v>
      </c>
      <c r="B99" s="181" t="str">
        <f t="shared" si="20"/>
        <v>P15</v>
      </c>
      <c r="C99" s="182" t="str">
        <f t="shared" si="21"/>
        <v>09</v>
      </c>
      <c r="D99" s="182" t="str">
        <f t="shared" si="25"/>
        <v>17</v>
      </c>
      <c r="E99" s="527" t="s">
        <v>1776</v>
      </c>
      <c r="F99" s="43" t="s">
        <v>43</v>
      </c>
      <c r="G99" s="43">
        <v>45.9</v>
      </c>
      <c r="H99" s="211"/>
      <c r="I99" s="212"/>
      <c r="J99" s="212"/>
      <c r="K99" s="528">
        <v>2.168666792E9</v>
      </c>
      <c r="L99" s="195" t="s">
        <v>1777</v>
      </c>
      <c r="M99" s="195" t="s">
        <v>705</v>
      </c>
      <c r="N99" s="195" t="s">
        <v>1778</v>
      </c>
      <c r="O99" s="180" t="s">
        <v>350</v>
      </c>
      <c r="P99" s="189">
        <f t="shared" si="23"/>
        <v>100000000</v>
      </c>
      <c r="Q99" s="190" t="s">
        <v>0</v>
      </c>
      <c r="R99" s="191"/>
      <c r="S99" s="192" t="s">
        <v>1779</v>
      </c>
      <c r="T99" s="191"/>
      <c r="U99" s="47" t="s">
        <v>820</v>
      </c>
      <c r="V99" s="123"/>
      <c r="W99" s="217"/>
      <c r="X99" s="524"/>
      <c r="Y99" s="524"/>
      <c r="Z99" s="524"/>
      <c r="AA99" s="524"/>
      <c r="AB99" s="524"/>
      <c r="AC99" s="524"/>
      <c r="AD99" s="524"/>
      <c r="AE99" s="524"/>
    </row>
    <row r="100" ht="26.25" customHeight="1">
      <c r="A100" s="180">
        <f t="shared" si="19"/>
        <v>92</v>
      </c>
      <c r="B100" s="181" t="str">
        <f t="shared" si="20"/>
        <v>P15</v>
      </c>
      <c r="C100" s="182" t="str">
        <f t="shared" si="21"/>
        <v>09</v>
      </c>
      <c r="D100" s="182" t="str">
        <f t="shared" si="25"/>
        <v>18</v>
      </c>
      <c r="E100" s="527" t="s">
        <v>1780</v>
      </c>
      <c r="F100" s="43" t="s">
        <v>43</v>
      </c>
      <c r="G100" s="43">
        <v>46.1</v>
      </c>
      <c r="H100" s="211"/>
      <c r="I100" s="212"/>
      <c r="J100" s="212"/>
      <c r="K100" s="528">
        <v>2.178116321E9</v>
      </c>
      <c r="L100" s="195" t="s">
        <v>1781</v>
      </c>
      <c r="M100" s="195" t="s">
        <v>712</v>
      </c>
      <c r="N100" s="195" t="s">
        <v>1782</v>
      </c>
      <c r="O100" s="180" t="s">
        <v>117</v>
      </c>
      <c r="P100" s="189">
        <f t="shared" si="23"/>
        <v>100000000</v>
      </c>
      <c r="Q100" s="190" t="s">
        <v>0</v>
      </c>
      <c r="R100" s="191"/>
      <c r="S100" s="192" t="s">
        <v>1783</v>
      </c>
      <c r="T100" s="191"/>
      <c r="U100" s="47" t="s">
        <v>820</v>
      </c>
      <c r="V100" s="123"/>
      <c r="W100" s="217"/>
      <c r="X100" s="524"/>
      <c r="Y100" s="524"/>
      <c r="Z100" s="524"/>
      <c r="AA100" s="524"/>
      <c r="AB100" s="524"/>
      <c r="AC100" s="524"/>
      <c r="AD100" s="524"/>
      <c r="AE100" s="524"/>
    </row>
    <row r="101" ht="26.25" customHeight="1">
      <c r="A101" s="17" t="s">
        <v>822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78"/>
      <c r="T101" s="178"/>
      <c r="U101" s="178"/>
      <c r="V101" s="179"/>
      <c r="W101" s="217"/>
      <c r="X101" s="524"/>
      <c r="Y101" s="524"/>
      <c r="Z101" s="524"/>
      <c r="AA101" s="524"/>
      <c r="AB101" s="524"/>
      <c r="AC101" s="524"/>
      <c r="AD101" s="524"/>
      <c r="AE101" s="524"/>
    </row>
    <row r="102" ht="26.25" customHeight="1">
      <c r="A102" s="180">
        <f t="shared" ref="A102:A140" si="26">ROW()-9</f>
        <v>93</v>
      </c>
      <c r="B102" s="181" t="str">
        <f t="shared" ref="B102:B140" si="27">LEFT(E102,3)</f>
        <v>P19</v>
      </c>
      <c r="C102" s="182" t="str">
        <f t="shared" ref="C102:C140" si="28">MID(E102,4,2)</f>
        <v>03</v>
      </c>
      <c r="D102" s="182" t="str">
        <f t="shared" ref="D102:D115" si="29">RIGHT(E102,2.2)</f>
        <v>06</v>
      </c>
      <c r="E102" s="183" t="s">
        <v>984</v>
      </c>
      <c r="F102" s="27" t="s">
        <v>43</v>
      </c>
      <c r="G102" s="27">
        <v>46.1</v>
      </c>
      <c r="H102" s="185"/>
      <c r="I102" s="185"/>
      <c r="J102" s="185"/>
      <c r="K102" s="245">
        <v>2.096287568E9</v>
      </c>
      <c r="L102" s="195" t="s">
        <v>1784</v>
      </c>
      <c r="M102" s="195" t="s">
        <v>673</v>
      </c>
      <c r="N102" s="195" t="s">
        <v>1785</v>
      </c>
      <c r="O102" s="180" t="s">
        <v>117</v>
      </c>
      <c r="P102" s="189">
        <f t="shared" ref="P102:P140" si="30">IF(F102="2BR",150000000,IF(F102="Studio",50000000,100000000))</f>
        <v>100000000</v>
      </c>
      <c r="Q102" s="190"/>
      <c r="R102" s="191"/>
      <c r="S102" s="192" t="s">
        <v>985</v>
      </c>
      <c r="T102" s="203"/>
      <c r="U102" s="47" t="s">
        <v>820</v>
      </c>
      <c r="V102" s="123" t="s">
        <v>1666</v>
      </c>
      <c r="W102" s="217"/>
      <c r="X102" s="524"/>
      <c r="Y102" s="524"/>
      <c r="Z102" s="524"/>
      <c r="AA102" s="524"/>
      <c r="AB102" s="524"/>
      <c r="AC102" s="524"/>
      <c r="AD102" s="524"/>
      <c r="AE102" s="524"/>
    </row>
    <row r="103" ht="26.25" customHeight="1">
      <c r="A103" s="180">
        <f t="shared" si="26"/>
        <v>94</v>
      </c>
      <c r="B103" s="181" t="str">
        <f t="shared" si="27"/>
        <v>P19</v>
      </c>
      <c r="C103" s="182" t="str">
        <f t="shared" si="28"/>
        <v>03</v>
      </c>
      <c r="D103" s="182" t="str">
        <f t="shared" si="29"/>
        <v>07</v>
      </c>
      <c r="E103" s="183" t="s">
        <v>986</v>
      </c>
      <c r="F103" s="27" t="s">
        <v>43</v>
      </c>
      <c r="G103" s="27">
        <v>46.1</v>
      </c>
      <c r="H103" s="185"/>
      <c r="I103" s="185"/>
      <c r="J103" s="185"/>
      <c r="K103" s="245">
        <v>2.096287568E9</v>
      </c>
      <c r="L103" s="195" t="s">
        <v>1784</v>
      </c>
      <c r="M103" s="195" t="s">
        <v>673</v>
      </c>
      <c r="N103" s="195" t="s">
        <v>1785</v>
      </c>
      <c r="O103" s="180" t="s">
        <v>117</v>
      </c>
      <c r="P103" s="189">
        <f t="shared" si="30"/>
        <v>100000000</v>
      </c>
      <c r="Q103" s="190"/>
      <c r="R103" s="191"/>
      <c r="S103" s="192" t="s">
        <v>987</v>
      </c>
      <c r="T103" s="203"/>
      <c r="U103" s="47" t="s">
        <v>820</v>
      </c>
      <c r="V103" s="123" t="s">
        <v>1666</v>
      </c>
      <c r="W103" s="217"/>
      <c r="X103" s="524"/>
      <c r="Y103" s="524"/>
      <c r="Z103" s="524"/>
      <c r="AA103" s="524"/>
      <c r="AB103" s="524"/>
      <c r="AC103" s="524"/>
      <c r="AD103" s="524"/>
      <c r="AE103" s="524"/>
    </row>
    <row r="104" ht="26.25" customHeight="1">
      <c r="A104" s="180">
        <f t="shared" si="26"/>
        <v>95</v>
      </c>
      <c r="B104" s="181" t="str">
        <f t="shared" si="27"/>
        <v>P19</v>
      </c>
      <c r="C104" s="182" t="str">
        <f t="shared" si="28"/>
        <v>03</v>
      </c>
      <c r="D104" s="182" t="str">
        <f t="shared" si="29"/>
        <v>08</v>
      </c>
      <c r="E104" s="183" t="s">
        <v>988</v>
      </c>
      <c r="F104" s="27" t="s">
        <v>43</v>
      </c>
      <c r="G104" s="27">
        <v>46.1</v>
      </c>
      <c r="H104" s="185"/>
      <c r="I104" s="185"/>
      <c r="J104" s="185"/>
      <c r="K104" s="245">
        <v>2.096287568E9</v>
      </c>
      <c r="L104" s="195" t="s">
        <v>1784</v>
      </c>
      <c r="M104" s="195" t="s">
        <v>673</v>
      </c>
      <c r="N104" s="195" t="s">
        <v>1785</v>
      </c>
      <c r="O104" s="180" t="s">
        <v>117</v>
      </c>
      <c r="P104" s="189">
        <f t="shared" si="30"/>
        <v>100000000</v>
      </c>
      <c r="Q104" s="190"/>
      <c r="R104" s="191"/>
      <c r="S104" s="192" t="s">
        <v>989</v>
      </c>
      <c r="T104" s="203"/>
      <c r="U104" s="47" t="s">
        <v>820</v>
      </c>
      <c r="V104" s="123" t="s">
        <v>1666</v>
      </c>
      <c r="W104" s="217"/>
      <c r="X104" s="524"/>
      <c r="Y104" s="524"/>
      <c r="Z104" s="524"/>
      <c r="AA104" s="524"/>
      <c r="AB104" s="524"/>
      <c r="AC104" s="524"/>
      <c r="AD104" s="524"/>
      <c r="AE104" s="524"/>
    </row>
    <row r="105" ht="26.25" customHeight="1">
      <c r="A105" s="180">
        <f t="shared" si="26"/>
        <v>96</v>
      </c>
      <c r="B105" s="181" t="str">
        <f t="shared" si="27"/>
        <v>P19</v>
      </c>
      <c r="C105" s="182" t="str">
        <f t="shared" si="28"/>
        <v>03</v>
      </c>
      <c r="D105" s="182" t="str">
        <f t="shared" si="29"/>
        <v>31</v>
      </c>
      <c r="E105" s="183" t="s">
        <v>990</v>
      </c>
      <c r="F105" s="27" t="s">
        <v>43</v>
      </c>
      <c r="G105" s="27">
        <v>46.1</v>
      </c>
      <c r="H105" s="185"/>
      <c r="I105" s="185"/>
      <c r="J105" s="185"/>
      <c r="K105" s="245">
        <v>2.036703524E9</v>
      </c>
      <c r="L105" s="195" t="s">
        <v>1786</v>
      </c>
      <c r="M105" s="195" t="s">
        <v>1787</v>
      </c>
      <c r="N105" s="195" t="s">
        <v>1788</v>
      </c>
      <c r="O105" s="180" t="s">
        <v>117</v>
      </c>
      <c r="P105" s="189">
        <f t="shared" si="30"/>
        <v>100000000</v>
      </c>
      <c r="Q105" s="190"/>
      <c r="R105" s="191"/>
      <c r="S105" s="192" t="s">
        <v>991</v>
      </c>
      <c r="T105" s="203"/>
      <c r="U105" s="47" t="s">
        <v>820</v>
      </c>
      <c r="V105" s="123" t="s">
        <v>1666</v>
      </c>
      <c r="W105" s="217"/>
      <c r="X105" s="524"/>
      <c r="Y105" s="524"/>
      <c r="Z105" s="524"/>
      <c r="AA105" s="524"/>
      <c r="AB105" s="524"/>
      <c r="AC105" s="524"/>
      <c r="AD105" s="524"/>
      <c r="AE105" s="524"/>
    </row>
    <row r="106" ht="26.25" customHeight="1">
      <c r="A106" s="180">
        <f t="shared" si="26"/>
        <v>97</v>
      </c>
      <c r="B106" s="181" t="str">
        <f t="shared" si="27"/>
        <v>P19</v>
      </c>
      <c r="C106" s="182" t="str">
        <f t="shared" si="28"/>
        <v>03</v>
      </c>
      <c r="D106" s="182" t="str">
        <f t="shared" si="29"/>
        <v>32</v>
      </c>
      <c r="E106" s="183" t="s">
        <v>992</v>
      </c>
      <c r="F106" s="27" t="s">
        <v>43</v>
      </c>
      <c r="G106" s="27">
        <v>46.1</v>
      </c>
      <c r="H106" s="185"/>
      <c r="I106" s="185"/>
      <c r="J106" s="185"/>
      <c r="K106" s="245">
        <v>2.036703524E9</v>
      </c>
      <c r="L106" s="195" t="s">
        <v>1786</v>
      </c>
      <c r="M106" s="195" t="s">
        <v>1787</v>
      </c>
      <c r="N106" s="195" t="s">
        <v>1788</v>
      </c>
      <c r="O106" s="180" t="s">
        <v>117</v>
      </c>
      <c r="P106" s="189">
        <f t="shared" si="30"/>
        <v>100000000</v>
      </c>
      <c r="Q106" s="190"/>
      <c r="R106" s="191"/>
      <c r="S106" s="192" t="s">
        <v>993</v>
      </c>
      <c r="T106" s="203"/>
      <c r="U106" s="47" t="s">
        <v>820</v>
      </c>
      <c r="V106" s="123" t="s">
        <v>1666</v>
      </c>
      <c r="W106" s="217"/>
      <c r="X106" s="524"/>
      <c r="Y106" s="524"/>
      <c r="Z106" s="524"/>
      <c r="AA106" s="524"/>
      <c r="AB106" s="524"/>
      <c r="AC106" s="524"/>
      <c r="AD106" s="524"/>
      <c r="AE106" s="524"/>
    </row>
    <row r="107" ht="26.25" customHeight="1">
      <c r="A107" s="180">
        <f t="shared" si="26"/>
        <v>98</v>
      </c>
      <c r="B107" s="181" t="str">
        <f t="shared" si="27"/>
        <v>P19</v>
      </c>
      <c r="C107" s="182" t="str">
        <f t="shared" si="28"/>
        <v>03</v>
      </c>
      <c r="D107" s="182" t="str">
        <f t="shared" si="29"/>
        <v>36</v>
      </c>
      <c r="E107" s="183" t="s">
        <v>994</v>
      </c>
      <c r="F107" s="27" t="s">
        <v>43</v>
      </c>
      <c r="G107" s="27">
        <v>46.2</v>
      </c>
      <c r="H107" s="185"/>
      <c r="I107" s="185"/>
      <c r="J107" s="185"/>
      <c r="K107" s="245">
        <v>2.041121536E9</v>
      </c>
      <c r="L107" s="195" t="s">
        <v>1789</v>
      </c>
      <c r="M107" s="195" t="s">
        <v>1790</v>
      </c>
      <c r="N107" s="195" t="s">
        <v>1791</v>
      </c>
      <c r="O107" s="180" t="s">
        <v>350</v>
      </c>
      <c r="P107" s="189">
        <f t="shared" si="30"/>
        <v>100000000</v>
      </c>
      <c r="Q107" s="190"/>
      <c r="R107" s="191"/>
      <c r="S107" s="192" t="s">
        <v>998</v>
      </c>
      <c r="T107" s="203"/>
      <c r="U107" s="47" t="s">
        <v>820</v>
      </c>
      <c r="V107" s="123" t="s">
        <v>1666</v>
      </c>
      <c r="W107" s="217"/>
      <c r="X107" s="524"/>
      <c r="Y107" s="524"/>
      <c r="Z107" s="524"/>
      <c r="AA107" s="524"/>
      <c r="AB107" s="524"/>
      <c r="AC107" s="524"/>
      <c r="AD107" s="524"/>
      <c r="AE107" s="524"/>
    </row>
    <row r="108" ht="26.25" customHeight="1">
      <c r="A108" s="180">
        <f t="shared" si="26"/>
        <v>99</v>
      </c>
      <c r="B108" s="181" t="str">
        <f t="shared" si="27"/>
        <v>P19</v>
      </c>
      <c r="C108" s="182" t="str">
        <f t="shared" si="28"/>
        <v>03</v>
      </c>
      <c r="D108" s="182" t="str">
        <f t="shared" si="29"/>
        <v>37</v>
      </c>
      <c r="E108" s="183" t="s">
        <v>999</v>
      </c>
      <c r="F108" s="27" t="s">
        <v>32</v>
      </c>
      <c r="G108" s="27">
        <v>59.2</v>
      </c>
      <c r="H108" s="185"/>
      <c r="I108" s="185"/>
      <c r="J108" s="185"/>
      <c r="K108" s="245">
        <v>2.864718896E9</v>
      </c>
      <c r="L108" s="195" t="s">
        <v>1792</v>
      </c>
      <c r="M108" s="195" t="s">
        <v>1793</v>
      </c>
      <c r="N108" s="195" t="s">
        <v>1794</v>
      </c>
      <c r="O108" s="180" t="s">
        <v>350</v>
      </c>
      <c r="P108" s="189">
        <f t="shared" si="30"/>
        <v>150000000</v>
      </c>
      <c r="Q108" s="190"/>
      <c r="R108" s="191"/>
      <c r="S108" s="192" t="s">
        <v>1000</v>
      </c>
      <c r="T108" s="203"/>
      <c r="U108" s="47" t="s">
        <v>820</v>
      </c>
      <c r="V108" s="123" t="s">
        <v>1666</v>
      </c>
      <c r="W108" s="217"/>
      <c r="X108" s="524"/>
      <c r="Y108" s="524"/>
      <c r="Z108" s="524"/>
      <c r="AA108" s="524"/>
      <c r="AB108" s="524"/>
      <c r="AC108" s="524"/>
      <c r="AD108" s="524"/>
      <c r="AE108" s="524"/>
    </row>
    <row r="109" ht="26.25" customHeight="1">
      <c r="A109" s="180">
        <f t="shared" si="26"/>
        <v>100</v>
      </c>
      <c r="B109" s="181" t="str">
        <f t="shared" si="27"/>
        <v>P19</v>
      </c>
      <c r="C109" s="182" t="str">
        <f t="shared" si="28"/>
        <v>03</v>
      </c>
      <c r="D109" s="182" t="str">
        <f t="shared" si="29"/>
        <v>45</v>
      </c>
      <c r="E109" s="183" t="s">
        <v>1001</v>
      </c>
      <c r="F109" s="27" t="s">
        <v>43</v>
      </c>
      <c r="G109" s="27">
        <v>46.1</v>
      </c>
      <c r="H109" s="185"/>
      <c r="I109" s="185"/>
      <c r="J109" s="185"/>
      <c r="K109" s="245">
        <v>2.096287568E9</v>
      </c>
      <c r="L109" s="195" t="s">
        <v>1784</v>
      </c>
      <c r="M109" s="195" t="s">
        <v>673</v>
      </c>
      <c r="N109" s="195" t="s">
        <v>1785</v>
      </c>
      <c r="O109" s="180" t="s">
        <v>117</v>
      </c>
      <c r="P109" s="189">
        <f t="shared" si="30"/>
        <v>100000000</v>
      </c>
      <c r="Q109" s="190"/>
      <c r="R109" s="191"/>
      <c r="S109" s="192" t="s">
        <v>1002</v>
      </c>
      <c r="T109" s="203"/>
      <c r="U109" s="47" t="s">
        <v>820</v>
      </c>
      <c r="V109" s="123" t="s">
        <v>1666</v>
      </c>
      <c r="W109" s="217"/>
      <c r="X109" s="524"/>
      <c r="Y109" s="524"/>
      <c r="Z109" s="524"/>
      <c r="AA109" s="524"/>
      <c r="AB109" s="524"/>
      <c r="AC109" s="524"/>
      <c r="AD109" s="524"/>
      <c r="AE109" s="524"/>
    </row>
    <row r="110" ht="26.25" customHeight="1">
      <c r="A110" s="180">
        <f t="shared" si="26"/>
        <v>101</v>
      </c>
      <c r="B110" s="181" t="str">
        <f t="shared" si="27"/>
        <v>P19</v>
      </c>
      <c r="C110" s="182" t="str">
        <f t="shared" si="28"/>
        <v>08</v>
      </c>
      <c r="D110" s="182" t="str">
        <f t="shared" si="29"/>
        <v>21</v>
      </c>
      <c r="E110" s="183" t="s">
        <v>1003</v>
      </c>
      <c r="F110" s="27" t="s">
        <v>43</v>
      </c>
      <c r="G110" s="27">
        <v>46.3</v>
      </c>
      <c r="H110" s="185"/>
      <c r="I110" s="185"/>
      <c r="J110" s="185"/>
      <c r="K110" s="245">
        <v>2.124539604E9</v>
      </c>
      <c r="L110" s="195" t="s">
        <v>1795</v>
      </c>
      <c r="M110" s="195" t="s">
        <v>1796</v>
      </c>
      <c r="N110" s="195" t="s">
        <v>1797</v>
      </c>
      <c r="O110" s="180" t="s">
        <v>52</v>
      </c>
      <c r="P110" s="189">
        <f t="shared" si="30"/>
        <v>100000000</v>
      </c>
      <c r="Q110" s="190"/>
      <c r="R110" s="191"/>
      <c r="S110" s="192" t="s">
        <v>1007</v>
      </c>
      <c r="T110" s="203"/>
      <c r="U110" s="47" t="s">
        <v>820</v>
      </c>
      <c r="V110" s="123" t="s">
        <v>1666</v>
      </c>
      <c r="W110" s="217"/>
      <c r="X110" s="524"/>
      <c r="Y110" s="524"/>
      <c r="Z110" s="524"/>
      <c r="AA110" s="524"/>
      <c r="AB110" s="524"/>
      <c r="AC110" s="524"/>
      <c r="AD110" s="524"/>
      <c r="AE110" s="524"/>
    </row>
    <row r="111" ht="26.25" customHeight="1">
      <c r="A111" s="180">
        <f t="shared" si="26"/>
        <v>102</v>
      </c>
      <c r="B111" s="181" t="str">
        <f t="shared" si="27"/>
        <v>P19</v>
      </c>
      <c r="C111" s="182" t="str">
        <f t="shared" si="28"/>
        <v>08</v>
      </c>
      <c r="D111" s="182" t="str">
        <f t="shared" si="29"/>
        <v>22</v>
      </c>
      <c r="E111" s="183" t="s">
        <v>1008</v>
      </c>
      <c r="F111" s="27" t="s">
        <v>43</v>
      </c>
      <c r="G111" s="27">
        <v>46.3</v>
      </c>
      <c r="H111" s="185"/>
      <c r="I111" s="185"/>
      <c r="J111" s="185"/>
      <c r="K111" s="245">
        <v>2.124539604E9</v>
      </c>
      <c r="L111" s="195" t="s">
        <v>1795</v>
      </c>
      <c r="M111" s="195" t="s">
        <v>1796</v>
      </c>
      <c r="N111" s="195" t="s">
        <v>1797</v>
      </c>
      <c r="O111" s="180" t="s">
        <v>52</v>
      </c>
      <c r="P111" s="189">
        <f t="shared" si="30"/>
        <v>100000000</v>
      </c>
      <c r="Q111" s="190"/>
      <c r="R111" s="191"/>
      <c r="S111" s="192" t="s">
        <v>1009</v>
      </c>
      <c r="T111" s="203"/>
      <c r="U111" s="47" t="s">
        <v>820</v>
      </c>
      <c r="V111" s="123" t="s">
        <v>1666</v>
      </c>
      <c r="W111" s="217"/>
      <c r="X111" s="524"/>
      <c r="Y111" s="524"/>
      <c r="Z111" s="524"/>
      <c r="AA111" s="524"/>
      <c r="AB111" s="524"/>
      <c r="AC111" s="524"/>
      <c r="AD111" s="524"/>
      <c r="AE111" s="524"/>
    </row>
    <row r="112" ht="26.25" customHeight="1">
      <c r="A112" s="180">
        <f t="shared" si="26"/>
        <v>103</v>
      </c>
      <c r="B112" s="181" t="str">
        <f t="shared" si="27"/>
        <v>P19</v>
      </c>
      <c r="C112" s="182" t="str">
        <f t="shared" si="28"/>
        <v>03</v>
      </c>
      <c r="D112" s="182" t="str">
        <f t="shared" si="29"/>
        <v>35</v>
      </c>
      <c r="E112" s="183" t="s">
        <v>1010</v>
      </c>
      <c r="F112" s="27" t="s">
        <v>43</v>
      </c>
      <c r="G112" s="27">
        <v>46.2</v>
      </c>
      <c r="H112" s="185"/>
      <c r="I112" s="185"/>
      <c r="J112" s="185"/>
      <c r="K112" s="245">
        <v>2.001312674E9</v>
      </c>
      <c r="L112" s="195" t="s">
        <v>1798</v>
      </c>
      <c r="M112" s="195" t="s">
        <v>1799</v>
      </c>
      <c r="N112" s="195" t="s">
        <v>1800</v>
      </c>
      <c r="O112" s="180" t="s">
        <v>350</v>
      </c>
      <c r="P112" s="189">
        <f t="shared" si="30"/>
        <v>100000000</v>
      </c>
      <c r="Q112" s="190" t="s">
        <v>777</v>
      </c>
      <c r="R112" s="191"/>
      <c r="S112" s="192" t="s">
        <v>1801</v>
      </c>
      <c r="T112" s="203"/>
      <c r="U112" s="47" t="s">
        <v>1682</v>
      </c>
      <c r="V112" s="123" t="s">
        <v>564</v>
      </c>
      <c r="W112" s="217"/>
      <c r="X112" s="524"/>
      <c r="Y112" s="524"/>
      <c r="Z112" s="524"/>
      <c r="AA112" s="524"/>
      <c r="AB112" s="524"/>
      <c r="AC112" s="524"/>
      <c r="AD112" s="524"/>
      <c r="AE112" s="524"/>
    </row>
    <row r="113" ht="26.25" customHeight="1">
      <c r="A113" s="180">
        <f t="shared" si="26"/>
        <v>104</v>
      </c>
      <c r="B113" s="181" t="str">
        <f t="shared" si="27"/>
        <v>P19</v>
      </c>
      <c r="C113" s="182" t="str">
        <f t="shared" si="28"/>
        <v>03</v>
      </c>
      <c r="D113" s="182" t="str">
        <f t="shared" si="29"/>
        <v>42</v>
      </c>
      <c r="E113" s="183" t="s">
        <v>847</v>
      </c>
      <c r="F113" s="27" t="s">
        <v>43</v>
      </c>
      <c r="G113" s="27">
        <v>46.2</v>
      </c>
      <c r="H113" s="185"/>
      <c r="I113" s="185"/>
      <c r="J113" s="185"/>
      <c r="K113" s="245">
        <v>2.0598317E9</v>
      </c>
      <c r="L113" s="195" t="s">
        <v>1802</v>
      </c>
      <c r="M113" s="195" t="s">
        <v>1803</v>
      </c>
      <c r="N113" s="195" t="s">
        <v>1804</v>
      </c>
      <c r="O113" s="180" t="s">
        <v>350</v>
      </c>
      <c r="P113" s="189">
        <f t="shared" si="30"/>
        <v>100000000</v>
      </c>
      <c r="Q113" s="190" t="s">
        <v>777</v>
      </c>
      <c r="R113" s="191"/>
      <c r="S113" s="192" t="s">
        <v>1805</v>
      </c>
      <c r="T113" s="203"/>
      <c r="U113" s="47" t="s">
        <v>1682</v>
      </c>
      <c r="V113" s="123" t="s">
        <v>564</v>
      </c>
      <c r="W113" s="217"/>
      <c r="X113" s="524"/>
      <c r="Y113" s="524"/>
      <c r="Z113" s="524"/>
      <c r="AA113" s="524"/>
      <c r="AB113" s="524"/>
      <c r="AC113" s="524"/>
      <c r="AD113" s="524"/>
      <c r="AE113" s="524"/>
    </row>
    <row r="114" ht="26.25" customHeight="1">
      <c r="A114" s="180">
        <f t="shared" si="26"/>
        <v>105</v>
      </c>
      <c r="B114" s="181" t="str">
        <f t="shared" si="27"/>
        <v>P19</v>
      </c>
      <c r="C114" s="182" t="str">
        <f t="shared" si="28"/>
        <v>07</v>
      </c>
      <c r="D114" s="182" t="str">
        <f t="shared" si="29"/>
        <v>05</v>
      </c>
      <c r="E114" s="183" t="s">
        <v>1806</v>
      </c>
      <c r="F114" s="27" t="s">
        <v>43</v>
      </c>
      <c r="G114" s="27">
        <v>46.3</v>
      </c>
      <c r="H114" s="185"/>
      <c r="I114" s="185"/>
      <c r="J114" s="185"/>
      <c r="K114" s="245">
        <v>2.166409634E9</v>
      </c>
      <c r="L114" s="195" t="s">
        <v>1807</v>
      </c>
      <c r="M114" s="195" t="s">
        <v>1808</v>
      </c>
      <c r="N114" s="195" t="s">
        <v>1809</v>
      </c>
      <c r="O114" s="180" t="s">
        <v>52</v>
      </c>
      <c r="P114" s="189">
        <f t="shared" si="30"/>
        <v>100000000</v>
      </c>
      <c r="Q114" s="190" t="s">
        <v>777</v>
      </c>
      <c r="R114" s="191"/>
      <c r="S114" s="192" t="s">
        <v>1810</v>
      </c>
      <c r="T114" s="203"/>
      <c r="U114" s="47" t="s">
        <v>1682</v>
      </c>
      <c r="V114" s="123" t="s">
        <v>564</v>
      </c>
      <c r="W114" s="217"/>
      <c r="X114" s="524"/>
      <c r="Y114" s="524"/>
      <c r="Z114" s="524"/>
      <c r="AA114" s="524"/>
      <c r="AB114" s="524"/>
      <c r="AC114" s="524"/>
      <c r="AD114" s="524"/>
      <c r="AE114" s="524"/>
    </row>
    <row r="115" ht="26.25" customHeight="1">
      <c r="A115" s="180">
        <f t="shared" si="26"/>
        <v>106</v>
      </c>
      <c r="B115" s="181" t="str">
        <f t="shared" si="27"/>
        <v>P19</v>
      </c>
      <c r="C115" s="182" t="str">
        <f t="shared" si="28"/>
        <v>07</v>
      </c>
      <c r="D115" s="182" t="str">
        <f t="shared" si="29"/>
        <v>11</v>
      </c>
      <c r="E115" s="183" t="s">
        <v>950</v>
      </c>
      <c r="F115" s="27" t="s">
        <v>43</v>
      </c>
      <c r="G115" s="27">
        <v>46.3</v>
      </c>
      <c r="H115" s="185"/>
      <c r="I115" s="185"/>
      <c r="J115" s="185"/>
      <c r="K115" s="245">
        <v>2.124097204E9</v>
      </c>
      <c r="L115" s="195" t="s">
        <v>1811</v>
      </c>
      <c r="M115" s="195" t="s">
        <v>1812</v>
      </c>
      <c r="N115" s="195" t="s">
        <v>1813</v>
      </c>
      <c r="O115" s="180" t="s">
        <v>52</v>
      </c>
      <c r="P115" s="189">
        <f t="shared" si="30"/>
        <v>100000000</v>
      </c>
      <c r="Q115" s="190" t="s">
        <v>777</v>
      </c>
      <c r="R115" s="191"/>
      <c r="S115" s="192" t="s">
        <v>1814</v>
      </c>
      <c r="T115" s="203"/>
      <c r="U115" s="47" t="s">
        <v>1682</v>
      </c>
      <c r="V115" s="123" t="s">
        <v>564</v>
      </c>
      <c r="W115" s="217"/>
      <c r="X115" s="524"/>
      <c r="Y115" s="524"/>
      <c r="Z115" s="524"/>
      <c r="AA115" s="524"/>
      <c r="AB115" s="524"/>
      <c r="AC115" s="524"/>
      <c r="AD115" s="524"/>
      <c r="AE115" s="524"/>
    </row>
    <row r="116" ht="26.25" customHeight="1">
      <c r="A116" s="180">
        <f t="shared" si="26"/>
        <v>107</v>
      </c>
      <c r="B116" s="181" t="str">
        <f t="shared" si="27"/>
        <v>P19</v>
      </c>
      <c r="C116" s="182" t="str">
        <f t="shared" si="28"/>
        <v>07</v>
      </c>
      <c r="D116" s="182" t="str">
        <f>RIGHT(E116,3.2)</f>
        <v>12A</v>
      </c>
      <c r="E116" s="183" t="s">
        <v>1815</v>
      </c>
      <c r="F116" s="27" t="s">
        <v>43</v>
      </c>
      <c r="G116" s="27">
        <v>46.2</v>
      </c>
      <c r="H116" s="185"/>
      <c r="I116" s="185"/>
      <c r="J116" s="185"/>
      <c r="K116" s="245">
        <v>2.140620041E9</v>
      </c>
      <c r="L116" s="195" t="s">
        <v>1816</v>
      </c>
      <c r="M116" s="195" t="s">
        <v>1817</v>
      </c>
      <c r="N116" s="195" t="s">
        <v>1818</v>
      </c>
      <c r="O116" s="180" t="s">
        <v>350</v>
      </c>
      <c r="P116" s="189">
        <f t="shared" si="30"/>
        <v>100000000</v>
      </c>
      <c r="Q116" s="190" t="s">
        <v>777</v>
      </c>
      <c r="R116" s="191"/>
      <c r="S116" s="192" t="s">
        <v>1819</v>
      </c>
      <c r="T116" s="203"/>
      <c r="U116" s="47" t="s">
        <v>1682</v>
      </c>
      <c r="V116" s="123" t="s">
        <v>564</v>
      </c>
      <c r="W116" s="217"/>
      <c r="X116" s="524"/>
      <c r="Y116" s="524"/>
      <c r="Z116" s="524"/>
      <c r="AA116" s="524"/>
      <c r="AB116" s="524"/>
      <c r="AC116" s="524"/>
      <c r="AD116" s="524"/>
      <c r="AE116" s="524"/>
    </row>
    <row r="117" ht="26.25" customHeight="1">
      <c r="A117" s="180">
        <f t="shared" si="26"/>
        <v>108</v>
      </c>
      <c r="B117" s="181" t="str">
        <f t="shared" si="27"/>
        <v>P19</v>
      </c>
      <c r="C117" s="182" t="str">
        <f t="shared" si="28"/>
        <v>07</v>
      </c>
      <c r="D117" s="182" t="str">
        <f t="shared" ref="D117:D124" si="31">RIGHT(E117,2.2)</f>
        <v>15</v>
      </c>
      <c r="E117" s="183" t="s">
        <v>1820</v>
      </c>
      <c r="F117" s="27" t="s">
        <v>32</v>
      </c>
      <c r="G117" s="27">
        <v>59.4</v>
      </c>
      <c r="H117" s="185"/>
      <c r="I117" s="185"/>
      <c r="J117" s="185"/>
      <c r="K117" s="245">
        <v>3.044620196E9</v>
      </c>
      <c r="L117" s="195" t="s">
        <v>1821</v>
      </c>
      <c r="M117" s="195" t="s">
        <v>1822</v>
      </c>
      <c r="N117" s="195" t="s">
        <v>1823</v>
      </c>
      <c r="O117" s="180" t="s">
        <v>117</v>
      </c>
      <c r="P117" s="189">
        <f t="shared" si="30"/>
        <v>150000000</v>
      </c>
      <c r="Q117" s="190" t="s">
        <v>777</v>
      </c>
      <c r="R117" s="191"/>
      <c r="S117" s="192" t="s">
        <v>1824</v>
      </c>
      <c r="T117" s="203"/>
      <c r="U117" s="47" t="s">
        <v>1682</v>
      </c>
      <c r="V117" s="123" t="s">
        <v>564</v>
      </c>
      <c r="W117" s="217"/>
      <c r="X117" s="524"/>
      <c r="Y117" s="524"/>
      <c r="Z117" s="524"/>
      <c r="AA117" s="524"/>
      <c r="AB117" s="524"/>
      <c r="AC117" s="524"/>
      <c r="AD117" s="524"/>
      <c r="AE117" s="524"/>
    </row>
    <row r="118" ht="26.25" customHeight="1">
      <c r="A118" s="180">
        <f t="shared" si="26"/>
        <v>109</v>
      </c>
      <c r="B118" s="181" t="str">
        <f t="shared" si="27"/>
        <v>P19</v>
      </c>
      <c r="C118" s="182" t="str">
        <f t="shared" si="28"/>
        <v>07</v>
      </c>
      <c r="D118" s="182" t="str">
        <f t="shared" si="31"/>
        <v>27</v>
      </c>
      <c r="E118" s="183" t="s">
        <v>957</v>
      </c>
      <c r="F118" s="27" t="s">
        <v>43</v>
      </c>
      <c r="G118" s="27">
        <v>46.5</v>
      </c>
      <c r="H118" s="185"/>
      <c r="I118" s="185"/>
      <c r="J118" s="185"/>
      <c r="K118" s="245">
        <v>2.072624072E9</v>
      </c>
      <c r="L118" s="195" t="s">
        <v>1825</v>
      </c>
      <c r="M118" s="195" t="s">
        <v>1826</v>
      </c>
      <c r="N118" s="195" t="s">
        <v>1827</v>
      </c>
      <c r="O118" s="180" t="s">
        <v>52</v>
      </c>
      <c r="P118" s="189">
        <f t="shared" si="30"/>
        <v>100000000</v>
      </c>
      <c r="Q118" s="190" t="s">
        <v>777</v>
      </c>
      <c r="R118" s="191"/>
      <c r="S118" s="192" t="s">
        <v>1828</v>
      </c>
      <c r="T118" s="203"/>
      <c r="U118" s="47" t="s">
        <v>1682</v>
      </c>
      <c r="V118" s="123" t="s">
        <v>564</v>
      </c>
      <c r="W118" s="217"/>
      <c r="X118" s="524"/>
      <c r="Y118" s="524"/>
      <c r="Z118" s="524"/>
      <c r="AA118" s="524"/>
      <c r="AB118" s="524"/>
      <c r="AC118" s="524"/>
      <c r="AD118" s="524"/>
      <c r="AE118" s="524"/>
    </row>
    <row r="119" ht="26.25" customHeight="1">
      <c r="A119" s="180">
        <f t="shared" si="26"/>
        <v>110</v>
      </c>
      <c r="B119" s="181" t="str">
        <f t="shared" si="27"/>
        <v>P19</v>
      </c>
      <c r="C119" s="182" t="str">
        <f t="shared" si="28"/>
        <v>07</v>
      </c>
      <c r="D119" s="182" t="str">
        <f t="shared" si="31"/>
        <v>28</v>
      </c>
      <c r="E119" s="183" t="s">
        <v>962</v>
      </c>
      <c r="F119" s="27" t="s">
        <v>43</v>
      </c>
      <c r="G119" s="27">
        <v>46.3</v>
      </c>
      <c r="H119" s="185"/>
      <c r="I119" s="185"/>
      <c r="J119" s="185"/>
      <c r="K119" s="245">
        <v>2.104789589E9</v>
      </c>
      <c r="L119" s="195" t="s">
        <v>1829</v>
      </c>
      <c r="M119" s="195" t="s">
        <v>1830</v>
      </c>
      <c r="N119" s="195" t="s">
        <v>1831</v>
      </c>
      <c r="O119" s="180" t="s">
        <v>52</v>
      </c>
      <c r="P119" s="189">
        <f t="shared" si="30"/>
        <v>100000000</v>
      </c>
      <c r="Q119" s="190" t="s">
        <v>777</v>
      </c>
      <c r="R119" s="191"/>
      <c r="S119" s="192" t="s">
        <v>1832</v>
      </c>
      <c r="T119" s="203"/>
      <c r="U119" s="47" t="s">
        <v>1682</v>
      </c>
      <c r="V119" s="123" t="s">
        <v>564</v>
      </c>
      <c r="W119" s="217"/>
      <c r="X119" s="524"/>
      <c r="Y119" s="524"/>
      <c r="Z119" s="524"/>
      <c r="AA119" s="524"/>
      <c r="AB119" s="524"/>
      <c r="AC119" s="524"/>
      <c r="AD119" s="524"/>
      <c r="AE119" s="524"/>
    </row>
    <row r="120" ht="26.25" customHeight="1">
      <c r="A120" s="180">
        <f t="shared" si="26"/>
        <v>111</v>
      </c>
      <c r="B120" s="181" t="str">
        <f t="shared" si="27"/>
        <v>P19</v>
      </c>
      <c r="C120" s="182" t="str">
        <f t="shared" si="28"/>
        <v>07</v>
      </c>
      <c r="D120" s="182" t="str">
        <f t="shared" si="31"/>
        <v>29</v>
      </c>
      <c r="E120" s="183" t="s">
        <v>964</v>
      </c>
      <c r="F120" s="27" t="s">
        <v>43</v>
      </c>
      <c r="G120" s="27">
        <v>46.3</v>
      </c>
      <c r="H120" s="185"/>
      <c r="I120" s="185"/>
      <c r="J120" s="185"/>
      <c r="K120" s="245">
        <v>2.104789589E9</v>
      </c>
      <c r="L120" s="195" t="s">
        <v>1829</v>
      </c>
      <c r="M120" s="195" t="s">
        <v>1830</v>
      </c>
      <c r="N120" s="195" t="s">
        <v>1831</v>
      </c>
      <c r="O120" s="180" t="s">
        <v>52</v>
      </c>
      <c r="P120" s="189">
        <f t="shared" si="30"/>
        <v>100000000</v>
      </c>
      <c r="Q120" s="190" t="s">
        <v>777</v>
      </c>
      <c r="R120" s="191"/>
      <c r="S120" s="192" t="s">
        <v>1833</v>
      </c>
      <c r="T120" s="203"/>
      <c r="U120" s="47" t="s">
        <v>1682</v>
      </c>
      <c r="V120" s="123" t="s">
        <v>564</v>
      </c>
      <c r="W120" s="217"/>
      <c r="X120" s="524"/>
      <c r="Y120" s="524"/>
      <c r="Z120" s="524"/>
      <c r="AA120" s="524"/>
      <c r="AB120" s="524"/>
      <c r="AC120" s="524"/>
      <c r="AD120" s="524"/>
      <c r="AE120" s="524"/>
    </row>
    <row r="121" ht="26.25" customHeight="1">
      <c r="A121" s="180">
        <f t="shared" si="26"/>
        <v>112</v>
      </c>
      <c r="B121" s="181" t="str">
        <f t="shared" si="27"/>
        <v>P19</v>
      </c>
      <c r="C121" s="182" t="str">
        <f t="shared" si="28"/>
        <v>07</v>
      </c>
      <c r="D121" s="182" t="str">
        <f t="shared" si="31"/>
        <v>30</v>
      </c>
      <c r="E121" s="183" t="s">
        <v>966</v>
      </c>
      <c r="F121" s="27" t="s">
        <v>43</v>
      </c>
      <c r="G121" s="27">
        <v>46.3</v>
      </c>
      <c r="H121" s="185"/>
      <c r="I121" s="185"/>
      <c r="J121" s="185"/>
      <c r="K121" s="245">
        <v>2.104789589E9</v>
      </c>
      <c r="L121" s="195" t="s">
        <v>1829</v>
      </c>
      <c r="M121" s="195" t="s">
        <v>1830</v>
      </c>
      <c r="N121" s="195" t="s">
        <v>1831</v>
      </c>
      <c r="O121" s="180" t="s">
        <v>52</v>
      </c>
      <c r="P121" s="189">
        <f t="shared" si="30"/>
        <v>100000000</v>
      </c>
      <c r="Q121" s="190" t="s">
        <v>777</v>
      </c>
      <c r="R121" s="191"/>
      <c r="S121" s="192" t="s">
        <v>1834</v>
      </c>
      <c r="T121" s="203"/>
      <c r="U121" s="47" t="s">
        <v>1682</v>
      </c>
      <c r="V121" s="123" t="s">
        <v>564</v>
      </c>
      <c r="W121" s="217"/>
      <c r="X121" s="524"/>
      <c r="Y121" s="524"/>
      <c r="Z121" s="524"/>
      <c r="AA121" s="524"/>
      <c r="AB121" s="524"/>
      <c r="AC121" s="524"/>
      <c r="AD121" s="524"/>
      <c r="AE121" s="524"/>
    </row>
    <row r="122" ht="26.25" customHeight="1">
      <c r="A122" s="180">
        <f t="shared" si="26"/>
        <v>113</v>
      </c>
      <c r="B122" s="181" t="str">
        <f t="shared" si="27"/>
        <v>P19</v>
      </c>
      <c r="C122" s="182" t="str">
        <f t="shared" si="28"/>
        <v>08</v>
      </c>
      <c r="D122" s="182" t="str">
        <f t="shared" si="31"/>
        <v>46</v>
      </c>
      <c r="E122" s="183" t="s">
        <v>1835</v>
      </c>
      <c r="F122" s="27" t="s">
        <v>43</v>
      </c>
      <c r="G122" s="27">
        <v>46.3</v>
      </c>
      <c r="H122" s="185"/>
      <c r="I122" s="185"/>
      <c r="J122" s="185"/>
      <c r="K122" s="245">
        <v>2.18675215E9</v>
      </c>
      <c r="L122" s="195" t="s">
        <v>1836</v>
      </c>
      <c r="M122" s="195" t="s">
        <v>1837</v>
      </c>
      <c r="N122" s="195" t="s">
        <v>1838</v>
      </c>
      <c r="O122" s="180" t="s">
        <v>52</v>
      </c>
      <c r="P122" s="189">
        <f t="shared" si="30"/>
        <v>100000000</v>
      </c>
      <c r="Q122" s="190" t="s">
        <v>777</v>
      </c>
      <c r="R122" s="191"/>
      <c r="S122" s="192" t="s">
        <v>1839</v>
      </c>
      <c r="T122" s="203"/>
      <c r="U122" s="47" t="s">
        <v>1682</v>
      </c>
      <c r="V122" s="123" t="s">
        <v>564</v>
      </c>
      <c r="W122" s="217"/>
      <c r="X122" s="524"/>
      <c r="Y122" s="524"/>
      <c r="Z122" s="524"/>
      <c r="AA122" s="524"/>
      <c r="AB122" s="524"/>
      <c r="AC122" s="524"/>
      <c r="AD122" s="524"/>
      <c r="AE122" s="524"/>
    </row>
    <row r="123" ht="26.25" customHeight="1">
      <c r="A123" s="180">
        <f t="shared" si="26"/>
        <v>114</v>
      </c>
      <c r="B123" s="181" t="str">
        <f t="shared" si="27"/>
        <v>P19</v>
      </c>
      <c r="C123" s="182" t="str">
        <f t="shared" si="28"/>
        <v>08</v>
      </c>
      <c r="D123" s="182" t="str">
        <f t="shared" si="31"/>
        <v>47</v>
      </c>
      <c r="E123" s="183" t="s">
        <v>1840</v>
      </c>
      <c r="F123" s="27" t="s">
        <v>43</v>
      </c>
      <c r="G123" s="27">
        <v>46.3</v>
      </c>
      <c r="H123" s="185"/>
      <c r="I123" s="185"/>
      <c r="J123" s="185"/>
      <c r="K123" s="245">
        <v>2.18675215E9</v>
      </c>
      <c r="L123" s="195" t="s">
        <v>1836</v>
      </c>
      <c r="M123" s="195" t="s">
        <v>1837</v>
      </c>
      <c r="N123" s="195" t="s">
        <v>1838</v>
      </c>
      <c r="O123" s="180" t="s">
        <v>52</v>
      </c>
      <c r="P123" s="189">
        <f t="shared" si="30"/>
        <v>100000000</v>
      </c>
      <c r="Q123" s="190" t="s">
        <v>777</v>
      </c>
      <c r="R123" s="191"/>
      <c r="S123" s="192" t="s">
        <v>1841</v>
      </c>
      <c r="T123" s="203"/>
      <c r="U123" s="47" t="s">
        <v>1682</v>
      </c>
      <c r="V123" s="123" t="s">
        <v>564</v>
      </c>
      <c r="W123" s="217"/>
      <c r="X123" s="524"/>
      <c r="Y123" s="524"/>
      <c r="Z123" s="524"/>
      <c r="AA123" s="524"/>
      <c r="AB123" s="524"/>
      <c r="AC123" s="524"/>
      <c r="AD123" s="524"/>
      <c r="AE123" s="524"/>
    </row>
    <row r="124" ht="26.25" customHeight="1">
      <c r="A124" s="180">
        <f t="shared" si="26"/>
        <v>115</v>
      </c>
      <c r="B124" s="181" t="str">
        <f t="shared" si="27"/>
        <v>P19</v>
      </c>
      <c r="C124" s="182" t="str">
        <f t="shared" si="28"/>
        <v>08</v>
      </c>
      <c r="D124" s="182" t="str">
        <f t="shared" si="31"/>
        <v>48</v>
      </c>
      <c r="E124" s="183" t="s">
        <v>1842</v>
      </c>
      <c r="F124" s="27" t="s">
        <v>43</v>
      </c>
      <c r="G124" s="27">
        <v>46.3</v>
      </c>
      <c r="H124" s="185"/>
      <c r="I124" s="185"/>
      <c r="J124" s="185"/>
      <c r="K124" s="245">
        <v>2.18675215E9</v>
      </c>
      <c r="L124" s="195" t="s">
        <v>1836</v>
      </c>
      <c r="M124" s="195" t="s">
        <v>1837</v>
      </c>
      <c r="N124" s="195" t="s">
        <v>1838</v>
      </c>
      <c r="O124" s="180" t="s">
        <v>52</v>
      </c>
      <c r="P124" s="189">
        <f t="shared" si="30"/>
        <v>100000000</v>
      </c>
      <c r="Q124" s="190" t="s">
        <v>777</v>
      </c>
      <c r="R124" s="191"/>
      <c r="S124" s="192" t="s">
        <v>1843</v>
      </c>
      <c r="T124" s="203"/>
      <c r="U124" s="47" t="s">
        <v>1682</v>
      </c>
      <c r="V124" s="123" t="s">
        <v>564</v>
      </c>
      <c r="W124" s="217"/>
      <c r="X124" s="524"/>
      <c r="Y124" s="524"/>
      <c r="Z124" s="524"/>
      <c r="AA124" s="524"/>
      <c r="AB124" s="524"/>
      <c r="AC124" s="524"/>
      <c r="AD124" s="524"/>
      <c r="AE124" s="524"/>
    </row>
    <row r="125" ht="26.25" customHeight="1">
      <c r="A125" s="180">
        <f t="shared" si="26"/>
        <v>116</v>
      </c>
      <c r="B125" s="181" t="str">
        <f t="shared" si="27"/>
        <v>P19</v>
      </c>
      <c r="C125" s="182" t="str">
        <f t="shared" si="28"/>
        <v>08</v>
      </c>
      <c r="D125" s="182" t="str">
        <f>RIGHT(E125,3.2)</f>
        <v>48A</v>
      </c>
      <c r="E125" s="183" t="s">
        <v>1844</v>
      </c>
      <c r="F125" s="27" t="s">
        <v>43</v>
      </c>
      <c r="G125" s="27">
        <v>46.3</v>
      </c>
      <c r="H125" s="185"/>
      <c r="I125" s="185"/>
      <c r="J125" s="185"/>
      <c r="K125" s="245">
        <v>2.165392508E9</v>
      </c>
      <c r="L125" s="195" t="s">
        <v>1845</v>
      </c>
      <c r="M125" s="195" t="s">
        <v>1846</v>
      </c>
      <c r="N125" s="195" t="s">
        <v>1847</v>
      </c>
      <c r="O125" s="180" t="s">
        <v>52</v>
      </c>
      <c r="P125" s="189">
        <f t="shared" si="30"/>
        <v>100000000</v>
      </c>
      <c r="Q125" s="190" t="s">
        <v>777</v>
      </c>
      <c r="R125" s="191"/>
      <c r="S125" s="192" t="s">
        <v>1848</v>
      </c>
      <c r="T125" s="203"/>
      <c r="U125" s="47" t="s">
        <v>1682</v>
      </c>
      <c r="V125" s="123" t="s">
        <v>564</v>
      </c>
      <c r="W125" s="217"/>
      <c r="X125" s="524"/>
      <c r="Y125" s="524"/>
      <c r="Z125" s="524"/>
      <c r="AA125" s="524"/>
      <c r="AB125" s="524"/>
      <c r="AC125" s="524"/>
      <c r="AD125" s="524"/>
      <c r="AE125" s="524"/>
    </row>
    <row r="126" ht="26.25" customHeight="1">
      <c r="A126" s="180">
        <f t="shared" si="26"/>
        <v>117</v>
      </c>
      <c r="B126" s="181" t="str">
        <f t="shared" si="27"/>
        <v>P19</v>
      </c>
      <c r="C126" s="182" t="str">
        <f t="shared" si="28"/>
        <v>08</v>
      </c>
      <c r="D126" s="182" t="str">
        <f t="shared" ref="D126:D128" si="32">RIGHT(E126,2.2)</f>
        <v>50</v>
      </c>
      <c r="E126" s="183" t="s">
        <v>1849</v>
      </c>
      <c r="F126" s="27" t="s">
        <v>43</v>
      </c>
      <c r="G126" s="27">
        <v>46.2</v>
      </c>
      <c r="H126" s="185"/>
      <c r="I126" s="185"/>
      <c r="J126" s="185"/>
      <c r="K126" s="245">
        <v>2.18202914E9</v>
      </c>
      <c r="L126" s="195" t="s">
        <v>1850</v>
      </c>
      <c r="M126" s="195" t="s">
        <v>1851</v>
      </c>
      <c r="N126" s="195" t="s">
        <v>1852</v>
      </c>
      <c r="O126" s="180" t="s">
        <v>350</v>
      </c>
      <c r="P126" s="189">
        <f t="shared" si="30"/>
        <v>100000000</v>
      </c>
      <c r="Q126" s="190" t="s">
        <v>777</v>
      </c>
      <c r="R126" s="191"/>
      <c r="S126" s="192" t="s">
        <v>1853</v>
      </c>
      <c r="T126" s="203"/>
      <c r="U126" s="47" t="s">
        <v>1682</v>
      </c>
      <c r="V126" s="123" t="s">
        <v>564</v>
      </c>
      <c r="W126" s="217"/>
      <c r="X126" s="524"/>
      <c r="Y126" s="524"/>
      <c r="Z126" s="524"/>
      <c r="AA126" s="524"/>
      <c r="AB126" s="524"/>
      <c r="AC126" s="524"/>
      <c r="AD126" s="524"/>
      <c r="AE126" s="524"/>
    </row>
    <row r="127" ht="26.25" customHeight="1">
      <c r="A127" s="180">
        <f t="shared" si="26"/>
        <v>118</v>
      </c>
      <c r="B127" s="181" t="str">
        <f t="shared" si="27"/>
        <v>P19</v>
      </c>
      <c r="C127" s="182" t="str">
        <f t="shared" si="28"/>
        <v>03</v>
      </c>
      <c r="D127" s="182" t="str">
        <f t="shared" si="32"/>
        <v>41</v>
      </c>
      <c r="E127" s="183" t="s">
        <v>1854</v>
      </c>
      <c r="F127" s="27" t="s">
        <v>37</v>
      </c>
      <c r="G127" s="27">
        <v>29.4</v>
      </c>
      <c r="H127" s="185"/>
      <c r="I127" s="185"/>
      <c r="J127" s="185"/>
      <c r="K127" s="245">
        <v>1.427033999E9</v>
      </c>
      <c r="L127" s="535"/>
      <c r="M127" s="535"/>
      <c r="N127" s="535"/>
      <c r="O127" s="180" t="s">
        <v>52</v>
      </c>
      <c r="P127" s="189">
        <f t="shared" si="30"/>
        <v>50000000</v>
      </c>
      <c r="Q127" s="190" t="s">
        <v>0</v>
      </c>
      <c r="R127" s="191"/>
      <c r="S127" s="192" t="s">
        <v>1855</v>
      </c>
      <c r="T127" s="203"/>
      <c r="U127" s="47" t="s">
        <v>820</v>
      </c>
      <c r="V127" s="123"/>
      <c r="W127" s="217"/>
      <c r="X127" s="524"/>
      <c r="Y127" s="524"/>
      <c r="Z127" s="524"/>
      <c r="AA127" s="524"/>
      <c r="AB127" s="524"/>
      <c r="AC127" s="524"/>
      <c r="AD127" s="524"/>
      <c r="AE127" s="524"/>
    </row>
    <row r="128" ht="26.25" customHeight="1">
      <c r="A128" s="28">
        <f t="shared" si="26"/>
        <v>119</v>
      </c>
      <c r="B128" s="181" t="str">
        <f t="shared" si="27"/>
        <v>P19</v>
      </c>
      <c r="C128" s="182" t="str">
        <f t="shared" si="28"/>
        <v>05</v>
      </c>
      <c r="D128" s="182" t="str">
        <f t="shared" si="32"/>
        <v>10</v>
      </c>
      <c r="E128" s="530" t="s">
        <v>1856</v>
      </c>
      <c r="F128" s="93" t="s">
        <v>37</v>
      </c>
      <c r="G128" s="93" t="s">
        <v>1857</v>
      </c>
      <c r="H128" s="191"/>
      <c r="I128" s="191"/>
      <c r="J128" s="191"/>
      <c r="K128" s="95" t="s">
        <v>1858</v>
      </c>
      <c r="L128" s="195"/>
      <c r="M128" s="195"/>
      <c r="N128" s="195"/>
      <c r="O128" s="28" t="s">
        <v>350</v>
      </c>
      <c r="P128" s="243">
        <f t="shared" si="30"/>
        <v>50000000</v>
      </c>
      <c r="Q128" s="223" t="s">
        <v>0</v>
      </c>
      <c r="R128" s="191"/>
      <c r="S128" s="28"/>
      <c r="T128" s="191"/>
      <c r="U128" s="47" t="s">
        <v>820</v>
      </c>
      <c r="V128" s="123" t="s">
        <v>1859</v>
      </c>
      <c r="W128" s="217"/>
      <c r="X128" s="217"/>
      <c r="Y128" s="217"/>
      <c r="Z128" s="217"/>
      <c r="AA128" s="217"/>
      <c r="AB128" s="217"/>
      <c r="AC128" s="217"/>
      <c r="AD128" s="217"/>
      <c r="AE128" s="217"/>
    </row>
    <row r="129" ht="26.25" customHeight="1">
      <c r="A129" s="180">
        <f t="shared" si="26"/>
        <v>120</v>
      </c>
      <c r="B129" s="181" t="str">
        <f t="shared" si="27"/>
        <v>P19</v>
      </c>
      <c r="C129" s="182" t="str">
        <f t="shared" si="28"/>
        <v>07</v>
      </c>
      <c r="D129" s="182" t="str">
        <f>RIGHT(E129,3.2)</f>
        <v>12B</v>
      </c>
      <c r="E129" s="183" t="s">
        <v>1860</v>
      </c>
      <c r="F129" s="27" t="s">
        <v>43</v>
      </c>
      <c r="G129" s="27">
        <v>46.2</v>
      </c>
      <c r="H129" s="185"/>
      <c r="I129" s="185"/>
      <c r="J129" s="185"/>
      <c r="K129" s="245">
        <v>2.140620041E9</v>
      </c>
      <c r="L129" s="535"/>
      <c r="M129" s="535"/>
      <c r="N129" s="535"/>
      <c r="O129" s="180" t="s">
        <v>350</v>
      </c>
      <c r="P129" s="189">
        <f t="shared" si="30"/>
        <v>100000000</v>
      </c>
      <c r="Q129" s="190" t="s">
        <v>0</v>
      </c>
      <c r="R129" s="191"/>
      <c r="S129" s="192" t="s">
        <v>1861</v>
      </c>
      <c r="T129" s="203"/>
      <c r="U129" s="47" t="s">
        <v>820</v>
      </c>
      <c r="V129" s="123"/>
      <c r="W129" s="217"/>
      <c r="X129" s="524"/>
      <c r="Y129" s="524"/>
      <c r="Z129" s="524"/>
      <c r="AA129" s="524"/>
      <c r="AB129" s="524"/>
      <c r="AC129" s="524"/>
      <c r="AD129" s="524"/>
      <c r="AE129" s="524"/>
    </row>
    <row r="130" ht="26.25" customHeight="1">
      <c r="A130" s="180">
        <f t="shared" si="26"/>
        <v>121</v>
      </c>
      <c r="B130" s="181" t="str">
        <f t="shared" si="27"/>
        <v>P19</v>
      </c>
      <c r="C130" s="182" t="str">
        <f t="shared" si="28"/>
        <v>03</v>
      </c>
      <c r="D130" s="182" t="str">
        <f>RIGHT(E130,2.2)</f>
        <v>43</v>
      </c>
      <c r="E130" s="183" t="s">
        <v>1862</v>
      </c>
      <c r="F130" s="27" t="s">
        <v>37</v>
      </c>
      <c r="G130" s="27">
        <v>29.4</v>
      </c>
      <c r="H130" s="185"/>
      <c r="I130" s="185"/>
      <c r="J130" s="185"/>
      <c r="K130" s="245">
        <v>1.45549898E9</v>
      </c>
      <c r="L130" s="535"/>
      <c r="M130" s="535"/>
      <c r="N130" s="535"/>
      <c r="O130" s="180" t="s">
        <v>52</v>
      </c>
      <c r="P130" s="189">
        <f t="shared" si="30"/>
        <v>50000000</v>
      </c>
      <c r="Q130" s="190" t="s">
        <v>0</v>
      </c>
      <c r="R130" s="191"/>
      <c r="S130" s="192" t="s">
        <v>1863</v>
      </c>
      <c r="T130" s="203"/>
      <c r="U130" s="47" t="s">
        <v>820</v>
      </c>
      <c r="V130" s="123"/>
      <c r="W130" s="217"/>
      <c r="X130" s="524"/>
      <c r="Y130" s="524"/>
      <c r="Z130" s="524"/>
      <c r="AA130" s="524"/>
      <c r="AB130" s="524"/>
      <c r="AC130" s="524"/>
      <c r="AD130" s="524"/>
      <c r="AE130" s="524"/>
    </row>
    <row r="131" ht="26.25" customHeight="1">
      <c r="A131" s="28">
        <f t="shared" si="26"/>
        <v>122</v>
      </c>
      <c r="B131" s="181" t="str">
        <f t="shared" si="27"/>
        <v>P19</v>
      </c>
      <c r="C131" s="182" t="str">
        <f t="shared" si="28"/>
        <v>03</v>
      </c>
      <c r="D131" s="182" t="str">
        <f>RIGHT(E131,3.2)</f>
        <v>43A</v>
      </c>
      <c r="E131" s="219" t="s">
        <v>1864</v>
      </c>
      <c r="F131" s="220" t="s">
        <v>37</v>
      </c>
      <c r="G131" s="220" t="s">
        <v>1865</v>
      </c>
      <c r="H131" s="191"/>
      <c r="I131" s="191"/>
      <c r="J131" s="191"/>
      <c r="K131" s="97" t="s">
        <v>1866</v>
      </c>
      <c r="L131" s="195"/>
      <c r="M131" s="195"/>
      <c r="N131" s="195"/>
      <c r="O131" s="28" t="s">
        <v>52</v>
      </c>
      <c r="P131" s="243">
        <f t="shared" si="30"/>
        <v>50000000</v>
      </c>
      <c r="Q131" s="223" t="s">
        <v>0</v>
      </c>
      <c r="R131" s="191"/>
      <c r="S131" s="28"/>
      <c r="T131" s="191"/>
      <c r="U131" s="47" t="s">
        <v>820</v>
      </c>
      <c r="V131" s="123"/>
      <c r="W131" s="217"/>
      <c r="X131" s="217"/>
      <c r="Y131" s="217"/>
      <c r="Z131" s="217"/>
      <c r="AA131" s="217"/>
      <c r="AB131" s="217"/>
      <c r="AC131" s="217"/>
      <c r="AD131" s="217"/>
      <c r="AE131" s="217"/>
    </row>
    <row r="132" ht="26.25" customHeight="1">
      <c r="A132" s="180">
        <f t="shared" si="26"/>
        <v>123</v>
      </c>
      <c r="B132" s="181" t="str">
        <f t="shared" si="27"/>
        <v>P19</v>
      </c>
      <c r="C132" s="182" t="str">
        <f t="shared" si="28"/>
        <v>07</v>
      </c>
      <c r="D132" s="182" t="str">
        <f t="shared" ref="D132:D140" si="33">RIGHT(E132,2.2)</f>
        <v>12</v>
      </c>
      <c r="E132" s="183" t="s">
        <v>1867</v>
      </c>
      <c r="F132" s="27" t="s">
        <v>37</v>
      </c>
      <c r="G132" s="27">
        <v>29.5</v>
      </c>
      <c r="H132" s="185"/>
      <c r="I132" s="185"/>
      <c r="J132" s="185"/>
      <c r="K132" s="245">
        <v>1.473458001E9</v>
      </c>
      <c r="L132" s="195" t="s">
        <v>1868</v>
      </c>
      <c r="M132" s="195" t="s">
        <v>1869</v>
      </c>
      <c r="N132" s="195" t="s">
        <v>1870</v>
      </c>
      <c r="O132" s="180" t="s">
        <v>350</v>
      </c>
      <c r="P132" s="189">
        <f t="shared" si="30"/>
        <v>50000000</v>
      </c>
      <c r="Q132" s="190" t="s">
        <v>0</v>
      </c>
      <c r="R132" s="191"/>
      <c r="S132" s="192" t="s">
        <v>1871</v>
      </c>
      <c r="T132" s="203"/>
      <c r="U132" s="47" t="s">
        <v>820</v>
      </c>
      <c r="V132" s="123"/>
      <c r="W132" s="217"/>
      <c r="X132" s="524"/>
      <c r="Y132" s="524"/>
      <c r="Z132" s="524"/>
      <c r="AA132" s="524"/>
      <c r="AB132" s="524"/>
      <c r="AC132" s="524"/>
      <c r="AD132" s="524"/>
      <c r="AE132" s="524"/>
    </row>
    <row r="133" ht="26.25" customHeight="1">
      <c r="A133" s="180">
        <f t="shared" si="26"/>
        <v>124</v>
      </c>
      <c r="B133" s="181" t="str">
        <f t="shared" si="27"/>
        <v>P19</v>
      </c>
      <c r="C133" s="182" t="str">
        <f t="shared" si="28"/>
        <v>07</v>
      </c>
      <c r="D133" s="182" t="str">
        <f t="shared" si="33"/>
        <v>33</v>
      </c>
      <c r="E133" s="183" t="s">
        <v>1872</v>
      </c>
      <c r="F133" s="27" t="s">
        <v>37</v>
      </c>
      <c r="G133" s="27">
        <v>29.5</v>
      </c>
      <c r="H133" s="185"/>
      <c r="I133" s="185"/>
      <c r="J133" s="185"/>
      <c r="K133" s="245">
        <v>1.460037825E9</v>
      </c>
      <c r="L133" s="535"/>
      <c r="M133" s="535"/>
      <c r="N133" s="535"/>
      <c r="O133" s="180" t="s">
        <v>350</v>
      </c>
      <c r="P133" s="189">
        <f t="shared" si="30"/>
        <v>50000000</v>
      </c>
      <c r="Q133" s="190" t="s">
        <v>0</v>
      </c>
      <c r="R133" s="191"/>
      <c r="S133" s="28"/>
      <c r="T133" s="203"/>
      <c r="U133" s="47" t="s">
        <v>820</v>
      </c>
      <c r="V133" s="123" t="s">
        <v>1873</v>
      </c>
      <c r="W133" s="217"/>
      <c r="X133" s="524"/>
      <c r="Y133" s="524"/>
      <c r="Z133" s="524"/>
      <c r="AA133" s="524"/>
      <c r="AB133" s="524"/>
      <c r="AC133" s="524"/>
      <c r="AD133" s="524"/>
      <c r="AE133" s="524"/>
    </row>
    <row r="134" ht="26.25" customHeight="1">
      <c r="A134" s="180">
        <f t="shared" si="26"/>
        <v>125</v>
      </c>
      <c r="B134" s="181" t="str">
        <f t="shared" si="27"/>
        <v>P19</v>
      </c>
      <c r="C134" s="182" t="str">
        <f t="shared" si="28"/>
        <v>07</v>
      </c>
      <c r="D134" s="182" t="str">
        <f t="shared" si="33"/>
        <v>34</v>
      </c>
      <c r="E134" s="183" t="s">
        <v>1874</v>
      </c>
      <c r="F134" s="27" t="s">
        <v>37</v>
      </c>
      <c r="G134" s="27">
        <v>29.4</v>
      </c>
      <c r="H134" s="185"/>
      <c r="I134" s="185"/>
      <c r="J134" s="185"/>
      <c r="K134" s="245">
        <v>1.398175E9</v>
      </c>
      <c r="L134" s="535"/>
      <c r="M134" s="535"/>
      <c r="N134" s="535"/>
      <c r="O134" s="180" t="s">
        <v>52</v>
      </c>
      <c r="P134" s="189">
        <f t="shared" si="30"/>
        <v>50000000</v>
      </c>
      <c r="Q134" s="190" t="s">
        <v>0</v>
      </c>
      <c r="R134" s="191"/>
      <c r="S134" s="28"/>
      <c r="T134" s="203"/>
      <c r="U134" s="47" t="s">
        <v>820</v>
      </c>
      <c r="V134" s="123" t="s">
        <v>1875</v>
      </c>
      <c r="W134" s="217"/>
      <c r="X134" s="524"/>
      <c r="Y134" s="524"/>
      <c r="Z134" s="524"/>
      <c r="AA134" s="524"/>
      <c r="AB134" s="524"/>
      <c r="AC134" s="524"/>
      <c r="AD134" s="524"/>
      <c r="AE134" s="524"/>
    </row>
    <row r="135" ht="26.25" customHeight="1">
      <c r="A135" s="180">
        <f t="shared" si="26"/>
        <v>126</v>
      </c>
      <c r="B135" s="181" t="str">
        <f t="shared" si="27"/>
        <v>P19</v>
      </c>
      <c r="C135" s="182" t="str">
        <f t="shared" si="28"/>
        <v>08</v>
      </c>
      <c r="D135" s="182" t="str">
        <f t="shared" si="33"/>
        <v>16</v>
      </c>
      <c r="E135" s="183" t="s">
        <v>1876</v>
      </c>
      <c r="F135" s="27" t="s">
        <v>32</v>
      </c>
      <c r="G135" s="27">
        <v>59.5</v>
      </c>
      <c r="H135" s="185"/>
      <c r="I135" s="185"/>
      <c r="J135" s="185"/>
      <c r="K135" s="245">
        <v>2.990680343E9</v>
      </c>
      <c r="L135" s="195" t="s">
        <v>1877</v>
      </c>
      <c r="M135" s="195" t="s">
        <v>1878</v>
      </c>
      <c r="N135" s="195" t="s">
        <v>1879</v>
      </c>
      <c r="O135" s="180" t="s">
        <v>117</v>
      </c>
      <c r="P135" s="189">
        <f t="shared" si="30"/>
        <v>150000000</v>
      </c>
      <c r="Q135" s="190" t="s">
        <v>0</v>
      </c>
      <c r="R135" s="529" t="s">
        <v>1880</v>
      </c>
      <c r="S135" s="192" t="s">
        <v>1881</v>
      </c>
      <c r="T135" s="203"/>
      <c r="U135" s="47" t="s">
        <v>1682</v>
      </c>
      <c r="V135" s="123"/>
      <c r="W135" s="217"/>
      <c r="X135" s="524"/>
      <c r="Y135" s="524"/>
      <c r="Z135" s="524"/>
      <c r="AA135" s="524"/>
      <c r="AB135" s="524"/>
      <c r="AC135" s="524"/>
      <c r="AD135" s="524"/>
      <c r="AE135" s="524"/>
    </row>
    <row r="136" ht="26.25" customHeight="1">
      <c r="A136" s="180">
        <f t="shared" si="26"/>
        <v>127</v>
      </c>
      <c r="B136" s="181" t="str">
        <f t="shared" si="27"/>
        <v>P19</v>
      </c>
      <c r="C136" s="182" t="str">
        <f t="shared" si="28"/>
        <v>08</v>
      </c>
      <c r="D136" s="182" t="str">
        <f t="shared" si="33"/>
        <v>17</v>
      </c>
      <c r="E136" s="183" t="s">
        <v>1882</v>
      </c>
      <c r="F136" s="27" t="s">
        <v>43</v>
      </c>
      <c r="G136" s="27">
        <v>46.3</v>
      </c>
      <c r="H136" s="185"/>
      <c r="I136" s="185"/>
      <c r="J136" s="185"/>
      <c r="K136" s="245">
        <v>2.124539604E9</v>
      </c>
      <c r="L136" s="195" t="s">
        <v>1795</v>
      </c>
      <c r="M136" s="195" t="s">
        <v>1796</v>
      </c>
      <c r="N136" s="195" t="s">
        <v>1797</v>
      </c>
      <c r="O136" s="180" t="s">
        <v>52</v>
      </c>
      <c r="P136" s="189">
        <f t="shared" si="30"/>
        <v>100000000</v>
      </c>
      <c r="Q136" s="190" t="s">
        <v>0</v>
      </c>
      <c r="R136" s="191"/>
      <c r="S136" s="192" t="s">
        <v>1883</v>
      </c>
      <c r="T136" s="203"/>
      <c r="U136" s="47" t="s">
        <v>820</v>
      </c>
      <c r="V136" s="123"/>
      <c r="W136" s="217"/>
      <c r="X136" s="524"/>
      <c r="Y136" s="524"/>
      <c r="Z136" s="524"/>
      <c r="AA136" s="524"/>
      <c r="AB136" s="524"/>
      <c r="AC136" s="524"/>
      <c r="AD136" s="524"/>
      <c r="AE136" s="524"/>
    </row>
    <row r="137" ht="26.25" customHeight="1">
      <c r="A137" s="180">
        <f t="shared" si="26"/>
        <v>128</v>
      </c>
      <c r="B137" s="181" t="str">
        <f t="shared" si="27"/>
        <v>P19</v>
      </c>
      <c r="C137" s="182" t="str">
        <f t="shared" si="28"/>
        <v>08</v>
      </c>
      <c r="D137" s="182" t="str">
        <f t="shared" si="33"/>
        <v>18</v>
      </c>
      <c r="E137" s="183" t="s">
        <v>1884</v>
      </c>
      <c r="F137" s="27" t="s">
        <v>43</v>
      </c>
      <c r="G137" s="27">
        <v>46.3</v>
      </c>
      <c r="H137" s="185"/>
      <c r="I137" s="185"/>
      <c r="J137" s="185"/>
      <c r="K137" s="245">
        <v>2.083064574E9</v>
      </c>
      <c r="L137" s="195" t="s">
        <v>1885</v>
      </c>
      <c r="M137" s="195" t="s">
        <v>1886</v>
      </c>
      <c r="N137" s="195" t="s">
        <v>1887</v>
      </c>
      <c r="O137" s="180" t="s">
        <v>52</v>
      </c>
      <c r="P137" s="189">
        <f t="shared" si="30"/>
        <v>100000000</v>
      </c>
      <c r="Q137" s="190" t="s">
        <v>0</v>
      </c>
      <c r="R137" s="191"/>
      <c r="S137" s="192" t="s">
        <v>1888</v>
      </c>
      <c r="T137" s="203"/>
      <c r="U137" s="47" t="s">
        <v>820</v>
      </c>
      <c r="V137" s="123"/>
      <c r="W137" s="217"/>
      <c r="X137" s="524"/>
      <c r="Y137" s="524"/>
      <c r="Z137" s="524"/>
      <c r="AA137" s="524"/>
      <c r="AB137" s="524"/>
      <c r="AC137" s="524"/>
      <c r="AD137" s="524"/>
      <c r="AE137" s="524"/>
    </row>
    <row r="138" ht="26.25" customHeight="1">
      <c r="A138" s="180">
        <f t="shared" si="26"/>
        <v>129</v>
      </c>
      <c r="B138" s="181" t="str">
        <f t="shared" si="27"/>
        <v>P19</v>
      </c>
      <c r="C138" s="182" t="str">
        <f t="shared" si="28"/>
        <v>08</v>
      </c>
      <c r="D138" s="182" t="str">
        <f t="shared" si="33"/>
        <v>19</v>
      </c>
      <c r="E138" s="183" t="s">
        <v>1889</v>
      </c>
      <c r="F138" s="27" t="s">
        <v>37</v>
      </c>
      <c r="G138" s="27">
        <v>29.4</v>
      </c>
      <c r="H138" s="185"/>
      <c r="I138" s="185"/>
      <c r="J138" s="185"/>
      <c r="K138" s="245">
        <v>1.411308896E9</v>
      </c>
      <c r="L138" s="535"/>
      <c r="M138" s="535"/>
      <c r="N138" s="535"/>
      <c r="O138" s="180" t="s">
        <v>52</v>
      </c>
      <c r="P138" s="189">
        <f t="shared" si="30"/>
        <v>50000000</v>
      </c>
      <c r="Q138" s="190" t="s">
        <v>0</v>
      </c>
      <c r="R138" s="191"/>
      <c r="S138" s="28"/>
      <c r="T138" s="203"/>
      <c r="U138" s="47" t="s">
        <v>820</v>
      </c>
      <c r="V138" s="123" t="s">
        <v>1890</v>
      </c>
      <c r="W138" s="217"/>
      <c r="X138" s="524"/>
      <c r="Y138" s="524"/>
      <c r="Z138" s="524"/>
      <c r="AA138" s="524"/>
      <c r="AB138" s="524"/>
      <c r="AC138" s="524"/>
      <c r="AD138" s="524"/>
      <c r="AE138" s="524"/>
    </row>
    <row r="139" ht="26.25" customHeight="1">
      <c r="A139" s="180">
        <f t="shared" si="26"/>
        <v>130</v>
      </c>
      <c r="B139" s="181" t="str">
        <f t="shared" si="27"/>
        <v>P19</v>
      </c>
      <c r="C139" s="182" t="str">
        <f t="shared" si="28"/>
        <v>08</v>
      </c>
      <c r="D139" s="182" t="str">
        <f t="shared" si="33"/>
        <v>20</v>
      </c>
      <c r="E139" s="183" t="s">
        <v>1891</v>
      </c>
      <c r="F139" s="27" t="s">
        <v>37</v>
      </c>
      <c r="G139" s="27">
        <v>29.5</v>
      </c>
      <c r="H139" s="185"/>
      <c r="I139" s="185"/>
      <c r="J139" s="185"/>
      <c r="K139" s="245">
        <v>1.473765502E9</v>
      </c>
      <c r="L139" s="535"/>
      <c r="M139" s="535"/>
      <c r="N139" s="535"/>
      <c r="O139" s="180" t="s">
        <v>350</v>
      </c>
      <c r="P139" s="189">
        <f t="shared" si="30"/>
        <v>50000000</v>
      </c>
      <c r="Q139" s="190" t="s">
        <v>0</v>
      </c>
      <c r="R139" s="191"/>
      <c r="S139" s="28"/>
      <c r="T139" s="203"/>
      <c r="U139" s="47" t="s">
        <v>820</v>
      </c>
      <c r="V139" s="123" t="s">
        <v>1892</v>
      </c>
      <c r="W139" s="217"/>
      <c r="X139" s="524"/>
      <c r="Y139" s="524"/>
      <c r="Z139" s="524"/>
      <c r="AA139" s="524"/>
      <c r="AB139" s="524"/>
      <c r="AC139" s="524"/>
      <c r="AD139" s="524"/>
      <c r="AE139" s="524"/>
    </row>
    <row r="140" ht="26.25" customHeight="1">
      <c r="A140" s="28">
        <f t="shared" si="26"/>
        <v>131</v>
      </c>
      <c r="B140" s="181" t="str">
        <f t="shared" si="27"/>
        <v>P19</v>
      </c>
      <c r="C140" s="182" t="str">
        <f t="shared" si="28"/>
        <v>09</v>
      </c>
      <c r="D140" s="182" t="str">
        <f t="shared" si="33"/>
        <v>09</v>
      </c>
      <c r="E140" s="219" t="s">
        <v>1893</v>
      </c>
      <c r="F140" s="220" t="s">
        <v>37</v>
      </c>
      <c r="G140" s="220" t="s">
        <v>1857</v>
      </c>
      <c r="H140" s="191"/>
      <c r="I140" s="191"/>
      <c r="J140" s="191"/>
      <c r="K140" s="97" t="s">
        <v>1894</v>
      </c>
      <c r="L140" s="195"/>
      <c r="M140" s="195"/>
      <c r="N140" s="195"/>
      <c r="O140" s="28" t="s">
        <v>350</v>
      </c>
      <c r="P140" s="243">
        <f t="shared" si="30"/>
        <v>50000000</v>
      </c>
      <c r="Q140" s="223" t="s">
        <v>0</v>
      </c>
      <c r="R140" s="191"/>
      <c r="S140" s="28"/>
      <c r="T140" s="191"/>
      <c r="U140" s="47" t="s">
        <v>820</v>
      </c>
      <c r="V140" s="123" t="s">
        <v>179</v>
      </c>
      <c r="W140" s="217"/>
      <c r="X140" s="217"/>
      <c r="Y140" s="217"/>
      <c r="Z140" s="217"/>
      <c r="AA140" s="217"/>
      <c r="AB140" s="217"/>
      <c r="AC140" s="217"/>
      <c r="AD140" s="217"/>
      <c r="AE140" s="217"/>
    </row>
    <row r="141" ht="26.25" customHeight="1">
      <c r="A141" s="17" t="s">
        <v>1895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98"/>
      <c r="T141" s="178"/>
      <c r="U141" s="218"/>
      <c r="V141" s="218"/>
      <c r="W141" s="217"/>
      <c r="X141" s="524"/>
      <c r="Y141" s="524"/>
      <c r="Z141" s="524"/>
      <c r="AA141" s="524"/>
      <c r="AB141" s="524"/>
      <c r="AC141" s="524"/>
      <c r="AD141" s="524"/>
      <c r="AE141" s="524"/>
    </row>
    <row r="142" ht="26.25" customHeight="1">
      <c r="A142" s="180">
        <f t="shared" ref="A142:A143" si="34">ROW()-10</f>
        <v>132</v>
      </c>
      <c r="B142" s="181" t="str">
        <f t="shared" ref="B142:B143" si="35">LEFT(E142,3)</f>
        <v>P11</v>
      </c>
      <c r="C142" s="182" t="str">
        <f t="shared" ref="C142:C143" si="36">MID(E142,4,2)</f>
        <v>02</v>
      </c>
      <c r="D142" s="182" t="str">
        <f t="shared" ref="D142:D143" si="37">RIGHT(E142,2.2)</f>
        <v>08</v>
      </c>
      <c r="E142" s="219" t="s">
        <v>1896</v>
      </c>
      <c r="F142" s="220" t="s">
        <v>43</v>
      </c>
      <c r="G142" s="27">
        <v>48.1</v>
      </c>
      <c r="H142" s="185"/>
      <c r="I142" s="185"/>
      <c r="J142" s="185"/>
      <c r="K142" s="97" t="s">
        <v>1897</v>
      </c>
      <c r="L142" s="195" t="s">
        <v>1898</v>
      </c>
      <c r="M142" s="195" t="s">
        <v>1899</v>
      </c>
      <c r="N142" s="195" t="s">
        <v>1900</v>
      </c>
      <c r="O142" s="180" t="s">
        <v>135</v>
      </c>
      <c r="P142" s="189">
        <f t="shared" ref="P142:P143" si="38">IF(F142="2BR",150000000,IF(F142="Studio",50000000,100000000))</f>
        <v>100000000</v>
      </c>
      <c r="Q142" s="190" t="s">
        <v>0</v>
      </c>
      <c r="R142" s="185"/>
      <c r="S142" s="202" t="s">
        <v>1901</v>
      </c>
      <c r="T142" s="203"/>
      <c r="U142" s="47" t="s">
        <v>820</v>
      </c>
      <c r="V142" s="139"/>
      <c r="W142" s="217"/>
      <c r="X142" s="217"/>
      <c r="Y142" s="217"/>
      <c r="Z142" s="217"/>
      <c r="AA142" s="217"/>
      <c r="AB142" s="217"/>
      <c r="AC142" s="217"/>
      <c r="AD142" s="217"/>
      <c r="AE142" s="217"/>
    </row>
    <row r="143">
      <c r="A143" s="180">
        <f t="shared" si="34"/>
        <v>133</v>
      </c>
      <c r="B143" s="181" t="str">
        <f t="shared" si="35"/>
        <v>P11</v>
      </c>
      <c r="C143" s="182" t="str">
        <f t="shared" si="36"/>
        <v>02</v>
      </c>
      <c r="D143" s="182" t="str">
        <f t="shared" si="37"/>
        <v>33</v>
      </c>
      <c r="E143" s="219" t="s">
        <v>1902</v>
      </c>
      <c r="F143" s="220" t="s">
        <v>43</v>
      </c>
      <c r="G143" s="220">
        <v>48.0</v>
      </c>
      <c r="H143" s="185"/>
      <c r="I143" s="185"/>
      <c r="J143" s="185"/>
      <c r="K143" s="97" t="s">
        <v>1903</v>
      </c>
      <c r="L143" s="195" t="s">
        <v>1904</v>
      </c>
      <c r="M143" s="195" t="s">
        <v>1905</v>
      </c>
      <c r="N143" s="195" t="s">
        <v>1906</v>
      </c>
      <c r="O143" s="180" t="s">
        <v>135</v>
      </c>
      <c r="P143" s="189">
        <f t="shared" si="38"/>
        <v>100000000</v>
      </c>
      <c r="Q143" s="190" t="s">
        <v>777</v>
      </c>
      <c r="R143" s="185"/>
      <c r="S143" s="202" t="s">
        <v>1907</v>
      </c>
      <c r="T143" s="203"/>
      <c r="U143" s="47"/>
      <c r="V143" s="123" t="s">
        <v>1908</v>
      </c>
      <c r="W143" s="217"/>
      <c r="X143" s="217"/>
      <c r="Y143" s="217"/>
      <c r="Z143" s="217"/>
      <c r="AA143" s="217"/>
      <c r="AB143" s="217"/>
      <c r="AC143" s="217"/>
      <c r="AD143" s="217"/>
      <c r="AE143" s="217"/>
    </row>
    <row r="144" ht="26.25" customHeight="1">
      <c r="A144" s="17" t="s">
        <v>1024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98"/>
      <c r="T144" s="178"/>
      <c r="U144" s="218"/>
      <c r="V144" s="218"/>
      <c r="W144" s="217"/>
      <c r="X144" s="524"/>
      <c r="Y144" s="524"/>
      <c r="Z144" s="524"/>
      <c r="AA144" s="524"/>
      <c r="AB144" s="524"/>
      <c r="AC144" s="524"/>
      <c r="AD144" s="524"/>
      <c r="AE144" s="524"/>
    </row>
    <row r="145" ht="26.25" customHeight="1">
      <c r="A145" s="185">
        <f t="shared" ref="A145:A188" si="39">ROW()-11</f>
        <v>134</v>
      </c>
      <c r="B145" s="181" t="str">
        <f t="shared" ref="B145:B188" si="40">LEFT(E145,3)</f>
        <v>P10</v>
      </c>
      <c r="C145" s="182" t="str">
        <f t="shared" ref="C145:C146" si="41">MID(E145,4,2)</f>
        <v>03</v>
      </c>
      <c r="D145" s="182" t="str">
        <f t="shared" ref="D145:D154" si="42">RIGHT(E145,2.2)</f>
        <v>2B</v>
      </c>
      <c r="E145" s="219" t="s">
        <v>1025</v>
      </c>
      <c r="F145" s="220" t="s">
        <v>43</v>
      </c>
      <c r="G145" s="220">
        <v>48.3</v>
      </c>
      <c r="H145" s="185"/>
      <c r="I145" s="185"/>
      <c r="J145" s="185"/>
      <c r="K145" s="42">
        <v>1.86481261E9</v>
      </c>
      <c r="L145" s="536"/>
      <c r="M145" s="536"/>
      <c r="N145" s="536"/>
      <c r="O145" s="180" t="s">
        <v>135</v>
      </c>
      <c r="P145" s="189">
        <f>IF(F145="2BR",150000000,IF(F145="Studio",50000000,100000000))</f>
        <v>100000000</v>
      </c>
      <c r="Q145" s="190"/>
      <c r="R145" s="191"/>
      <c r="S145" s="192" t="s">
        <v>1029</v>
      </c>
      <c r="T145" s="191"/>
      <c r="U145" s="47" t="s">
        <v>820</v>
      </c>
      <c r="V145" s="204" t="s">
        <v>1030</v>
      </c>
      <c r="W145" s="217"/>
      <c r="X145" s="524"/>
      <c r="Y145" s="524"/>
      <c r="Z145" s="524"/>
      <c r="AA145" s="524"/>
      <c r="AB145" s="524"/>
      <c r="AC145" s="524"/>
      <c r="AD145" s="524"/>
      <c r="AE145" s="524"/>
    </row>
    <row r="146" ht="26.25" customHeight="1">
      <c r="A146" s="185">
        <f t="shared" si="39"/>
        <v>135</v>
      </c>
      <c r="B146" s="181" t="str">
        <f t="shared" si="40"/>
        <v>P10</v>
      </c>
      <c r="C146" s="182" t="str">
        <f t="shared" si="41"/>
        <v>03</v>
      </c>
      <c r="D146" s="182" t="str">
        <f t="shared" si="42"/>
        <v>38</v>
      </c>
      <c r="E146" s="219" t="s">
        <v>1031</v>
      </c>
      <c r="F146" s="220" t="s">
        <v>43</v>
      </c>
      <c r="G146" s="220" t="s">
        <v>1032</v>
      </c>
      <c r="H146" s="185"/>
      <c r="I146" s="185"/>
      <c r="J146" s="185"/>
      <c r="K146" s="245">
        <v>1.954303493E9</v>
      </c>
      <c r="L146" s="195" t="s">
        <v>1033</v>
      </c>
      <c r="M146" s="195" t="s">
        <v>1034</v>
      </c>
      <c r="N146" s="195" t="s">
        <v>1909</v>
      </c>
      <c r="O146" s="180" t="s">
        <v>135</v>
      </c>
      <c r="P146" s="189">
        <v>1.0E8</v>
      </c>
      <c r="Q146" s="190" t="s">
        <v>0</v>
      </c>
      <c r="R146" s="191"/>
      <c r="S146" s="192" t="s">
        <v>1035</v>
      </c>
      <c r="T146" s="203"/>
      <c r="U146" s="47" t="s">
        <v>820</v>
      </c>
      <c r="V146" s="47" t="s">
        <v>1036</v>
      </c>
      <c r="W146" s="217"/>
      <c r="X146" s="524"/>
      <c r="Y146" s="524"/>
      <c r="Z146" s="524"/>
      <c r="AA146" s="524"/>
      <c r="AB146" s="524"/>
      <c r="AC146" s="524"/>
      <c r="AD146" s="524"/>
      <c r="AE146" s="524"/>
    </row>
    <row r="147" ht="26.25" customHeight="1">
      <c r="A147" s="185">
        <f t="shared" si="39"/>
        <v>136</v>
      </c>
      <c r="B147" s="181" t="str">
        <f t="shared" si="40"/>
        <v>P10</v>
      </c>
      <c r="C147" s="182" t="str">
        <f t="shared" ref="C147:C148" si="43">MID(E147,4,3)</f>
        <v>03A</v>
      </c>
      <c r="D147" s="182" t="str">
        <f t="shared" si="42"/>
        <v>06</v>
      </c>
      <c r="E147" s="219" t="s">
        <v>1037</v>
      </c>
      <c r="F147" s="220" t="s">
        <v>32</v>
      </c>
      <c r="G147" s="220" t="s">
        <v>1038</v>
      </c>
      <c r="H147" s="185"/>
      <c r="I147" s="185"/>
      <c r="J147" s="185"/>
      <c r="K147" s="245">
        <v>2.877263517E9</v>
      </c>
      <c r="L147" s="195" t="s">
        <v>1039</v>
      </c>
      <c r="M147" s="195" t="s">
        <v>1040</v>
      </c>
      <c r="N147" s="195" t="s">
        <v>1910</v>
      </c>
      <c r="O147" s="180" t="s">
        <v>135</v>
      </c>
      <c r="P147" s="189">
        <v>1.5E8</v>
      </c>
      <c r="Q147" s="190" t="s">
        <v>0</v>
      </c>
      <c r="R147" s="191"/>
      <c r="S147" s="192" t="s">
        <v>1041</v>
      </c>
      <c r="T147" s="203"/>
      <c r="U147" s="47" t="s">
        <v>820</v>
      </c>
      <c r="V147" s="47" t="s">
        <v>1036</v>
      </c>
      <c r="W147" s="217"/>
      <c r="X147" s="524"/>
      <c r="Y147" s="524"/>
      <c r="Z147" s="524"/>
      <c r="AA147" s="524"/>
      <c r="AB147" s="524"/>
      <c r="AC147" s="524"/>
      <c r="AD147" s="524"/>
      <c r="AE147" s="524"/>
    </row>
    <row r="148" ht="26.25" customHeight="1">
      <c r="A148" s="185">
        <f t="shared" si="39"/>
        <v>137</v>
      </c>
      <c r="B148" s="181" t="str">
        <f t="shared" si="40"/>
        <v>P10</v>
      </c>
      <c r="C148" s="182" t="str">
        <f t="shared" si="43"/>
        <v>03A</v>
      </c>
      <c r="D148" s="182" t="str">
        <f t="shared" si="42"/>
        <v>31</v>
      </c>
      <c r="E148" s="219" t="s">
        <v>1042</v>
      </c>
      <c r="F148" s="220" t="s">
        <v>43</v>
      </c>
      <c r="G148" s="220" t="s">
        <v>83</v>
      </c>
      <c r="H148" s="185"/>
      <c r="I148" s="185"/>
      <c r="J148" s="185"/>
      <c r="K148" s="245">
        <v>1.950257317E9</v>
      </c>
      <c r="L148" s="195" t="s">
        <v>1043</v>
      </c>
      <c r="M148" s="195" t="s">
        <v>1044</v>
      </c>
      <c r="N148" s="195" t="s">
        <v>1911</v>
      </c>
      <c r="O148" s="180" t="s">
        <v>135</v>
      </c>
      <c r="P148" s="189">
        <v>1.0E8</v>
      </c>
      <c r="Q148" s="190"/>
      <c r="R148" s="191"/>
      <c r="S148" s="192" t="s">
        <v>1046</v>
      </c>
      <c r="T148" s="203"/>
      <c r="U148" s="47" t="s">
        <v>820</v>
      </c>
      <c r="V148" s="47" t="s">
        <v>1036</v>
      </c>
      <c r="W148" s="217"/>
      <c r="X148" s="524"/>
      <c r="Y148" s="524"/>
      <c r="Z148" s="524"/>
      <c r="AA148" s="524"/>
      <c r="AB148" s="524"/>
      <c r="AC148" s="524"/>
      <c r="AD148" s="524"/>
      <c r="AE148" s="524"/>
    </row>
    <row r="149">
      <c r="A149" s="185">
        <f t="shared" si="39"/>
        <v>138</v>
      </c>
      <c r="B149" s="181" t="str">
        <f t="shared" si="40"/>
        <v>P10</v>
      </c>
      <c r="C149" s="182" t="str">
        <f t="shared" ref="C149:C151" si="44">MID(E149,4,2)</f>
        <v>03</v>
      </c>
      <c r="D149" s="182" t="str">
        <f t="shared" si="42"/>
        <v>01</v>
      </c>
      <c r="E149" s="219" t="s">
        <v>1912</v>
      </c>
      <c r="F149" s="220" t="s">
        <v>43</v>
      </c>
      <c r="G149" s="220" t="s">
        <v>1913</v>
      </c>
      <c r="H149" s="185"/>
      <c r="I149" s="185"/>
      <c r="J149" s="185"/>
      <c r="K149" s="245">
        <v>1.852810555E9</v>
      </c>
      <c r="L149" s="251" t="s">
        <v>1914</v>
      </c>
      <c r="M149" s="251" t="s">
        <v>1915</v>
      </c>
      <c r="N149" s="251" t="s">
        <v>1916</v>
      </c>
      <c r="O149" s="180" t="s">
        <v>52</v>
      </c>
      <c r="P149" s="189">
        <v>1.0E8</v>
      </c>
      <c r="Q149" s="190" t="s">
        <v>777</v>
      </c>
      <c r="R149" s="191"/>
      <c r="S149" s="192" t="s">
        <v>1917</v>
      </c>
      <c r="T149" s="203"/>
      <c r="U149" s="47"/>
      <c r="V149" s="123" t="s">
        <v>1908</v>
      </c>
      <c r="W149" s="217"/>
      <c r="X149" s="524"/>
      <c r="Y149" s="524"/>
      <c r="Z149" s="524"/>
      <c r="AA149" s="524"/>
      <c r="AB149" s="524"/>
      <c r="AC149" s="524"/>
      <c r="AD149" s="524"/>
      <c r="AE149" s="524"/>
    </row>
    <row r="150">
      <c r="A150" s="185">
        <f t="shared" si="39"/>
        <v>139</v>
      </c>
      <c r="B150" s="181" t="str">
        <f t="shared" si="40"/>
        <v>P10</v>
      </c>
      <c r="C150" s="182" t="str">
        <f t="shared" si="44"/>
        <v>03</v>
      </c>
      <c r="D150" s="182" t="str">
        <f t="shared" si="42"/>
        <v>3A</v>
      </c>
      <c r="E150" s="219" t="s">
        <v>1918</v>
      </c>
      <c r="F150" s="220" t="s">
        <v>43</v>
      </c>
      <c r="G150" s="220" t="s">
        <v>1032</v>
      </c>
      <c r="H150" s="185"/>
      <c r="I150" s="185"/>
      <c r="J150" s="185"/>
      <c r="K150" s="245">
        <v>1.93529682E9</v>
      </c>
      <c r="L150" s="251" t="s">
        <v>1919</v>
      </c>
      <c r="M150" s="251" t="s">
        <v>1920</v>
      </c>
      <c r="N150" s="251" t="s">
        <v>1921</v>
      </c>
      <c r="O150" s="180" t="s">
        <v>135</v>
      </c>
      <c r="P150" s="189">
        <v>1.0E8</v>
      </c>
      <c r="Q150" s="190" t="s">
        <v>777</v>
      </c>
      <c r="R150" s="191"/>
      <c r="S150" s="192" t="s">
        <v>1922</v>
      </c>
      <c r="T150" s="203"/>
      <c r="U150" s="47"/>
      <c r="V150" s="123" t="s">
        <v>1908</v>
      </c>
      <c r="W150" s="217"/>
      <c r="X150" s="524"/>
      <c r="Y150" s="524"/>
      <c r="Z150" s="524"/>
      <c r="AA150" s="524"/>
      <c r="AB150" s="524"/>
      <c r="AC150" s="524"/>
      <c r="AD150" s="524"/>
      <c r="AE150" s="524"/>
    </row>
    <row r="151">
      <c r="A151" s="185">
        <f t="shared" si="39"/>
        <v>140</v>
      </c>
      <c r="B151" s="181" t="str">
        <f t="shared" si="40"/>
        <v>P10</v>
      </c>
      <c r="C151" s="182" t="str">
        <f t="shared" si="44"/>
        <v>03</v>
      </c>
      <c r="D151" s="182" t="str">
        <f t="shared" si="42"/>
        <v>05</v>
      </c>
      <c r="E151" s="219" t="s">
        <v>1923</v>
      </c>
      <c r="F151" s="220" t="s">
        <v>32</v>
      </c>
      <c r="G151" s="220" t="s">
        <v>1924</v>
      </c>
      <c r="H151" s="185"/>
      <c r="I151" s="185"/>
      <c r="J151" s="185"/>
      <c r="K151" s="245">
        <v>3.020537868E9</v>
      </c>
      <c r="L151" s="251" t="s">
        <v>1925</v>
      </c>
      <c r="M151" s="251" t="s">
        <v>1926</v>
      </c>
      <c r="N151" s="251" t="s">
        <v>1927</v>
      </c>
      <c r="O151" s="180" t="s">
        <v>135</v>
      </c>
      <c r="P151" s="189">
        <v>1.5E8</v>
      </c>
      <c r="Q151" s="190" t="s">
        <v>777</v>
      </c>
      <c r="R151" s="191"/>
      <c r="S151" s="192" t="s">
        <v>1928</v>
      </c>
      <c r="T151" s="203"/>
      <c r="U151" s="47"/>
      <c r="V151" s="123" t="s">
        <v>1908</v>
      </c>
      <c r="W151" s="217"/>
      <c r="X151" s="524"/>
      <c r="Y151" s="524"/>
      <c r="Z151" s="524"/>
      <c r="AA151" s="524"/>
      <c r="AB151" s="524"/>
      <c r="AC151" s="524"/>
      <c r="AD151" s="524"/>
      <c r="AE151" s="524"/>
    </row>
    <row r="152">
      <c r="A152" s="185">
        <f t="shared" si="39"/>
        <v>141</v>
      </c>
      <c r="B152" s="181" t="str">
        <f t="shared" si="40"/>
        <v>P10</v>
      </c>
      <c r="C152" s="182" t="str">
        <f t="shared" ref="C152:C160" si="45">MID(E152,4,3)</f>
        <v>03A</v>
      </c>
      <c r="D152" s="182" t="str">
        <f t="shared" si="42"/>
        <v>08</v>
      </c>
      <c r="E152" s="219" t="s">
        <v>1929</v>
      </c>
      <c r="F152" s="220" t="s">
        <v>43</v>
      </c>
      <c r="G152" s="220" t="s">
        <v>1032</v>
      </c>
      <c r="H152" s="185"/>
      <c r="I152" s="185"/>
      <c r="J152" s="185"/>
      <c r="K152" s="245">
        <v>1.846517899E9</v>
      </c>
      <c r="L152" s="537" t="s">
        <v>1930</v>
      </c>
      <c r="M152" s="537" t="s">
        <v>1931</v>
      </c>
      <c r="N152" s="537" t="s">
        <v>1932</v>
      </c>
      <c r="O152" s="180" t="s">
        <v>135</v>
      </c>
      <c r="P152" s="189">
        <v>1.0E8</v>
      </c>
      <c r="Q152" s="190" t="s">
        <v>777</v>
      </c>
      <c r="R152" s="191"/>
      <c r="S152" s="192" t="s">
        <v>1933</v>
      </c>
      <c r="T152" s="203"/>
      <c r="U152" s="47"/>
      <c r="V152" s="123" t="s">
        <v>1908</v>
      </c>
      <c r="W152" s="217"/>
      <c r="X152" s="524"/>
      <c r="Y152" s="524"/>
      <c r="Z152" s="524"/>
      <c r="AA152" s="524"/>
      <c r="AB152" s="524"/>
      <c r="AC152" s="524"/>
      <c r="AD152" s="524"/>
      <c r="AE152" s="524"/>
    </row>
    <row r="153">
      <c r="A153" s="185">
        <f t="shared" si="39"/>
        <v>142</v>
      </c>
      <c r="B153" s="181" t="str">
        <f t="shared" si="40"/>
        <v>P10</v>
      </c>
      <c r="C153" s="182" t="str">
        <f t="shared" si="45"/>
        <v>03A</v>
      </c>
      <c r="D153" s="182" t="str">
        <f t="shared" si="42"/>
        <v>11</v>
      </c>
      <c r="E153" s="219" t="s">
        <v>1934</v>
      </c>
      <c r="F153" s="220" t="s">
        <v>43</v>
      </c>
      <c r="G153" s="220" t="s">
        <v>1032</v>
      </c>
      <c r="H153" s="185"/>
      <c r="I153" s="185"/>
      <c r="J153" s="185"/>
      <c r="K153" s="245">
        <v>1.883107322E9</v>
      </c>
      <c r="L153" s="251" t="s">
        <v>1935</v>
      </c>
      <c r="M153" s="251" t="s">
        <v>1936</v>
      </c>
      <c r="N153" s="251" t="s">
        <v>1937</v>
      </c>
      <c r="O153" s="180" t="s">
        <v>135</v>
      </c>
      <c r="P153" s="189">
        <v>1.0E8</v>
      </c>
      <c r="Q153" s="190" t="s">
        <v>777</v>
      </c>
      <c r="R153" s="191"/>
      <c r="S153" s="192" t="s">
        <v>1938</v>
      </c>
      <c r="T153" s="203"/>
      <c r="U153" s="47"/>
      <c r="V153" s="123" t="s">
        <v>1908</v>
      </c>
      <c r="W153" s="217"/>
      <c r="X153" s="524"/>
      <c r="Y153" s="524"/>
      <c r="Z153" s="524"/>
      <c r="AA153" s="524"/>
      <c r="AB153" s="524"/>
      <c r="AC153" s="524"/>
      <c r="AD153" s="524"/>
      <c r="AE153" s="524"/>
    </row>
    <row r="154">
      <c r="A154" s="185">
        <f t="shared" si="39"/>
        <v>143</v>
      </c>
      <c r="B154" s="181" t="str">
        <f t="shared" si="40"/>
        <v>P10</v>
      </c>
      <c r="C154" s="182" t="str">
        <f t="shared" si="45"/>
        <v>03A</v>
      </c>
      <c r="D154" s="182" t="str">
        <f t="shared" si="42"/>
        <v>12</v>
      </c>
      <c r="E154" s="219" t="s">
        <v>1939</v>
      </c>
      <c r="F154" s="220" t="s">
        <v>43</v>
      </c>
      <c r="G154" s="220" t="s">
        <v>1032</v>
      </c>
      <c r="H154" s="185"/>
      <c r="I154" s="185"/>
      <c r="J154" s="185"/>
      <c r="K154" s="245">
        <v>1.883107322E9</v>
      </c>
      <c r="L154" s="251" t="s">
        <v>1935</v>
      </c>
      <c r="M154" s="251" t="s">
        <v>1936</v>
      </c>
      <c r="N154" s="251" t="s">
        <v>1937</v>
      </c>
      <c r="O154" s="180" t="s">
        <v>135</v>
      </c>
      <c r="P154" s="189">
        <v>1.0E8</v>
      </c>
      <c r="Q154" s="190" t="s">
        <v>777</v>
      </c>
      <c r="R154" s="191"/>
      <c r="S154" s="192" t="s">
        <v>1940</v>
      </c>
      <c r="T154" s="203"/>
      <c r="U154" s="47"/>
      <c r="V154" s="123" t="s">
        <v>1908</v>
      </c>
      <c r="W154" s="217"/>
      <c r="X154" s="524"/>
      <c r="Y154" s="524"/>
      <c r="Z154" s="524"/>
      <c r="AA154" s="524"/>
      <c r="AB154" s="524"/>
      <c r="AC154" s="524"/>
      <c r="AD154" s="524"/>
      <c r="AE154" s="524"/>
    </row>
    <row r="155">
      <c r="A155" s="185">
        <f t="shared" si="39"/>
        <v>144</v>
      </c>
      <c r="B155" s="181" t="str">
        <f t="shared" si="40"/>
        <v>P10</v>
      </c>
      <c r="C155" s="182" t="str">
        <f t="shared" si="45"/>
        <v>03A</v>
      </c>
      <c r="D155" s="182" t="str">
        <f t="shared" ref="D155:D156" si="46">RIGHT(E155,3.2)</f>
        <v>12A</v>
      </c>
      <c r="E155" s="219" t="s">
        <v>1941</v>
      </c>
      <c r="F155" s="220" t="s">
        <v>43</v>
      </c>
      <c r="G155" s="220" t="s">
        <v>1032</v>
      </c>
      <c r="H155" s="185"/>
      <c r="I155" s="185"/>
      <c r="J155" s="185"/>
      <c r="K155" s="245">
        <v>1.86481261E9</v>
      </c>
      <c r="L155" s="251" t="s">
        <v>1026</v>
      </c>
      <c r="M155" s="251" t="s">
        <v>1027</v>
      </c>
      <c r="N155" s="251" t="s">
        <v>1942</v>
      </c>
      <c r="O155" s="180" t="s">
        <v>135</v>
      </c>
      <c r="P155" s="189">
        <v>1.0E8</v>
      </c>
      <c r="Q155" s="190" t="s">
        <v>777</v>
      </c>
      <c r="R155" s="191"/>
      <c r="S155" s="192" t="s">
        <v>1943</v>
      </c>
      <c r="T155" s="203"/>
      <c r="U155" s="47"/>
      <c r="V155" s="123" t="s">
        <v>1908</v>
      </c>
      <c r="W155" s="217"/>
      <c r="X155" s="524"/>
      <c r="Y155" s="524"/>
      <c r="Z155" s="524"/>
      <c r="AA155" s="524"/>
      <c r="AB155" s="524"/>
      <c r="AC155" s="524"/>
      <c r="AD155" s="524"/>
      <c r="AE155" s="524"/>
    </row>
    <row r="156">
      <c r="A156" s="185">
        <f t="shared" si="39"/>
        <v>145</v>
      </c>
      <c r="B156" s="181" t="str">
        <f t="shared" si="40"/>
        <v>P10</v>
      </c>
      <c r="C156" s="182" t="str">
        <f t="shared" si="45"/>
        <v>03A</v>
      </c>
      <c r="D156" s="182" t="str">
        <f t="shared" si="46"/>
        <v>12B</v>
      </c>
      <c r="E156" s="219" t="s">
        <v>1944</v>
      </c>
      <c r="F156" s="220" t="s">
        <v>43</v>
      </c>
      <c r="G156" s="220" t="s">
        <v>1032</v>
      </c>
      <c r="H156" s="185"/>
      <c r="I156" s="185"/>
      <c r="J156" s="185"/>
      <c r="K156" s="245">
        <v>1.86481261E9</v>
      </c>
      <c r="L156" s="251" t="s">
        <v>1026</v>
      </c>
      <c r="M156" s="251" t="s">
        <v>1027</v>
      </c>
      <c r="N156" s="251" t="s">
        <v>1942</v>
      </c>
      <c r="O156" s="180" t="s">
        <v>135</v>
      </c>
      <c r="P156" s="189">
        <v>1.0E8</v>
      </c>
      <c r="Q156" s="190" t="s">
        <v>777</v>
      </c>
      <c r="R156" s="191"/>
      <c r="S156" s="192" t="s">
        <v>1945</v>
      </c>
      <c r="T156" s="203"/>
      <c r="U156" s="47"/>
      <c r="V156" s="123" t="s">
        <v>1908</v>
      </c>
      <c r="W156" s="217"/>
      <c r="X156" s="524"/>
      <c r="Y156" s="524"/>
      <c r="Z156" s="524"/>
      <c r="AA156" s="524"/>
      <c r="AB156" s="524"/>
      <c r="AC156" s="524"/>
      <c r="AD156" s="524"/>
      <c r="AE156" s="524"/>
    </row>
    <row r="157">
      <c r="A157" s="185">
        <f t="shared" si="39"/>
        <v>146</v>
      </c>
      <c r="B157" s="181" t="str">
        <f t="shared" si="40"/>
        <v>P10</v>
      </c>
      <c r="C157" s="182" t="str">
        <f t="shared" si="45"/>
        <v>03A</v>
      </c>
      <c r="D157" s="182" t="str">
        <f t="shared" ref="D157:D188" si="47">RIGHT(E157,2.2)</f>
        <v>32</v>
      </c>
      <c r="E157" s="219" t="s">
        <v>1946</v>
      </c>
      <c r="F157" s="220" t="s">
        <v>43</v>
      </c>
      <c r="G157" s="220" t="s">
        <v>1032</v>
      </c>
      <c r="H157" s="185"/>
      <c r="I157" s="185"/>
      <c r="J157" s="185"/>
      <c r="K157" s="245">
        <v>1.954303493E9</v>
      </c>
      <c r="L157" s="251" t="s">
        <v>1033</v>
      </c>
      <c r="M157" s="251" t="s">
        <v>1034</v>
      </c>
      <c r="N157" s="251" t="s">
        <v>1909</v>
      </c>
      <c r="O157" s="180" t="s">
        <v>135</v>
      </c>
      <c r="P157" s="189">
        <v>1.0E8</v>
      </c>
      <c r="Q157" s="190" t="s">
        <v>777</v>
      </c>
      <c r="R157" s="191"/>
      <c r="S157" s="192" t="s">
        <v>1947</v>
      </c>
      <c r="T157" s="203"/>
      <c r="U157" s="47"/>
      <c r="V157" s="123" t="s">
        <v>1908</v>
      </c>
      <c r="W157" s="217"/>
      <c r="X157" s="524"/>
      <c r="Y157" s="524"/>
      <c r="Z157" s="524"/>
      <c r="AA157" s="524"/>
      <c r="AB157" s="524"/>
      <c r="AC157" s="524"/>
      <c r="AD157" s="524"/>
      <c r="AE157" s="524"/>
    </row>
    <row r="158">
      <c r="A158" s="185">
        <f t="shared" si="39"/>
        <v>147</v>
      </c>
      <c r="B158" s="181" t="str">
        <f t="shared" si="40"/>
        <v>P10</v>
      </c>
      <c r="C158" s="182" t="str">
        <f t="shared" si="45"/>
        <v>03A</v>
      </c>
      <c r="D158" s="182" t="str">
        <f t="shared" si="47"/>
        <v>33</v>
      </c>
      <c r="E158" s="219" t="s">
        <v>1948</v>
      </c>
      <c r="F158" s="220" t="s">
        <v>43</v>
      </c>
      <c r="G158" s="220" t="s">
        <v>1032</v>
      </c>
      <c r="H158" s="185"/>
      <c r="I158" s="185"/>
      <c r="J158" s="185"/>
      <c r="K158" s="245">
        <v>1.954303493E9</v>
      </c>
      <c r="L158" s="251" t="s">
        <v>1033</v>
      </c>
      <c r="M158" s="251" t="s">
        <v>1034</v>
      </c>
      <c r="N158" s="251" t="s">
        <v>1909</v>
      </c>
      <c r="O158" s="180" t="s">
        <v>135</v>
      </c>
      <c r="P158" s="189">
        <v>1.0E8</v>
      </c>
      <c r="Q158" s="190" t="s">
        <v>777</v>
      </c>
      <c r="R158" s="191"/>
      <c r="S158" s="192" t="s">
        <v>1949</v>
      </c>
      <c r="T158" s="203"/>
      <c r="U158" s="47"/>
      <c r="V158" s="123" t="s">
        <v>1908</v>
      </c>
      <c r="W158" s="217"/>
      <c r="X158" s="524"/>
      <c r="Y158" s="524"/>
      <c r="Z158" s="524"/>
      <c r="AA158" s="524"/>
      <c r="AB158" s="524"/>
      <c r="AC158" s="524"/>
      <c r="AD158" s="524"/>
      <c r="AE158" s="524"/>
    </row>
    <row r="159">
      <c r="A159" s="185">
        <f t="shared" si="39"/>
        <v>148</v>
      </c>
      <c r="B159" s="181" t="str">
        <f t="shared" si="40"/>
        <v>P10</v>
      </c>
      <c r="C159" s="182" t="str">
        <f t="shared" si="45"/>
        <v>03A</v>
      </c>
      <c r="D159" s="182" t="str">
        <f t="shared" si="47"/>
        <v>34</v>
      </c>
      <c r="E159" s="219" t="s">
        <v>1950</v>
      </c>
      <c r="F159" s="220" t="s">
        <v>43</v>
      </c>
      <c r="G159" s="220" t="s">
        <v>1032</v>
      </c>
      <c r="H159" s="185"/>
      <c r="I159" s="185"/>
      <c r="J159" s="185"/>
      <c r="K159" s="245">
        <v>1.954303493E9</v>
      </c>
      <c r="L159" s="251" t="s">
        <v>1033</v>
      </c>
      <c r="M159" s="251" t="s">
        <v>1034</v>
      </c>
      <c r="N159" s="251" t="s">
        <v>1909</v>
      </c>
      <c r="O159" s="180" t="s">
        <v>135</v>
      </c>
      <c r="P159" s="189">
        <v>1.0E8</v>
      </c>
      <c r="Q159" s="190" t="s">
        <v>777</v>
      </c>
      <c r="R159" s="191"/>
      <c r="S159" s="192" t="s">
        <v>1951</v>
      </c>
      <c r="T159" s="203"/>
      <c r="U159" s="47"/>
      <c r="V159" s="123" t="s">
        <v>1908</v>
      </c>
      <c r="W159" s="217"/>
      <c r="X159" s="524"/>
      <c r="Y159" s="524"/>
      <c r="Z159" s="524"/>
      <c r="AA159" s="524"/>
      <c r="AB159" s="524"/>
      <c r="AC159" s="524"/>
      <c r="AD159" s="524"/>
      <c r="AE159" s="524"/>
    </row>
    <row r="160">
      <c r="A160" s="185">
        <f t="shared" si="39"/>
        <v>149</v>
      </c>
      <c r="B160" s="181" t="str">
        <f t="shared" si="40"/>
        <v>P10</v>
      </c>
      <c r="C160" s="182" t="str">
        <f t="shared" si="45"/>
        <v>03A</v>
      </c>
      <c r="D160" s="182" t="str">
        <f t="shared" si="47"/>
        <v>07</v>
      </c>
      <c r="E160" s="219" t="s">
        <v>1952</v>
      </c>
      <c r="F160" s="220" t="s">
        <v>43</v>
      </c>
      <c r="G160" s="220" t="s">
        <v>1032</v>
      </c>
      <c r="H160" s="185"/>
      <c r="I160" s="185"/>
      <c r="J160" s="185"/>
      <c r="K160" s="245">
        <v>1.883107322E9</v>
      </c>
      <c r="L160" s="537" t="s">
        <v>1935</v>
      </c>
      <c r="M160" s="537" t="s">
        <v>1936</v>
      </c>
      <c r="N160" s="537" t="s">
        <v>1937</v>
      </c>
      <c r="O160" s="180" t="s">
        <v>135</v>
      </c>
      <c r="P160" s="189">
        <v>1.0E8</v>
      </c>
      <c r="Q160" s="190" t="s">
        <v>777</v>
      </c>
      <c r="R160" s="191"/>
      <c r="S160" s="192" t="s">
        <v>1953</v>
      </c>
      <c r="T160" s="203"/>
      <c r="U160" s="47"/>
      <c r="V160" s="123" t="s">
        <v>1908</v>
      </c>
      <c r="W160" s="217"/>
      <c r="X160" s="524"/>
      <c r="Y160" s="524"/>
      <c r="Z160" s="524"/>
      <c r="AA160" s="524"/>
      <c r="AB160" s="524"/>
      <c r="AC160" s="524"/>
      <c r="AD160" s="524"/>
      <c r="AE160" s="524"/>
    </row>
    <row r="161" ht="26.25" customHeight="1">
      <c r="A161" s="185">
        <f t="shared" si="39"/>
        <v>150</v>
      </c>
      <c r="B161" s="181" t="str">
        <f t="shared" si="40"/>
        <v>P10</v>
      </c>
      <c r="C161" s="182" t="str">
        <f t="shared" ref="C161:C169" si="48">MID(E161,4,2)</f>
        <v>03</v>
      </c>
      <c r="D161" s="182" t="str">
        <f t="shared" si="47"/>
        <v>02</v>
      </c>
      <c r="E161" s="219" t="s">
        <v>1954</v>
      </c>
      <c r="F161" s="220" t="s">
        <v>37</v>
      </c>
      <c r="G161" s="538">
        <v>45838.0</v>
      </c>
      <c r="H161" s="185"/>
      <c r="I161" s="185"/>
      <c r="J161" s="185"/>
      <c r="K161" s="245">
        <v>1.321325948E9</v>
      </c>
      <c r="L161" s="539"/>
      <c r="M161" s="539"/>
      <c r="N161" s="539"/>
      <c r="O161" s="180" t="s">
        <v>117</v>
      </c>
      <c r="P161" s="189">
        <v>5.0E7</v>
      </c>
      <c r="Q161" s="190" t="s">
        <v>0</v>
      </c>
      <c r="R161" s="191"/>
      <c r="S161" s="192" t="s">
        <v>1955</v>
      </c>
      <c r="T161" s="203"/>
      <c r="U161" s="47" t="s">
        <v>820</v>
      </c>
      <c r="V161" s="47"/>
      <c r="W161" s="217"/>
      <c r="X161" s="524"/>
      <c r="Y161" s="524"/>
      <c r="Z161" s="524"/>
      <c r="AA161" s="524"/>
      <c r="AB161" s="524"/>
      <c r="AC161" s="524"/>
      <c r="AD161" s="524"/>
      <c r="AE161" s="524"/>
    </row>
    <row r="162">
      <c r="A162" s="185">
        <f t="shared" si="39"/>
        <v>151</v>
      </c>
      <c r="B162" s="181" t="str">
        <f t="shared" si="40"/>
        <v>P10</v>
      </c>
      <c r="C162" s="182" t="str">
        <f t="shared" si="48"/>
        <v>03</v>
      </c>
      <c r="D162" s="182" t="str">
        <f t="shared" si="47"/>
        <v>03</v>
      </c>
      <c r="E162" s="219" t="s">
        <v>1956</v>
      </c>
      <c r="F162" s="220" t="s">
        <v>43</v>
      </c>
      <c r="G162" s="220" t="s">
        <v>1032</v>
      </c>
      <c r="H162" s="185"/>
      <c r="I162" s="185"/>
      <c r="J162" s="185"/>
      <c r="K162" s="245">
        <v>1.954303493E9</v>
      </c>
      <c r="L162" s="251" t="s">
        <v>1033</v>
      </c>
      <c r="M162" s="251" t="s">
        <v>1034</v>
      </c>
      <c r="N162" s="251" t="s">
        <v>1909</v>
      </c>
      <c r="O162" s="180" t="s">
        <v>135</v>
      </c>
      <c r="P162" s="189">
        <v>1.0E8</v>
      </c>
      <c r="Q162" s="190" t="s">
        <v>0</v>
      </c>
      <c r="R162" s="191"/>
      <c r="S162" s="192" t="s">
        <v>1957</v>
      </c>
      <c r="T162" s="203"/>
      <c r="U162" s="47"/>
      <c r="V162" s="123" t="s">
        <v>1908</v>
      </c>
      <c r="W162" s="217"/>
      <c r="X162" s="524"/>
      <c r="Y162" s="524"/>
      <c r="Z162" s="524"/>
      <c r="AA162" s="524"/>
      <c r="AB162" s="524"/>
      <c r="AC162" s="524"/>
      <c r="AD162" s="524"/>
      <c r="AE162" s="524"/>
    </row>
    <row r="163" ht="26.25" customHeight="1">
      <c r="A163" s="185">
        <f t="shared" si="39"/>
        <v>152</v>
      </c>
      <c r="B163" s="181" t="str">
        <f t="shared" si="40"/>
        <v>P10</v>
      </c>
      <c r="C163" s="182" t="str">
        <f t="shared" si="48"/>
        <v>03</v>
      </c>
      <c r="D163" s="182" t="str">
        <f t="shared" si="47"/>
        <v>2A</v>
      </c>
      <c r="E163" s="219" t="s">
        <v>1958</v>
      </c>
      <c r="F163" s="220" t="s">
        <v>43</v>
      </c>
      <c r="G163" s="220">
        <v>48.3</v>
      </c>
      <c r="H163" s="185"/>
      <c r="I163" s="185"/>
      <c r="J163" s="185"/>
      <c r="K163" s="42">
        <v>1.86481261E9</v>
      </c>
      <c r="L163" s="536"/>
      <c r="M163" s="536"/>
      <c r="N163" s="536"/>
      <c r="O163" s="180" t="s">
        <v>135</v>
      </c>
      <c r="P163" s="189">
        <f>IF(F163="2BR",150000000,IF(F163="Studio",50000000,100000000))</f>
        <v>100000000</v>
      </c>
      <c r="Q163" s="190" t="s">
        <v>0</v>
      </c>
      <c r="R163" s="191"/>
      <c r="S163" s="28"/>
      <c r="T163" s="191"/>
      <c r="U163" s="47" t="s">
        <v>820</v>
      </c>
      <c r="V163" s="204" t="s">
        <v>1030</v>
      </c>
      <c r="W163" s="217"/>
      <c r="X163" s="524"/>
      <c r="Y163" s="524"/>
      <c r="Z163" s="524"/>
      <c r="AA163" s="524"/>
      <c r="AB163" s="524"/>
      <c r="AC163" s="524"/>
      <c r="AD163" s="524"/>
      <c r="AE163" s="524"/>
    </row>
    <row r="164" ht="26.25" customHeight="1">
      <c r="A164" s="185">
        <f t="shared" si="39"/>
        <v>153</v>
      </c>
      <c r="B164" s="181" t="str">
        <f t="shared" si="40"/>
        <v>P10</v>
      </c>
      <c r="C164" s="182" t="str">
        <f t="shared" si="48"/>
        <v>03</v>
      </c>
      <c r="D164" s="182" t="str">
        <f t="shared" si="47"/>
        <v>39</v>
      </c>
      <c r="E164" s="219" t="s">
        <v>1959</v>
      </c>
      <c r="F164" s="220" t="s">
        <v>37</v>
      </c>
      <c r="G164" s="538">
        <v>45807.0</v>
      </c>
      <c r="H164" s="185"/>
      <c r="I164" s="185"/>
      <c r="J164" s="185"/>
      <c r="K164" s="245">
        <v>1.343194386E9</v>
      </c>
      <c r="L164" s="539"/>
      <c r="M164" s="539"/>
      <c r="N164" s="539"/>
      <c r="O164" s="180" t="s">
        <v>135</v>
      </c>
      <c r="P164" s="189">
        <v>5.0E7</v>
      </c>
      <c r="Q164" s="190" t="s">
        <v>0</v>
      </c>
      <c r="R164" s="191"/>
      <c r="S164" s="192" t="s">
        <v>1960</v>
      </c>
      <c r="T164" s="203"/>
      <c r="U164" s="47" t="s">
        <v>820</v>
      </c>
      <c r="V164" s="47"/>
      <c r="W164" s="217"/>
      <c r="X164" s="524"/>
      <c r="Y164" s="524"/>
      <c r="Z164" s="524"/>
      <c r="AA164" s="524"/>
      <c r="AB164" s="524"/>
      <c r="AC164" s="524"/>
      <c r="AD164" s="524"/>
      <c r="AE164" s="524"/>
    </row>
    <row r="165" ht="26.25" customHeight="1">
      <c r="A165" s="185">
        <f t="shared" si="39"/>
        <v>154</v>
      </c>
      <c r="B165" s="181" t="str">
        <f t="shared" si="40"/>
        <v>P10</v>
      </c>
      <c r="C165" s="182" t="str">
        <f t="shared" si="48"/>
        <v>03</v>
      </c>
      <c r="D165" s="182" t="str">
        <f t="shared" si="47"/>
        <v>40</v>
      </c>
      <c r="E165" s="219" t="s">
        <v>1961</v>
      </c>
      <c r="F165" s="220" t="s">
        <v>37</v>
      </c>
      <c r="G165" s="538">
        <v>45838.0</v>
      </c>
      <c r="H165" s="185"/>
      <c r="I165" s="185"/>
      <c r="J165" s="185"/>
      <c r="K165" s="245">
        <v>1.347598301E9</v>
      </c>
      <c r="L165" s="539"/>
      <c r="M165" s="539"/>
      <c r="N165" s="539"/>
      <c r="O165" s="180" t="s">
        <v>117</v>
      </c>
      <c r="P165" s="189">
        <v>5.0E7</v>
      </c>
      <c r="Q165" s="190" t="s">
        <v>0</v>
      </c>
      <c r="R165" s="191"/>
      <c r="S165" s="192" t="s">
        <v>1962</v>
      </c>
      <c r="T165" s="203"/>
      <c r="U165" s="47" t="s">
        <v>820</v>
      </c>
      <c r="V165" s="47"/>
      <c r="W165" s="217"/>
      <c r="X165" s="524"/>
      <c r="Y165" s="524"/>
      <c r="Z165" s="524"/>
      <c r="AA165" s="524"/>
      <c r="AB165" s="524"/>
      <c r="AC165" s="524"/>
      <c r="AD165" s="524"/>
      <c r="AE165" s="524"/>
    </row>
    <row r="166" ht="26.25" customHeight="1">
      <c r="A166" s="185">
        <f t="shared" si="39"/>
        <v>155</v>
      </c>
      <c r="B166" s="181" t="str">
        <f t="shared" si="40"/>
        <v>P10</v>
      </c>
      <c r="C166" s="182" t="str">
        <f t="shared" si="48"/>
        <v>03</v>
      </c>
      <c r="D166" s="182" t="str">
        <f t="shared" si="47"/>
        <v>21</v>
      </c>
      <c r="E166" s="540" t="s">
        <v>1963</v>
      </c>
      <c r="F166" s="541" t="s">
        <v>43</v>
      </c>
      <c r="G166" s="541">
        <v>48.3</v>
      </c>
      <c r="H166" s="185"/>
      <c r="I166" s="185"/>
      <c r="J166" s="185"/>
      <c r="K166" s="542">
        <v>1.846517899E9</v>
      </c>
      <c r="L166" s="536"/>
      <c r="M166" s="536"/>
      <c r="N166" s="536"/>
      <c r="O166" s="180" t="s">
        <v>135</v>
      </c>
      <c r="P166" s="189">
        <f>IF(F166="2BR",150000000,IF(F166="Studio",50000000,100000000))</f>
        <v>100000000</v>
      </c>
      <c r="Q166" s="190" t="s">
        <v>0</v>
      </c>
      <c r="R166" s="191"/>
      <c r="S166" s="28"/>
      <c r="T166" s="191"/>
      <c r="U166" s="47" t="s">
        <v>820</v>
      </c>
      <c r="V166" s="204" t="s">
        <v>1030</v>
      </c>
      <c r="W166" s="217"/>
      <c r="X166" s="524"/>
      <c r="Y166" s="524"/>
      <c r="Z166" s="524"/>
      <c r="AA166" s="524"/>
      <c r="AB166" s="524"/>
      <c r="AC166" s="524"/>
      <c r="AD166" s="524"/>
      <c r="AE166" s="524"/>
    </row>
    <row r="167" ht="26.25" customHeight="1">
      <c r="A167" s="185">
        <f t="shared" si="39"/>
        <v>156</v>
      </c>
      <c r="B167" s="181" t="str">
        <f t="shared" si="40"/>
        <v>P10</v>
      </c>
      <c r="C167" s="182" t="str">
        <f t="shared" si="48"/>
        <v>03</v>
      </c>
      <c r="D167" s="182" t="str">
        <f t="shared" si="47"/>
        <v>35</v>
      </c>
      <c r="E167" s="219" t="s">
        <v>1964</v>
      </c>
      <c r="F167" s="220" t="s">
        <v>43</v>
      </c>
      <c r="G167" s="220" t="s">
        <v>1032</v>
      </c>
      <c r="H167" s="185"/>
      <c r="I167" s="185"/>
      <c r="J167" s="185"/>
      <c r="K167" s="245">
        <v>1.954303493E9</v>
      </c>
      <c r="L167" s="251" t="s">
        <v>1033</v>
      </c>
      <c r="M167" s="251" t="s">
        <v>1034</v>
      </c>
      <c r="N167" s="251" t="s">
        <v>1909</v>
      </c>
      <c r="O167" s="180" t="s">
        <v>135</v>
      </c>
      <c r="P167" s="189">
        <v>1.0E8</v>
      </c>
      <c r="Q167" s="190" t="s">
        <v>0</v>
      </c>
      <c r="R167" s="191"/>
      <c r="S167" s="192" t="s">
        <v>1965</v>
      </c>
      <c r="T167" s="203"/>
      <c r="U167" s="47" t="s">
        <v>820</v>
      </c>
      <c r="V167" s="123" t="s">
        <v>1104</v>
      </c>
      <c r="W167" s="217"/>
      <c r="X167" s="524"/>
      <c r="Y167" s="524"/>
      <c r="Z167" s="524"/>
      <c r="AA167" s="524"/>
      <c r="AB167" s="524"/>
      <c r="AC167" s="524"/>
      <c r="AD167" s="524"/>
      <c r="AE167" s="524"/>
    </row>
    <row r="168" ht="26.25" customHeight="1">
      <c r="A168" s="185">
        <f t="shared" si="39"/>
        <v>157</v>
      </c>
      <c r="B168" s="181" t="str">
        <f t="shared" si="40"/>
        <v>P10</v>
      </c>
      <c r="C168" s="182" t="str">
        <f t="shared" si="48"/>
        <v>03</v>
      </c>
      <c r="D168" s="182" t="str">
        <f t="shared" si="47"/>
        <v>36</v>
      </c>
      <c r="E168" s="219" t="s">
        <v>1966</v>
      </c>
      <c r="F168" s="220" t="s">
        <v>43</v>
      </c>
      <c r="G168" s="220" t="s">
        <v>1032</v>
      </c>
      <c r="H168" s="185"/>
      <c r="I168" s="185"/>
      <c r="J168" s="185"/>
      <c r="K168" s="245">
        <v>1.954303493E9</v>
      </c>
      <c r="L168" s="251" t="s">
        <v>1033</v>
      </c>
      <c r="M168" s="251" t="s">
        <v>1034</v>
      </c>
      <c r="N168" s="251" t="s">
        <v>1909</v>
      </c>
      <c r="O168" s="180" t="s">
        <v>135</v>
      </c>
      <c r="P168" s="189">
        <v>1.0E8</v>
      </c>
      <c r="Q168" s="190" t="s">
        <v>0</v>
      </c>
      <c r="R168" s="191"/>
      <c r="S168" s="192" t="s">
        <v>1967</v>
      </c>
      <c r="T168" s="203"/>
      <c r="U168" s="47" t="s">
        <v>820</v>
      </c>
      <c r="V168" s="123" t="s">
        <v>1104</v>
      </c>
      <c r="W168" s="217"/>
      <c r="X168" s="524"/>
      <c r="Y168" s="524"/>
      <c r="Z168" s="524"/>
      <c r="AA168" s="524"/>
      <c r="AB168" s="524"/>
      <c r="AC168" s="524"/>
      <c r="AD168" s="524"/>
      <c r="AE168" s="524"/>
    </row>
    <row r="169" ht="26.25" customHeight="1">
      <c r="A169" s="185">
        <f t="shared" si="39"/>
        <v>158</v>
      </c>
      <c r="B169" s="181" t="str">
        <f t="shared" si="40"/>
        <v>P10</v>
      </c>
      <c r="C169" s="182" t="str">
        <f t="shared" si="48"/>
        <v>03</v>
      </c>
      <c r="D169" s="182" t="str">
        <f t="shared" si="47"/>
        <v>37</v>
      </c>
      <c r="E169" s="219" t="s">
        <v>1968</v>
      </c>
      <c r="F169" s="220" t="s">
        <v>43</v>
      </c>
      <c r="G169" s="220" t="s">
        <v>1032</v>
      </c>
      <c r="H169" s="185"/>
      <c r="I169" s="185"/>
      <c r="J169" s="185"/>
      <c r="K169" s="245">
        <v>1.954303493E9</v>
      </c>
      <c r="L169" s="251" t="s">
        <v>1033</v>
      </c>
      <c r="M169" s="251" t="s">
        <v>1034</v>
      </c>
      <c r="N169" s="251" t="s">
        <v>1909</v>
      </c>
      <c r="O169" s="180" t="s">
        <v>135</v>
      </c>
      <c r="P169" s="189">
        <v>1.0E8</v>
      </c>
      <c r="Q169" s="190" t="s">
        <v>0</v>
      </c>
      <c r="R169" s="191"/>
      <c r="S169" s="192" t="s">
        <v>1969</v>
      </c>
      <c r="T169" s="203"/>
      <c r="U169" s="47" t="s">
        <v>820</v>
      </c>
      <c r="V169" s="123" t="s">
        <v>1104</v>
      </c>
      <c r="W169" s="217"/>
      <c r="X169" s="524"/>
      <c r="Y169" s="524"/>
      <c r="Z169" s="524"/>
      <c r="AA169" s="524"/>
      <c r="AB169" s="524"/>
      <c r="AC169" s="524"/>
      <c r="AD169" s="524"/>
      <c r="AE169" s="524"/>
    </row>
    <row r="170" ht="26.25" customHeight="1">
      <c r="A170" s="185">
        <f t="shared" si="39"/>
        <v>159</v>
      </c>
      <c r="B170" s="181" t="str">
        <f t="shared" si="40"/>
        <v>P10</v>
      </c>
      <c r="C170" s="182" t="str">
        <f t="shared" ref="C170:C178" si="49">MID(E170,4,3)</f>
        <v>03A</v>
      </c>
      <c r="D170" s="182" t="str">
        <f t="shared" si="47"/>
        <v>09</v>
      </c>
      <c r="E170" s="530" t="s">
        <v>1970</v>
      </c>
      <c r="F170" s="93" t="s">
        <v>37</v>
      </c>
      <c r="G170" s="531">
        <v>45807.0</v>
      </c>
      <c r="H170" s="185"/>
      <c r="I170" s="185"/>
      <c r="J170" s="185"/>
      <c r="K170" s="94">
        <v>1.243737853E9</v>
      </c>
      <c r="L170" s="543"/>
      <c r="M170" s="543"/>
      <c r="N170" s="543"/>
      <c r="O170" s="180" t="s">
        <v>135</v>
      </c>
      <c r="P170" s="189">
        <v>5.0E7</v>
      </c>
      <c r="Q170" s="190" t="s">
        <v>0</v>
      </c>
      <c r="R170" s="191"/>
      <c r="S170" s="28"/>
      <c r="T170" s="203"/>
      <c r="U170" s="47" t="s">
        <v>820</v>
      </c>
      <c r="V170" s="47"/>
      <c r="W170" s="217"/>
      <c r="X170" s="524"/>
      <c r="Y170" s="524"/>
      <c r="Z170" s="524"/>
      <c r="AA170" s="524"/>
      <c r="AB170" s="524"/>
      <c r="AC170" s="524"/>
      <c r="AD170" s="524"/>
      <c r="AE170" s="524"/>
    </row>
    <row r="171" ht="26.25" customHeight="1">
      <c r="A171" s="185">
        <f t="shared" si="39"/>
        <v>160</v>
      </c>
      <c r="B171" s="181" t="str">
        <f t="shared" si="40"/>
        <v>P10</v>
      </c>
      <c r="C171" s="182" t="str">
        <f t="shared" si="49"/>
        <v>03A</v>
      </c>
      <c r="D171" s="182" t="str">
        <f t="shared" si="47"/>
        <v>10</v>
      </c>
      <c r="E171" s="219" t="s">
        <v>1971</v>
      </c>
      <c r="F171" s="220" t="s">
        <v>37</v>
      </c>
      <c r="G171" s="538">
        <v>45807.0</v>
      </c>
      <c r="H171" s="185"/>
      <c r="I171" s="185"/>
      <c r="J171" s="185"/>
      <c r="K171" s="245">
        <v>1.294149028E9</v>
      </c>
      <c r="L171" s="539"/>
      <c r="M171" s="539"/>
      <c r="N171" s="539"/>
      <c r="O171" s="180" t="s">
        <v>135</v>
      </c>
      <c r="P171" s="189">
        <v>5.0E7</v>
      </c>
      <c r="Q171" s="190" t="s">
        <v>0</v>
      </c>
      <c r="R171" s="191"/>
      <c r="S171" s="192" t="s">
        <v>1972</v>
      </c>
      <c r="T171" s="203"/>
      <c r="U171" s="47" t="s">
        <v>820</v>
      </c>
      <c r="V171" s="47"/>
      <c r="W171" s="217"/>
      <c r="X171" s="524"/>
      <c r="Y171" s="524"/>
      <c r="Z171" s="524"/>
      <c r="AA171" s="524"/>
      <c r="AB171" s="524"/>
      <c r="AC171" s="524"/>
      <c r="AD171" s="524"/>
      <c r="AE171" s="524"/>
    </row>
    <row r="172" ht="26.25" customHeight="1">
      <c r="A172" s="185">
        <f t="shared" si="39"/>
        <v>161</v>
      </c>
      <c r="B172" s="181" t="str">
        <f t="shared" si="40"/>
        <v>P10</v>
      </c>
      <c r="C172" s="182" t="str">
        <f t="shared" si="49"/>
        <v>03A</v>
      </c>
      <c r="D172" s="182" t="str">
        <f t="shared" si="47"/>
        <v>24</v>
      </c>
      <c r="E172" s="219" t="s">
        <v>1973</v>
      </c>
      <c r="F172" s="220" t="s">
        <v>32</v>
      </c>
      <c r="G172" s="220" t="s">
        <v>1924</v>
      </c>
      <c r="H172" s="185"/>
      <c r="I172" s="185"/>
      <c r="J172" s="185"/>
      <c r="K172" s="245">
        <v>3.171031904E9</v>
      </c>
      <c r="L172" s="539"/>
      <c r="M172" s="539"/>
      <c r="N172" s="539"/>
      <c r="O172" s="180" t="s">
        <v>135</v>
      </c>
      <c r="P172" s="189">
        <v>1.5E8</v>
      </c>
      <c r="Q172" s="190" t="s">
        <v>0</v>
      </c>
      <c r="R172" s="191"/>
      <c r="S172" s="192" t="s">
        <v>1974</v>
      </c>
      <c r="T172" s="203"/>
      <c r="U172" s="47" t="s">
        <v>820</v>
      </c>
      <c r="V172" s="123" t="s">
        <v>1104</v>
      </c>
      <c r="W172" s="217"/>
      <c r="X172" s="524"/>
      <c r="Y172" s="524"/>
      <c r="Z172" s="524"/>
      <c r="AA172" s="524"/>
      <c r="AB172" s="524"/>
      <c r="AC172" s="524"/>
      <c r="AD172" s="524"/>
      <c r="AE172" s="524"/>
    </row>
    <row r="173" ht="26.25" customHeight="1">
      <c r="A173" s="185">
        <f t="shared" si="39"/>
        <v>162</v>
      </c>
      <c r="B173" s="181" t="str">
        <f t="shared" si="40"/>
        <v>P10</v>
      </c>
      <c r="C173" s="182" t="str">
        <f t="shared" si="49"/>
        <v>03A</v>
      </c>
      <c r="D173" s="182" t="str">
        <f t="shared" si="47"/>
        <v>25</v>
      </c>
      <c r="E173" s="219" t="s">
        <v>1975</v>
      </c>
      <c r="F173" s="220" t="s">
        <v>43</v>
      </c>
      <c r="G173" s="220" t="s">
        <v>1032</v>
      </c>
      <c r="H173" s="185"/>
      <c r="I173" s="185"/>
      <c r="J173" s="185"/>
      <c r="K173" s="245">
        <v>1.954303493E9</v>
      </c>
      <c r="L173" s="539"/>
      <c r="M173" s="539"/>
      <c r="N173" s="539"/>
      <c r="O173" s="180" t="s">
        <v>135</v>
      </c>
      <c r="P173" s="189">
        <v>1.0E8</v>
      </c>
      <c r="Q173" s="190" t="s">
        <v>0</v>
      </c>
      <c r="R173" s="191"/>
      <c r="S173" s="192" t="s">
        <v>1976</v>
      </c>
      <c r="T173" s="203"/>
      <c r="U173" s="47" t="s">
        <v>820</v>
      </c>
      <c r="V173" s="47" t="s">
        <v>1036</v>
      </c>
      <c r="W173" s="217"/>
      <c r="X173" s="524"/>
      <c r="Y173" s="524"/>
      <c r="Z173" s="524"/>
      <c r="AA173" s="524"/>
      <c r="AB173" s="524"/>
      <c r="AC173" s="524"/>
      <c r="AD173" s="524"/>
      <c r="AE173" s="524"/>
    </row>
    <row r="174" ht="26.25" customHeight="1">
      <c r="A174" s="185">
        <f t="shared" si="39"/>
        <v>163</v>
      </c>
      <c r="B174" s="181" t="str">
        <f t="shared" si="40"/>
        <v>P10</v>
      </c>
      <c r="C174" s="182" t="str">
        <f t="shared" si="49"/>
        <v>03A</v>
      </c>
      <c r="D174" s="182" t="str">
        <f t="shared" si="47"/>
        <v>26</v>
      </c>
      <c r="E174" s="219" t="s">
        <v>1977</v>
      </c>
      <c r="F174" s="220" t="s">
        <v>43</v>
      </c>
      <c r="G174" s="220" t="s">
        <v>83</v>
      </c>
      <c r="H174" s="185"/>
      <c r="I174" s="185"/>
      <c r="J174" s="185"/>
      <c r="K174" s="245">
        <v>1.950257317E9</v>
      </c>
      <c r="L174" s="251" t="s">
        <v>1043</v>
      </c>
      <c r="M174" s="251" t="s">
        <v>1044</v>
      </c>
      <c r="N174" s="251" t="s">
        <v>1911</v>
      </c>
      <c r="O174" s="180" t="s">
        <v>135</v>
      </c>
      <c r="P174" s="189">
        <v>1.0E8</v>
      </c>
      <c r="Q174" s="190" t="s">
        <v>0</v>
      </c>
      <c r="R174" s="191"/>
      <c r="S174" s="192" t="s">
        <v>1978</v>
      </c>
      <c r="T174" s="203"/>
      <c r="U174" s="47" t="s">
        <v>820</v>
      </c>
      <c r="V174" s="123"/>
      <c r="W174" s="217"/>
      <c r="X174" s="524"/>
      <c r="Y174" s="524"/>
      <c r="Z174" s="524"/>
      <c r="AA174" s="524"/>
      <c r="AB174" s="524"/>
      <c r="AC174" s="524"/>
      <c r="AD174" s="524"/>
      <c r="AE174" s="524"/>
    </row>
    <row r="175" ht="26.25" customHeight="1">
      <c r="A175" s="185">
        <f t="shared" si="39"/>
        <v>164</v>
      </c>
      <c r="B175" s="181" t="str">
        <f t="shared" si="40"/>
        <v>P10</v>
      </c>
      <c r="C175" s="182" t="str">
        <f t="shared" si="49"/>
        <v>03A</v>
      </c>
      <c r="D175" s="182" t="str">
        <f t="shared" si="47"/>
        <v>27</v>
      </c>
      <c r="E175" s="219" t="s">
        <v>1979</v>
      </c>
      <c r="F175" s="220" t="s">
        <v>37</v>
      </c>
      <c r="G175" s="538">
        <v>45838.0</v>
      </c>
      <c r="H175" s="185"/>
      <c r="I175" s="185"/>
      <c r="J175" s="185"/>
      <c r="K175" s="245">
        <v>1.321325948E9</v>
      </c>
      <c r="L175" s="539"/>
      <c r="M175" s="539"/>
      <c r="N175" s="539"/>
      <c r="O175" s="180" t="s">
        <v>117</v>
      </c>
      <c r="P175" s="189">
        <v>5.0E7</v>
      </c>
      <c r="Q175" s="190" t="s">
        <v>0</v>
      </c>
      <c r="R175" s="191"/>
      <c r="S175" s="192" t="s">
        <v>1980</v>
      </c>
      <c r="T175" s="203"/>
      <c r="U175" s="47" t="s">
        <v>820</v>
      </c>
      <c r="V175" s="47"/>
      <c r="W175" s="217"/>
      <c r="X175" s="524"/>
      <c r="Y175" s="524"/>
      <c r="Z175" s="524"/>
      <c r="AA175" s="524"/>
      <c r="AB175" s="524"/>
      <c r="AC175" s="524"/>
      <c r="AD175" s="524"/>
      <c r="AE175" s="524"/>
    </row>
    <row r="176" ht="26.25" customHeight="1">
      <c r="A176" s="185">
        <f t="shared" si="39"/>
        <v>165</v>
      </c>
      <c r="B176" s="181" t="str">
        <f t="shared" si="40"/>
        <v>P10</v>
      </c>
      <c r="C176" s="182" t="str">
        <f t="shared" si="49"/>
        <v>03A</v>
      </c>
      <c r="D176" s="182" t="str">
        <f t="shared" si="47"/>
        <v>28</v>
      </c>
      <c r="E176" s="219" t="s">
        <v>1981</v>
      </c>
      <c r="F176" s="220" t="s">
        <v>43</v>
      </c>
      <c r="G176" s="220" t="s">
        <v>1913</v>
      </c>
      <c r="H176" s="185"/>
      <c r="I176" s="185"/>
      <c r="J176" s="185"/>
      <c r="K176" s="245">
        <v>1.852810555E9</v>
      </c>
      <c r="L176" s="251" t="s">
        <v>1914</v>
      </c>
      <c r="M176" s="251" t="s">
        <v>1915</v>
      </c>
      <c r="N176" s="251" t="s">
        <v>1916</v>
      </c>
      <c r="O176" s="180" t="s">
        <v>52</v>
      </c>
      <c r="P176" s="189">
        <v>1.0E8</v>
      </c>
      <c r="Q176" s="190" t="s">
        <v>0</v>
      </c>
      <c r="R176" s="191"/>
      <c r="S176" s="192" t="s">
        <v>1982</v>
      </c>
      <c r="T176" s="203"/>
      <c r="U176" s="47" t="s">
        <v>820</v>
      </c>
      <c r="V176" s="123"/>
      <c r="W176" s="217"/>
      <c r="X176" s="524"/>
      <c r="Y176" s="524"/>
      <c r="Z176" s="524"/>
      <c r="AA176" s="524"/>
      <c r="AB176" s="524"/>
      <c r="AC176" s="524"/>
      <c r="AD176" s="524"/>
      <c r="AE176" s="524"/>
    </row>
    <row r="177" ht="26.25" customHeight="1">
      <c r="A177" s="185">
        <f t="shared" si="39"/>
        <v>166</v>
      </c>
      <c r="B177" s="181" t="str">
        <f t="shared" si="40"/>
        <v>P10</v>
      </c>
      <c r="C177" s="182" t="str">
        <f t="shared" si="49"/>
        <v>03A</v>
      </c>
      <c r="D177" s="182" t="str">
        <f t="shared" si="47"/>
        <v>29</v>
      </c>
      <c r="E177" s="219" t="s">
        <v>1983</v>
      </c>
      <c r="F177" s="220" t="s">
        <v>37</v>
      </c>
      <c r="G177" s="538">
        <v>45930.0</v>
      </c>
      <c r="H177" s="185"/>
      <c r="I177" s="185"/>
      <c r="J177" s="185"/>
      <c r="K177" s="245">
        <v>1.36081005E9</v>
      </c>
      <c r="L177" s="539"/>
      <c r="M177" s="539"/>
      <c r="N177" s="539"/>
      <c r="O177" s="180" t="s">
        <v>52</v>
      </c>
      <c r="P177" s="189">
        <v>5.0E7</v>
      </c>
      <c r="Q177" s="190" t="s">
        <v>0</v>
      </c>
      <c r="R177" s="191"/>
      <c r="S177" s="192" t="s">
        <v>1984</v>
      </c>
      <c r="T177" s="203"/>
      <c r="U177" s="47" t="s">
        <v>820</v>
      </c>
      <c r="V177" s="47"/>
      <c r="W177" s="217"/>
      <c r="X177" s="524"/>
      <c r="Y177" s="524"/>
      <c r="Z177" s="524"/>
      <c r="AA177" s="524"/>
      <c r="AB177" s="524"/>
      <c r="AC177" s="524"/>
      <c r="AD177" s="524"/>
      <c r="AE177" s="524"/>
    </row>
    <row r="178" ht="26.25" customHeight="1">
      <c r="A178" s="185">
        <f t="shared" si="39"/>
        <v>167</v>
      </c>
      <c r="B178" s="181" t="str">
        <f t="shared" si="40"/>
        <v>P10</v>
      </c>
      <c r="C178" s="182" t="str">
        <f t="shared" si="49"/>
        <v>03A</v>
      </c>
      <c r="D178" s="182" t="str">
        <f t="shared" si="47"/>
        <v>30</v>
      </c>
      <c r="E178" s="219" t="s">
        <v>1985</v>
      </c>
      <c r="F178" s="220" t="s">
        <v>37</v>
      </c>
      <c r="G178" s="538">
        <v>45930.0</v>
      </c>
      <c r="H178" s="185"/>
      <c r="I178" s="185"/>
      <c r="J178" s="185"/>
      <c r="K178" s="245">
        <v>1.36081005E9</v>
      </c>
      <c r="L178" s="539"/>
      <c r="M178" s="539"/>
      <c r="N178" s="539"/>
      <c r="O178" s="180" t="s">
        <v>52</v>
      </c>
      <c r="P178" s="189">
        <v>5.0E7</v>
      </c>
      <c r="Q178" s="190" t="s">
        <v>0</v>
      </c>
      <c r="R178" s="191"/>
      <c r="S178" s="192" t="s">
        <v>1986</v>
      </c>
      <c r="T178" s="203"/>
      <c r="U178" s="47" t="s">
        <v>820</v>
      </c>
      <c r="V178" s="47"/>
      <c r="W178" s="217"/>
      <c r="X178" s="524"/>
      <c r="Y178" s="524"/>
      <c r="Z178" s="524"/>
      <c r="AA178" s="524"/>
      <c r="AB178" s="524"/>
      <c r="AC178" s="524"/>
      <c r="AD178" s="524"/>
      <c r="AE178" s="524"/>
    </row>
    <row r="179" ht="26.25" customHeight="1">
      <c r="A179" s="185">
        <f t="shared" si="39"/>
        <v>168</v>
      </c>
      <c r="B179" s="181" t="str">
        <f t="shared" si="40"/>
        <v>P10</v>
      </c>
      <c r="C179" s="182" t="str">
        <f t="shared" ref="C179:C188" si="50">MID(E179,4,2)</f>
        <v>06</v>
      </c>
      <c r="D179" s="182" t="str">
        <f t="shared" si="47"/>
        <v>15</v>
      </c>
      <c r="E179" s="219" t="s">
        <v>1987</v>
      </c>
      <c r="F179" s="220" t="s">
        <v>43</v>
      </c>
      <c r="G179" s="220" t="s">
        <v>1988</v>
      </c>
      <c r="H179" s="185"/>
      <c r="I179" s="185"/>
      <c r="J179" s="185"/>
      <c r="K179" s="245">
        <v>1.923308253E9</v>
      </c>
      <c r="L179" s="539"/>
      <c r="M179" s="539"/>
      <c r="N179" s="539"/>
      <c r="O179" s="180" t="s">
        <v>135</v>
      </c>
      <c r="P179" s="189">
        <v>1.0E8</v>
      </c>
      <c r="Q179" s="190" t="s">
        <v>0</v>
      </c>
      <c r="R179" s="191"/>
      <c r="S179" s="192" t="s">
        <v>1989</v>
      </c>
      <c r="T179" s="203"/>
      <c r="U179" s="47" t="s">
        <v>820</v>
      </c>
      <c r="V179" s="123" t="s">
        <v>1104</v>
      </c>
      <c r="W179" s="217"/>
      <c r="X179" s="524"/>
      <c r="Y179" s="524"/>
      <c r="Z179" s="524"/>
      <c r="AA179" s="524"/>
      <c r="AB179" s="524"/>
      <c r="AC179" s="524"/>
      <c r="AD179" s="524"/>
      <c r="AE179" s="524"/>
    </row>
    <row r="180" ht="26.25" customHeight="1">
      <c r="A180" s="185">
        <f t="shared" si="39"/>
        <v>169</v>
      </c>
      <c r="B180" s="181" t="str">
        <f t="shared" si="40"/>
        <v>P10</v>
      </c>
      <c r="C180" s="182" t="str">
        <f t="shared" si="50"/>
        <v>06</v>
      </c>
      <c r="D180" s="182" t="str">
        <f t="shared" si="47"/>
        <v>16</v>
      </c>
      <c r="E180" s="219" t="s">
        <v>1990</v>
      </c>
      <c r="F180" s="220" t="s">
        <v>43</v>
      </c>
      <c r="G180" s="220" t="s">
        <v>1988</v>
      </c>
      <c r="H180" s="185"/>
      <c r="I180" s="185"/>
      <c r="J180" s="185"/>
      <c r="K180" s="245">
        <v>1.923308253E9</v>
      </c>
      <c r="L180" s="539"/>
      <c r="M180" s="539"/>
      <c r="N180" s="539"/>
      <c r="O180" s="180" t="s">
        <v>135</v>
      </c>
      <c r="P180" s="189">
        <v>1.0E8</v>
      </c>
      <c r="Q180" s="190" t="s">
        <v>0</v>
      </c>
      <c r="R180" s="191"/>
      <c r="S180" s="192" t="s">
        <v>1991</v>
      </c>
      <c r="T180" s="203"/>
      <c r="U180" s="47" t="s">
        <v>820</v>
      </c>
      <c r="V180" s="47" t="s">
        <v>1036</v>
      </c>
      <c r="W180" s="217"/>
      <c r="X180" s="524"/>
      <c r="Y180" s="524"/>
      <c r="Z180" s="524"/>
      <c r="AA180" s="524"/>
      <c r="AB180" s="524"/>
      <c r="AC180" s="524"/>
      <c r="AD180" s="524"/>
      <c r="AE180" s="524"/>
    </row>
    <row r="181" ht="26.25" customHeight="1">
      <c r="A181" s="185">
        <f t="shared" si="39"/>
        <v>170</v>
      </c>
      <c r="B181" s="181" t="str">
        <f t="shared" si="40"/>
        <v>P10</v>
      </c>
      <c r="C181" s="182" t="str">
        <f t="shared" si="50"/>
        <v>06</v>
      </c>
      <c r="D181" s="182" t="str">
        <f t="shared" si="47"/>
        <v>17</v>
      </c>
      <c r="E181" s="219" t="s">
        <v>1992</v>
      </c>
      <c r="F181" s="220" t="s">
        <v>43</v>
      </c>
      <c r="G181" s="220" t="s">
        <v>1988</v>
      </c>
      <c r="H181" s="185"/>
      <c r="I181" s="185"/>
      <c r="J181" s="185"/>
      <c r="K181" s="245">
        <v>1.923308253E9</v>
      </c>
      <c r="L181" s="539"/>
      <c r="M181" s="539"/>
      <c r="N181" s="539"/>
      <c r="O181" s="180" t="s">
        <v>135</v>
      </c>
      <c r="P181" s="189">
        <v>1.0E8</v>
      </c>
      <c r="Q181" s="190" t="s">
        <v>0</v>
      </c>
      <c r="R181" s="191"/>
      <c r="S181" s="192" t="s">
        <v>1993</v>
      </c>
      <c r="T181" s="203"/>
      <c r="U181" s="47" t="s">
        <v>820</v>
      </c>
      <c r="V181" s="123" t="s">
        <v>1104</v>
      </c>
      <c r="W181" s="217"/>
      <c r="X181" s="524"/>
      <c r="Y181" s="524"/>
      <c r="Z181" s="524"/>
      <c r="AA181" s="524"/>
      <c r="AB181" s="524"/>
      <c r="AC181" s="524"/>
      <c r="AD181" s="524"/>
      <c r="AE181" s="524"/>
    </row>
    <row r="182" ht="26.25" customHeight="1">
      <c r="A182" s="185">
        <f t="shared" si="39"/>
        <v>171</v>
      </c>
      <c r="B182" s="181" t="str">
        <f t="shared" si="40"/>
        <v>P10</v>
      </c>
      <c r="C182" s="182" t="str">
        <f t="shared" si="50"/>
        <v>06</v>
      </c>
      <c r="D182" s="182" t="str">
        <f t="shared" si="47"/>
        <v>18</v>
      </c>
      <c r="E182" s="219" t="s">
        <v>1994</v>
      </c>
      <c r="F182" s="220" t="s">
        <v>43</v>
      </c>
      <c r="G182" s="220" t="s">
        <v>1988</v>
      </c>
      <c r="H182" s="185"/>
      <c r="I182" s="185"/>
      <c r="J182" s="185"/>
      <c r="K182" s="245">
        <v>1.923308253E9</v>
      </c>
      <c r="L182" s="539"/>
      <c r="M182" s="539"/>
      <c r="N182" s="539"/>
      <c r="O182" s="180" t="s">
        <v>135</v>
      </c>
      <c r="P182" s="189">
        <v>1.0E8</v>
      </c>
      <c r="Q182" s="190" t="s">
        <v>0</v>
      </c>
      <c r="R182" s="191"/>
      <c r="S182" s="192" t="s">
        <v>1995</v>
      </c>
      <c r="T182" s="203"/>
      <c r="U182" s="47" t="s">
        <v>820</v>
      </c>
      <c r="V182" s="47"/>
      <c r="W182" s="217"/>
      <c r="X182" s="524"/>
      <c r="Y182" s="524"/>
      <c r="Z182" s="524"/>
      <c r="AA182" s="524"/>
      <c r="AB182" s="524"/>
      <c r="AC182" s="524"/>
      <c r="AD182" s="524"/>
      <c r="AE182" s="524"/>
    </row>
    <row r="183" ht="26.25" customHeight="1">
      <c r="A183" s="185">
        <f t="shared" si="39"/>
        <v>172</v>
      </c>
      <c r="B183" s="181" t="str">
        <f t="shared" si="40"/>
        <v>P10</v>
      </c>
      <c r="C183" s="182" t="str">
        <f t="shared" si="50"/>
        <v>06</v>
      </c>
      <c r="D183" s="182" t="str">
        <f t="shared" si="47"/>
        <v>19</v>
      </c>
      <c r="E183" s="530" t="s">
        <v>1996</v>
      </c>
      <c r="F183" s="93" t="s">
        <v>37</v>
      </c>
      <c r="G183" s="531">
        <v>45838.0</v>
      </c>
      <c r="H183" s="185"/>
      <c r="I183" s="185"/>
      <c r="J183" s="185"/>
      <c r="K183" s="94">
        <v>1.323429991E9</v>
      </c>
      <c r="L183" s="543"/>
      <c r="M183" s="543"/>
      <c r="N183" s="543"/>
      <c r="O183" s="180" t="s">
        <v>117</v>
      </c>
      <c r="P183" s="189">
        <v>5.0E7</v>
      </c>
      <c r="Q183" s="190" t="s">
        <v>0</v>
      </c>
      <c r="R183" s="191"/>
      <c r="S183" s="28"/>
      <c r="T183" s="203"/>
      <c r="U183" s="47" t="s">
        <v>820</v>
      </c>
      <c r="V183" s="47"/>
      <c r="W183" s="217"/>
      <c r="X183" s="524"/>
      <c r="Y183" s="524"/>
      <c r="Z183" s="524"/>
      <c r="AA183" s="524"/>
      <c r="AB183" s="524"/>
      <c r="AC183" s="524"/>
      <c r="AD183" s="524"/>
      <c r="AE183" s="524"/>
    </row>
    <row r="184" ht="26.25" customHeight="1">
      <c r="A184" s="185">
        <f t="shared" si="39"/>
        <v>173</v>
      </c>
      <c r="B184" s="181" t="str">
        <f t="shared" si="40"/>
        <v>P10</v>
      </c>
      <c r="C184" s="182" t="str">
        <f t="shared" si="50"/>
        <v>06</v>
      </c>
      <c r="D184" s="182" t="str">
        <f t="shared" si="47"/>
        <v>20</v>
      </c>
      <c r="E184" s="219" t="s">
        <v>1997</v>
      </c>
      <c r="F184" s="220" t="s">
        <v>37</v>
      </c>
      <c r="G184" s="538">
        <v>45838.0</v>
      </c>
      <c r="H184" s="185"/>
      <c r="I184" s="185"/>
      <c r="J184" s="185"/>
      <c r="K184" s="245">
        <v>1.271852017E9</v>
      </c>
      <c r="L184" s="539"/>
      <c r="M184" s="539"/>
      <c r="N184" s="539"/>
      <c r="O184" s="180" t="s">
        <v>117</v>
      </c>
      <c r="P184" s="189">
        <v>5.0E7</v>
      </c>
      <c r="Q184" s="190" t="s">
        <v>0</v>
      </c>
      <c r="R184" s="191"/>
      <c r="S184" s="192" t="s">
        <v>1998</v>
      </c>
      <c r="T184" s="203"/>
      <c r="U184" s="47" t="s">
        <v>820</v>
      </c>
      <c r="V184" s="47"/>
      <c r="W184" s="217"/>
      <c r="X184" s="524"/>
      <c r="Y184" s="524"/>
      <c r="Z184" s="524"/>
      <c r="AA184" s="524"/>
      <c r="AB184" s="524"/>
      <c r="AC184" s="524"/>
      <c r="AD184" s="524"/>
      <c r="AE184" s="524"/>
    </row>
    <row r="185" ht="26.25" customHeight="1">
      <c r="A185" s="185">
        <f t="shared" si="39"/>
        <v>174</v>
      </c>
      <c r="B185" s="181" t="str">
        <f t="shared" si="40"/>
        <v>P10</v>
      </c>
      <c r="C185" s="182" t="str">
        <f t="shared" si="50"/>
        <v>06</v>
      </c>
      <c r="D185" s="182" t="str">
        <f t="shared" si="47"/>
        <v>21</v>
      </c>
      <c r="E185" s="219" t="s">
        <v>1999</v>
      </c>
      <c r="F185" s="220" t="s">
        <v>43</v>
      </c>
      <c r="G185" s="220" t="s">
        <v>1988</v>
      </c>
      <c r="H185" s="185"/>
      <c r="I185" s="185"/>
      <c r="J185" s="185"/>
      <c r="K185" s="245">
        <v>1.885917031E9</v>
      </c>
      <c r="L185" s="539"/>
      <c r="M185" s="539"/>
      <c r="N185" s="539"/>
      <c r="O185" s="180" t="s">
        <v>135</v>
      </c>
      <c r="P185" s="189">
        <v>1.0E8</v>
      </c>
      <c r="Q185" s="190" t="s">
        <v>0</v>
      </c>
      <c r="R185" s="529" t="s">
        <v>2000</v>
      </c>
      <c r="S185" s="192" t="s">
        <v>2001</v>
      </c>
      <c r="T185" s="203"/>
      <c r="U185" s="47" t="s">
        <v>820</v>
      </c>
      <c r="V185" s="47" t="s">
        <v>1036</v>
      </c>
      <c r="W185" s="217"/>
      <c r="X185" s="524"/>
      <c r="Y185" s="524"/>
      <c r="Z185" s="524"/>
      <c r="AA185" s="524"/>
      <c r="AB185" s="524"/>
      <c r="AC185" s="524"/>
      <c r="AD185" s="524"/>
      <c r="AE185" s="524"/>
    </row>
    <row r="186" ht="26.25" customHeight="1">
      <c r="A186" s="185">
        <f t="shared" si="39"/>
        <v>175</v>
      </c>
      <c r="B186" s="181" t="str">
        <f t="shared" si="40"/>
        <v>P10</v>
      </c>
      <c r="C186" s="182" t="str">
        <f t="shared" si="50"/>
        <v>06</v>
      </c>
      <c r="D186" s="182" t="str">
        <f t="shared" si="47"/>
        <v>22</v>
      </c>
      <c r="E186" s="219" t="s">
        <v>2002</v>
      </c>
      <c r="F186" s="220" t="s">
        <v>43</v>
      </c>
      <c r="G186" s="220" t="s">
        <v>1032</v>
      </c>
      <c r="H186" s="185"/>
      <c r="I186" s="185"/>
      <c r="J186" s="185"/>
      <c r="K186" s="245">
        <v>1.919334476E9</v>
      </c>
      <c r="L186" s="539"/>
      <c r="M186" s="539"/>
      <c r="N186" s="539"/>
      <c r="O186" s="180" t="s">
        <v>135</v>
      </c>
      <c r="P186" s="189">
        <v>1.0E8</v>
      </c>
      <c r="Q186" s="190" t="s">
        <v>0</v>
      </c>
      <c r="R186" s="191"/>
      <c r="S186" s="28"/>
      <c r="T186" s="203"/>
      <c r="U186" s="47" t="s">
        <v>820</v>
      </c>
      <c r="V186" s="47" t="s">
        <v>1060</v>
      </c>
      <c r="W186" s="217"/>
      <c r="X186" s="524"/>
      <c r="Y186" s="524"/>
      <c r="Z186" s="524"/>
      <c r="AA186" s="524"/>
      <c r="AB186" s="524"/>
      <c r="AC186" s="524"/>
      <c r="AD186" s="524"/>
      <c r="AE186" s="524"/>
    </row>
    <row r="187" ht="26.25" customHeight="1">
      <c r="A187" s="185">
        <f t="shared" si="39"/>
        <v>176</v>
      </c>
      <c r="B187" s="181" t="str">
        <f t="shared" si="40"/>
        <v>P10</v>
      </c>
      <c r="C187" s="182" t="str">
        <f t="shared" si="50"/>
        <v>06</v>
      </c>
      <c r="D187" s="182" t="str">
        <f t="shared" si="47"/>
        <v>23</v>
      </c>
      <c r="E187" s="219" t="s">
        <v>2003</v>
      </c>
      <c r="F187" s="220" t="s">
        <v>32</v>
      </c>
      <c r="G187" s="220" t="s">
        <v>2004</v>
      </c>
      <c r="H187" s="185"/>
      <c r="I187" s="185"/>
      <c r="J187" s="185"/>
      <c r="K187" s="245">
        <v>3.375500707E9</v>
      </c>
      <c r="L187" s="539"/>
      <c r="M187" s="539"/>
      <c r="N187" s="539"/>
      <c r="O187" s="180" t="s">
        <v>135</v>
      </c>
      <c r="P187" s="189">
        <v>1.5E8</v>
      </c>
      <c r="Q187" s="190" t="s">
        <v>0</v>
      </c>
      <c r="R187" s="191"/>
      <c r="S187" s="192" t="s">
        <v>2005</v>
      </c>
      <c r="T187" s="203"/>
      <c r="U187" s="47" t="s">
        <v>820</v>
      </c>
      <c r="V187" s="47"/>
      <c r="W187" s="217"/>
      <c r="X187" s="524"/>
      <c r="Y187" s="524"/>
      <c r="Z187" s="524"/>
      <c r="AA187" s="524"/>
      <c r="AB187" s="524"/>
      <c r="AC187" s="524"/>
      <c r="AD187" s="524"/>
      <c r="AE187" s="524"/>
    </row>
    <row r="188" ht="26.25" customHeight="1">
      <c r="A188" s="185">
        <f t="shared" si="39"/>
        <v>177</v>
      </c>
      <c r="B188" s="181" t="str">
        <f t="shared" si="40"/>
        <v>P10</v>
      </c>
      <c r="C188" s="182" t="str">
        <f t="shared" si="50"/>
        <v>06</v>
      </c>
      <c r="D188" s="182" t="str">
        <f t="shared" si="47"/>
        <v>36</v>
      </c>
      <c r="E188" s="219" t="s">
        <v>2006</v>
      </c>
      <c r="F188" s="220" t="s">
        <v>43</v>
      </c>
      <c r="G188" s="220" t="s">
        <v>2007</v>
      </c>
      <c r="H188" s="185"/>
      <c r="I188" s="185"/>
      <c r="J188" s="185"/>
      <c r="K188" s="245">
        <v>2.000188672E9</v>
      </c>
      <c r="L188" s="539"/>
      <c r="M188" s="539"/>
      <c r="N188" s="539"/>
      <c r="O188" s="180" t="s">
        <v>135</v>
      </c>
      <c r="P188" s="189">
        <v>1.0E8</v>
      </c>
      <c r="Q188" s="190" t="s">
        <v>0</v>
      </c>
      <c r="R188" s="191"/>
      <c r="S188" s="192" t="s">
        <v>2008</v>
      </c>
      <c r="T188" s="203"/>
      <c r="U188" s="47" t="s">
        <v>820</v>
      </c>
      <c r="V188" s="47"/>
      <c r="W188" s="217"/>
      <c r="X188" s="217"/>
      <c r="Y188" s="217"/>
      <c r="Z188" s="217"/>
      <c r="AA188" s="217"/>
      <c r="AB188" s="217"/>
      <c r="AC188" s="217"/>
      <c r="AD188" s="217"/>
      <c r="AE188" s="217"/>
    </row>
    <row r="189" ht="26.25" customHeight="1">
      <c r="A189" s="17" t="s">
        <v>1047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78"/>
      <c r="T189" s="178"/>
      <c r="U189" s="178"/>
      <c r="V189" s="179"/>
      <c r="W189" s="217"/>
      <c r="X189" s="524"/>
      <c r="Y189" s="524"/>
      <c r="Z189" s="524"/>
      <c r="AA189" s="524"/>
      <c r="AB189" s="524"/>
      <c r="AC189" s="524"/>
      <c r="AD189" s="524"/>
      <c r="AE189" s="524"/>
    </row>
    <row r="190" ht="26.25" customHeight="1">
      <c r="A190" s="180">
        <f t="shared" ref="A190:A194" si="51">ROW()-8</f>
        <v>182</v>
      </c>
      <c r="B190" s="181" t="str">
        <f t="shared" ref="B190:B194" si="52">LEFT(E190,3)</f>
        <v>P16</v>
      </c>
      <c r="C190" s="182" t="str">
        <f t="shared" ref="C190:C194" si="53">MID(E190,4,2)</f>
        <v>09</v>
      </c>
      <c r="D190" s="182" t="str">
        <f t="shared" ref="D190:D194" si="54">RIGHT(E190,2.2)</f>
        <v>29</v>
      </c>
      <c r="E190" s="219" t="s">
        <v>1048</v>
      </c>
      <c r="F190" s="220" t="s">
        <v>43</v>
      </c>
      <c r="G190" s="220">
        <v>47.9</v>
      </c>
      <c r="H190" s="184"/>
      <c r="I190" s="185"/>
      <c r="J190" s="185"/>
      <c r="K190" s="97">
        <v>1.902905796E9</v>
      </c>
      <c r="L190" s="184"/>
      <c r="M190" s="184"/>
      <c r="N190" s="184"/>
      <c r="O190" s="180" t="s">
        <v>135</v>
      </c>
      <c r="P190" s="189">
        <f t="shared" ref="P190:P194" si="55">IF(F190="2BR",150000000,IF(F190="Studio",50000000,100000000))</f>
        <v>100000000</v>
      </c>
      <c r="Q190" s="222"/>
      <c r="R190" s="185"/>
      <c r="S190" s="202" t="s">
        <v>2009</v>
      </c>
      <c r="T190" s="203"/>
      <c r="U190" s="47" t="s">
        <v>820</v>
      </c>
      <c r="V190" s="204" t="s">
        <v>1030</v>
      </c>
      <c r="W190" s="7"/>
      <c r="X190" s="7"/>
      <c r="Y190" s="7"/>
      <c r="Z190" s="7"/>
      <c r="AA190" s="7"/>
      <c r="AB190" s="7"/>
      <c r="AC190" s="7"/>
      <c r="AD190" s="7"/>
      <c r="AE190" s="7"/>
    </row>
    <row r="191">
      <c r="A191" s="180">
        <f t="shared" si="51"/>
        <v>183</v>
      </c>
      <c r="B191" s="181" t="str">
        <f t="shared" si="52"/>
        <v>P16</v>
      </c>
      <c r="C191" s="182" t="str">
        <f t="shared" si="53"/>
        <v>06</v>
      </c>
      <c r="D191" s="182" t="str">
        <f t="shared" si="54"/>
        <v>28</v>
      </c>
      <c r="E191" s="219" t="s">
        <v>2010</v>
      </c>
      <c r="F191" s="220" t="s">
        <v>43</v>
      </c>
      <c r="G191" s="220" t="s">
        <v>2011</v>
      </c>
      <c r="H191" s="211"/>
      <c r="I191" s="212"/>
      <c r="J191" s="212"/>
      <c r="K191" s="97" t="s">
        <v>2012</v>
      </c>
      <c r="L191" s="195" t="s">
        <v>2013</v>
      </c>
      <c r="M191" s="195" t="s">
        <v>2014</v>
      </c>
      <c r="N191" s="195" t="s">
        <v>2015</v>
      </c>
      <c r="O191" s="180" t="s">
        <v>135</v>
      </c>
      <c r="P191" s="189">
        <f t="shared" si="55"/>
        <v>100000000</v>
      </c>
      <c r="Q191" s="190" t="s">
        <v>777</v>
      </c>
      <c r="R191" s="191"/>
      <c r="S191" s="192" t="s">
        <v>2016</v>
      </c>
      <c r="T191" s="191"/>
      <c r="U191" s="47"/>
      <c r="V191" s="123" t="s">
        <v>1908</v>
      </c>
      <c r="W191" s="217"/>
      <c r="X191" s="217"/>
      <c r="Y191" s="217"/>
      <c r="Z191" s="217"/>
      <c r="AA191" s="217"/>
      <c r="AB191" s="217"/>
      <c r="AC191" s="217"/>
      <c r="AD191" s="217"/>
      <c r="AE191" s="217"/>
    </row>
    <row r="192">
      <c r="A192" s="180">
        <f t="shared" si="51"/>
        <v>184</v>
      </c>
      <c r="B192" s="181" t="str">
        <f t="shared" si="52"/>
        <v>P16</v>
      </c>
      <c r="C192" s="182" t="str">
        <f t="shared" si="53"/>
        <v>07</v>
      </c>
      <c r="D192" s="182" t="str">
        <f t="shared" si="54"/>
        <v>29</v>
      </c>
      <c r="E192" s="219" t="s">
        <v>2017</v>
      </c>
      <c r="F192" s="220" t="s">
        <v>43</v>
      </c>
      <c r="G192" s="220" t="s">
        <v>2011</v>
      </c>
      <c r="H192" s="211"/>
      <c r="I192" s="212"/>
      <c r="J192" s="212"/>
      <c r="K192" s="97" t="s">
        <v>2018</v>
      </c>
      <c r="L192" s="195" t="s">
        <v>1049</v>
      </c>
      <c r="M192" s="195" t="s">
        <v>1050</v>
      </c>
      <c r="N192" s="195" t="s">
        <v>2019</v>
      </c>
      <c r="O192" s="180" t="s">
        <v>135</v>
      </c>
      <c r="P192" s="189">
        <f t="shared" si="55"/>
        <v>100000000</v>
      </c>
      <c r="Q192" s="190" t="s">
        <v>777</v>
      </c>
      <c r="R192" s="191"/>
      <c r="S192" s="192" t="s">
        <v>2020</v>
      </c>
      <c r="T192" s="191"/>
      <c r="U192" s="47"/>
      <c r="V192" s="123" t="s">
        <v>1908</v>
      </c>
      <c r="W192" s="217"/>
      <c r="X192" s="217"/>
      <c r="Y192" s="217"/>
      <c r="Z192" s="217"/>
      <c r="AA192" s="217"/>
      <c r="AB192" s="217"/>
      <c r="AC192" s="217"/>
      <c r="AD192" s="217"/>
      <c r="AE192" s="217"/>
    </row>
    <row r="193">
      <c r="A193" s="180">
        <f t="shared" si="51"/>
        <v>185</v>
      </c>
      <c r="B193" s="181" t="str">
        <f t="shared" si="52"/>
        <v>P16</v>
      </c>
      <c r="C193" s="182" t="str">
        <f t="shared" si="53"/>
        <v>09</v>
      </c>
      <c r="D193" s="182" t="str">
        <f t="shared" si="54"/>
        <v>15</v>
      </c>
      <c r="E193" s="527" t="s">
        <v>2021</v>
      </c>
      <c r="F193" s="43" t="s">
        <v>43</v>
      </c>
      <c r="G193" s="43" t="s">
        <v>2022</v>
      </c>
      <c r="H193" s="211"/>
      <c r="I193" s="212"/>
      <c r="J193" s="212"/>
      <c r="K193" s="528">
        <v>2.072523524E9</v>
      </c>
      <c r="L193" s="195" t="s">
        <v>2023</v>
      </c>
      <c r="M193" s="195" t="s">
        <v>2024</v>
      </c>
      <c r="N193" s="195" t="s">
        <v>2025</v>
      </c>
      <c r="O193" s="28" t="s">
        <v>117</v>
      </c>
      <c r="P193" s="189">
        <f t="shared" si="55"/>
        <v>100000000</v>
      </c>
      <c r="Q193" s="190" t="s">
        <v>777</v>
      </c>
      <c r="R193" s="191"/>
      <c r="S193" s="192" t="s">
        <v>2026</v>
      </c>
      <c r="T193" s="191"/>
      <c r="U193" s="47"/>
      <c r="V193" s="123" t="s">
        <v>1908</v>
      </c>
      <c r="W193" s="217"/>
      <c r="X193" s="524"/>
      <c r="Y193" s="524"/>
      <c r="Z193" s="524"/>
      <c r="AA193" s="524"/>
      <c r="AB193" s="524"/>
      <c r="AC193" s="524"/>
      <c r="AD193" s="524"/>
      <c r="AE193" s="524"/>
    </row>
    <row r="194">
      <c r="A194" s="180">
        <f t="shared" si="51"/>
        <v>186</v>
      </c>
      <c r="B194" s="181" t="str">
        <f t="shared" si="52"/>
        <v>P16</v>
      </c>
      <c r="C194" s="182" t="str">
        <f t="shared" si="53"/>
        <v>09</v>
      </c>
      <c r="D194" s="182" t="str">
        <f t="shared" si="54"/>
        <v>28</v>
      </c>
      <c r="E194" s="219" t="s">
        <v>2027</v>
      </c>
      <c r="F194" s="220" t="s">
        <v>43</v>
      </c>
      <c r="G194" s="220" t="s">
        <v>2011</v>
      </c>
      <c r="H194" s="211"/>
      <c r="I194" s="212"/>
      <c r="J194" s="212"/>
      <c r="K194" s="97" t="s">
        <v>2018</v>
      </c>
      <c r="L194" s="195" t="s">
        <v>1049</v>
      </c>
      <c r="M194" s="195" t="s">
        <v>1050</v>
      </c>
      <c r="N194" s="195" t="s">
        <v>2019</v>
      </c>
      <c r="O194" s="180" t="s">
        <v>135</v>
      </c>
      <c r="P194" s="189">
        <f t="shared" si="55"/>
        <v>100000000</v>
      </c>
      <c r="Q194" s="190" t="s">
        <v>777</v>
      </c>
      <c r="R194" s="191"/>
      <c r="S194" s="192" t="s">
        <v>2028</v>
      </c>
      <c r="T194" s="191"/>
      <c r="U194" s="47"/>
      <c r="V194" s="123" t="s">
        <v>1908</v>
      </c>
      <c r="W194" s="217"/>
      <c r="X194" s="217"/>
      <c r="Y194" s="217"/>
      <c r="Z194" s="217"/>
      <c r="AA194" s="217"/>
      <c r="AB194" s="217"/>
      <c r="AC194" s="217"/>
      <c r="AD194" s="217"/>
      <c r="AE194" s="217"/>
    </row>
    <row r="195" ht="26.25" customHeight="1">
      <c r="A195" s="17" t="s">
        <v>1053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98"/>
      <c r="T195" s="178"/>
      <c r="U195" s="218"/>
      <c r="V195" s="218"/>
      <c r="W195" s="217"/>
      <c r="X195" s="524"/>
      <c r="Y195" s="524"/>
      <c r="Z195" s="524"/>
      <c r="AA195" s="524"/>
      <c r="AB195" s="524"/>
      <c r="AC195" s="524"/>
      <c r="AD195" s="524"/>
      <c r="AE195" s="524"/>
    </row>
    <row r="196" ht="26.25" customHeight="1">
      <c r="A196" s="191">
        <f t="shared" ref="A196:A252" si="56">ROW()-12</f>
        <v>184</v>
      </c>
      <c r="B196" s="181" t="str">
        <f t="shared" ref="B196:B252" si="57">LEFT(E196,3)</f>
        <v>P18</v>
      </c>
      <c r="C196" s="182" t="str">
        <f t="shared" ref="C196:C207" si="58">MID(E196,4,2)</f>
        <v>02</v>
      </c>
      <c r="D196" s="182" t="str">
        <f t="shared" ref="D196:D209" si="59">RIGHT(E196,2.2)</f>
        <v>05</v>
      </c>
      <c r="E196" s="219" t="s">
        <v>1054</v>
      </c>
      <c r="F196" s="220" t="s">
        <v>43</v>
      </c>
      <c r="G196" s="200" t="s">
        <v>1055</v>
      </c>
      <c r="H196" s="191"/>
      <c r="I196" s="191"/>
      <c r="J196" s="191"/>
      <c r="K196" s="544">
        <v>1.830541985E9</v>
      </c>
      <c r="L196" s="195" t="s">
        <v>1056</v>
      </c>
      <c r="M196" s="195" t="s">
        <v>1057</v>
      </c>
      <c r="N196" s="195" t="s">
        <v>2029</v>
      </c>
      <c r="O196" s="28" t="s">
        <v>117</v>
      </c>
      <c r="P196" s="189">
        <v>1.0E8</v>
      </c>
      <c r="Q196" s="223"/>
      <c r="R196" s="180"/>
      <c r="S196" s="192" t="s">
        <v>1059</v>
      </c>
      <c r="T196" s="224">
        <v>45975.0</v>
      </c>
      <c r="U196" s="47" t="s">
        <v>820</v>
      </c>
      <c r="V196" s="47" t="s">
        <v>1060</v>
      </c>
      <c r="W196" s="217"/>
      <c r="X196" s="524"/>
      <c r="Y196" s="524"/>
      <c r="Z196" s="524"/>
      <c r="AA196" s="524"/>
      <c r="AB196" s="524"/>
      <c r="AC196" s="524"/>
      <c r="AD196" s="524"/>
      <c r="AE196" s="524"/>
    </row>
    <row r="197" ht="26.25" customHeight="1">
      <c r="A197" s="191">
        <f t="shared" si="56"/>
        <v>185</v>
      </c>
      <c r="B197" s="181" t="str">
        <f t="shared" si="57"/>
        <v>P18</v>
      </c>
      <c r="C197" s="182" t="str">
        <f t="shared" si="58"/>
        <v>02</v>
      </c>
      <c r="D197" s="182" t="str">
        <f t="shared" si="59"/>
        <v>07</v>
      </c>
      <c r="E197" s="219" t="s">
        <v>1061</v>
      </c>
      <c r="F197" s="220" t="s">
        <v>43</v>
      </c>
      <c r="G197" s="200" t="s">
        <v>1055</v>
      </c>
      <c r="H197" s="191"/>
      <c r="I197" s="191"/>
      <c r="J197" s="191"/>
      <c r="K197" s="544">
        <v>1.812748496E9</v>
      </c>
      <c r="L197" s="195" t="s">
        <v>1062</v>
      </c>
      <c r="M197" s="195" t="s">
        <v>1063</v>
      </c>
      <c r="N197" s="195" t="s">
        <v>2030</v>
      </c>
      <c r="O197" s="28" t="s">
        <v>117</v>
      </c>
      <c r="P197" s="189">
        <v>1.0E8</v>
      </c>
      <c r="Q197" s="223"/>
      <c r="R197" s="180"/>
      <c r="S197" s="225" t="s">
        <v>1065</v>
      </c>
      <c r="T197" s="224">
        <v>45975.0</v>
      </c>
      <c r="U197" s="47" t="s">
        <v>820</v>
      </c>
      <c r="V197" s="47" t="s">
        <v>1036</v>
      </c>
      <c r="W197" s="217"/>
      <c r="X197" s="524"/>
      <c r="Y197" s="524"/>
      <c r="Z197" s="524"/>
      <c r="AA197" s="524"/>
      <c r="AB197" s="524"/>
      <c r="AC197" s="524"/>
      <c r="AD197" s="524"/>
      <c r="AE197" s="524"/>
    </row>
    <row r="198" ht="26.25" customHeight="1">
      <c r="A198" s="191">
        <f t="shared" si="56"/>
        <v>186</v>
      </c>
      <c r="B198" s="181" t="str">
        <f t="shared" si="57"/>
        <v>P18</v>
      </c>
      <c r="C198" s="182" t="str">
        <f t="shared" si="58"/>
        <v>02</v>
      </c>
      <c r="D198" s="182" t="str">
        <f t="shared" si="59"/>
        <v>08</v>
      </c>
      <c r="E198" s="219" t="s">
        <v>1066</v>
      </c>
      <c r="F198" s="220" t="s">
        <v>43</v>
      </c>
      <c r="G198" s="200" t="s">
        <v>1055</v>
      </c>
      <c r="H198" s="191"/>
      <c r="I198" s="191"/>
      <c r="J198" s="191"/>
      <c r="K198" s="544">
        <v>1.812748496E9</v>
      </c>
      <c r="L198" s="195" t="s">
        <v>1062</v>
      </c>
      <c r="M198" s="195" t="s">
        <v>1063</v>
      </c>
      <c r="N198" s="195" t="s">
        <v>2030</v>
      </c>
      <c r="O198" s="28" t="s">
        <v>117</v>
      </c>
      <c r="P198" s="189">
        <v>1.0E8</v>
      </c>
      <c r="Q198" s="223"/>
      <c r="R198" s="180"/>
      <c r="S198" s="225" t="s">
        <v>1067</v>
      </c>
      <c r="T198" s="224">
        <v>45975.0</v>
      </c>
      <c r="U198" s="47" t="s">
        <v>820</v>
      </c>
      <c r="V198" s="47" t="s">
        <v>1036</v>
      </c>
      <c r="W198" s="217"/>
      <c r="X198" s="524"/>
      <c r="Y198" s="524"/>
      <c r="Z198" s="524"/>
      <c r="AA198" s="524"/>
      <c r="AB198" s="524"/>
      <c r="AC198" s="524"/>
      <c r="AD198" s="524"/>
      <c r="AE198" s="524"/>
    </row>
    <row r="199" ht="26.25" customHeight="1">
      <c r="A199" s="191">
        <f t="shared" si="56"/>
        <v>187</v>
      </c>
      <c r="B199" s="181" t="str">
        <f t="shared" si="57"/>
        <v>P18</v>
      </c>
      <c r="C199" s="182" t="str">
        <f t="shared" si="58"/>
        <v>02</v>
      </c>
      <c r="D199" s="182" t="str">
        <f t="shared" si="59"/>
        <v>40</v>
      </c>
      <c r="E199" s="219" t="s">
        <v>1068</v>
      </c>
      <c r="F199" s="220" t="s">
        <v>43</v>
      </c>
      <c r="G199" s="220" t="s">
        <v>1055</v>
      </c>
      <c r="H199" s="185"/>
      <c r="I199" s="185"/>
      <c r="J199" s="185"/>
      <c r="K199" s="245">
        <v>1.812748496E9</v>
      </c>
      <c r="L199" s="195" t="s">
        <v>1062</v>
      </c>
      <c r="M199" s="195" t="s">
        <v>1063</v>
      </c>
      <c r="N199" s="195" t="s">
        <v>2030</v>
      </c>
      <c r="O199" s="180" t="s">
        <v>117</v>
      </c>
      <c r="P199" s="189">
        <v>1.0E8</v>
      </c>
      <c r="Q199" s="190"/>
      <c r="R199" s="28"/>
      <c r="S199" s="225" t="s">
        <v>1069</v>
      </c>
      <c r="T199" s="224">
        <v>45976.0</v>
      </c>
      <c r="U199" s="47" t="s">
        <v>820</v>
      </c>
      <c r="V199" s="47" t="s">
        <v>1036</v>
      </c>
      <c r="W199" s="217"/>
      <c r="X199" s="524"/>
      <c r="Y199" s="524"/>
      <c r="Z199" s="524"/>
      <c r="AA199" s="524"/>
      <c r="AB199" s="524"/>
      <c r="AC199" s="524"/>
      <c r="AD199" s="524"/>
      <c r="AE199" s="524"/>
    </row>
    <row r="200" ht="26.25" customHeight="1">
      <c r="A200" s="191">
        <f t="shared" si="56"/>
        <v>188</v>
      </c>
      <c r="B200" s="181" t="str">
        <f t="shared" si="57"/>
        <v>P18</v>
      </c>
      <c r="C200" s="182" t="str">
        <f t="shared" si="58"/>
        <v>03</v>
      </c>
      <c r="D200" s="182" t="str">
        <f t="shared" si="59"/>
        <v>8A</v>
      </c>
      <c r="E200" s="219" t="s">
        <v>1070</v>
      </c>
      <c r="F200" s="220" t="s">
        <v>43</v>
      </c>
      <c r="G200" s="220">
        <v>46.1</v>
      </c>
      <c r="H200" s="185"/>
      <c r="I200" s="185"/>
      <c r="J200" s="185"/>
      <c r="K200" s="97">
        <v>1.83036405E9</v>
      </c>
      <c r="L200" s="184"/>
      <c r="M200" s="184"/>
      <c r="N200" s="184"/>
      <c r="O200" s="180" t="s">
        <v>52</v>
      </c>
      <c r="P200" s="189">
        <v>1.0E8</v>
      </c>
      <c r="Q200" s="190"/>
      <c r="R200" s="180"/>
      <c r="S200" s="205" t="s">
        <v>1074</v>
      </c>
      <c r="T200" s="226"/>
      <c r="U200" s="47" t="s">
        <v>820</v>
      </c>
      <c r="V200" s="123" t="s">
        <v>1030</v>
      </c>
      <c r="W200" s="7"/>
      <c r="X200" s="7"/>
      <c r="Y200" s="7"/>
      <c r="Z200" s="7"/>
      <c r="AA200" s="7"/>
      <c r="AB200" s="7"/>
      <c r="AC200" s="7"/>
      <c r="AD200" s="7"/>
      <c r="AE200" s="7"/>
    </row>
    <row r="201" ht="26.25" customHeight="1">
      <c r="A201" s="191">
        <f t="shared" si="56"/>
        <v>189</v>
      </c>
      <c r="B201" s="181" t="str">
        <f t="shared" si="57"/>
        <v>P18</v>
      </c>
      <c r="C201" s="182" t="str">
        <f t="shared" si="58"/>
        <v>07</v>
      </c>
      <c r="D201" s="182" t="str">
        <f t="shared" si="59"/>
        <v>21</v>
      </c>
      <c r="E201" s="227" t="s">
        <v>1075</v>
      </c>
      <c r="F201" s="228" t="s">
        <v>43</v>
      </c>
      <c r="G201" s="228">
        <v>46.3</v>
      </c>
      <c r="H201" s="185"/>
      <c r="I201" s="185"/>
      <c r="J201" s="185"/>
      <c r="K201" s="284">
        <v>1.821463899E9</v>
      </c>
      <c r="L201" s="184"/>
      <c r="M201" s="184"/>
      <c r="N201" s="184"/>
      <c r="O201" s="180" t="s">
        <v>52</v>
      </c>
      <c r="P201" s="189">
        <v>1.0E8</v>
      </c>
      <c r="Q201" s="190"/>
      <c r="R201" s="180"/>
      <c r="S201" s="205" t="s">
        <v>1079</v>
      </c>
      <c r="T201" s="226"/>
      <c r="U201" s="47" t="s">
        <v>820</v>
      </c>
      <c r="V201" s="123" t="s">
        <v>1030</v>
      </c>
      <c r="W201" s="7"/>
      <c r="X201" s="7"/>
      <c r="Y201" s="7"/>
      <c r="Z201" s="7"/>
      <c r="AA201" s="7"/>
      <c r="AB201" s="7"/>
      <c r="AC201" s="7"/>
      <c r="AD201" s="7"/>
      <c r="AE201" s="7"/>
    </row>
    <row r="202" ht="26.25" customHeight="1">
      <c r="A202" s="191">
        <f t="shared" si="56"/>
        <v>190</v>
      </c>
      <c r="B202" s="181" t="str">
        <f t="shared" si="57"/>
        <v>P18</v>
      </c>
      <c r="C202" s="182" t="str">
        <f t="shared" si="58"/>
        <v>07</v>
      </c>
      <c r="D202" s="182" t="str">
        <f t="shared" si="59"/>
        <v>24</v>
      </c>
      <c r="E202" s="219" t="s">
        <v>1080</v>
      </c>
      <c r="F202" s="220" t="s">
        <v>43</v>
      </c>
      <c r="G202" s="220" t="s">
        <v>1081</v>
      </c>
      <c r="H202" s="185"/>
      <c r="I202" s="185"/>
      <c r="J202" s="185"/>
      <c r="K202" s="544">
        <v>1.821463899E9</v>
      </c>
      <c r="L202" s="195" t="s">
        <v>1076</v>
      </c>
      <c r="M202" s="195" t="s">
        <v>1077</v>
      </c>
      <c r="N202" s="195" t="s">
        <v>2031</v>
      </c>
      <c r="O202" s="180" t="s">
        <v>52</v>
      </c>
      <c r="P202" s="189">
        <v>1.0E8</v>
      </c>
      <c r="Q202" s="190"/>
      <c r="R202" s="28"/>
      <c r="S202" s="225" t="s">
        <v>1082</v>
      </c>
      <c r="T202" s="230"/>
      <c r="U202" s="47" t="s">
        <v>820</v>
      </c>
      <c r="V202" s="47" t="s">
        <v>1036</v>
      </c>
      <c r="W202" s="217"/>
      <c r="X202" s="217"/>
      <c r="Y202" s="217"/>
      <c r="Z202" s="217"/>
      <c r="AA202" s="217"/>
      <c r="AB202" s="217"/>
      <c r="AC202" s="217"/>
      <c r="AD202" s="217"/>
      <c r="AE202" s="217"/>
    </row>
    <row r="203" ht="26.25" customHeight="1">
      <c r="A203" s="191">
        <f t="shared" si="56"/>
        <v>191</v>
      </c>
      <c r="B203" s="181" t="str">
        <f t="shared" si="57"/>
        <v>P18</v>
      </c>
      <c r="C203" s="182" t="str">
        <f t="shared" si="58"/>
        <v>07</v>
      </c>
      <c r="D203" s="182" t="str">
        <f t="shared" si="59"/>
        <v>25</v>
      </c>
      <c r="E203" s="219" t="s">
        <v>1083</v>
      </c>
      <c r="F203" s="220" t="s">
        <v>43</v>
      </c>
      <c r="G203" s="27">
        <v>46.3</v>
      </c>
      <c r="H203" s="185"/>
      <c r="I203" s="185"/>
      <c r="J203" s="185"/>
      <c r="K203" s="97">
        <v>1.821463899E9</v>
      </c>
      <c r="L203" s="195" t="s">
        <v>1076</v>
      </c>
      <c r="M203" s="195" t="s">
        <v>1077</v>
      </c>
      <c r="N203" s="195" t="s">
        <v>2031</v>
      </c>
      <c r="O203" s="180" t="s">
        <v>52</v>
      </c>
      <c r="P203" s="189">
        <v>1.0E8</v>
      </c>
      <c r="Q203" s="190"/>
      <c r="R203" s="28"/>
      <c r="S203" s="225" t="s">
        <v>1084</v>
      </c>
      <c r="T203" s="230">
        <v>45981.0</v>
      </c>
      <c r="U203" s="47" t="s">
        <v>820</v>
      </c>
      <c r="V203" s="47" t="s">
        <v>1036</v>
      </c>
      <c r="W203" s="217"/>
      <c r="X203" s="217"/>
      <c r="Y203" s="217"/>
      <c r="Z203" s="217"/>
      <c r="AA203" s="217"/>
      <c r="AB203" s="217"/>
      <c r="AC203" s="217"/>
      <c r="AD203" s="217"/>
      <c r="AE203" s="217"/>
    </row>
    <row r="204" ht="26.25" customHeight="1">
      <c r="A204" s="191">
        <f t="shared" si="56"/>
        <v>192</v>
      </c>
      <c r="B204" s="181" t="str">
        <f t="shared" si="57"/>
        <v>P18</v>
      </c>
      <c r="C204" s="182" t="str">
        <f t="shared" si="58"/>
        <v>07</v>
      </c>
      <c r="D204" s="182" t="str">
        <f t="shared" si="59"/>
        <v>27</v>
      </c>
      <c r="E204" s="219" t="s">
        <v>1085</v>
      </c>
      <c r="F204" s="220" t="s">
        <v>43</v>
      </c>
      <c r="G204" s="220" t="s">
        <v>1086</v>
      </c>
      <c r="H204" s="185"/>
      <c r="I204" s="185"/>
      <c r="J204" s="185"/>
      <c r="K204" s="245">
        <v>1.793778099E9</v>
      </c>
      <c r="L204" s="195" t="s">
        <v>1087</v>
      </c>
      <c r="M204" s="195" t="s">
        <v>1088</v>
      </c>
      <c r="N204" s="195" t="s">
        <v>2032</v>
      </c>
      <c r="O204" s="180" t="s">
        <v>52</v>
      </c>
      <c r="P204" s="189">
        <v>1.0E8</v>
      </c>
      <c r="Q204" s="190"/>
      <c r="R204" s="28"/>
      <c r="S204" s="225" t="s">
        <v>1090</v>
      </c>
      <c r="T204" s="224">
        <v>45978.0</v>
      </c>
      <c r="U204" s="47" t="s">
        <v>820</v>
      </c>
      <c r="V204" s="47" t="s">
        <v>1036</v>
      </c>
      <c r="W204" s="217"/>
      <c r="X204" s="217"/>
      <c r="Y204" s="217"/>
      <c r="Z204" s="217"/>
      <c r="AA204" s="217"/>
      <c r="AB204" s="217"/>
      <c r="AC204" s="217"/>
      <c r="AD204" s="217"/>
      <c r="AE204" s="217"/>
    </row>
    <row r="205" ht="26.25" customHeight="1">
      <c r="A205" s="191">
        <f t="shared" si="56"/>
        <v>193</v>
      </c>
      <c r="B205" s="181" t="str">
        <f t="shared" si="57"/>
        <v>P18</v>
      </c>
      <c r="C205" s="182" t="str">
        <f t="shared" si="58"/>
        <v>09</v>
      </c>
      <c r="D205" s="182" t="str">
        <f t="shared" si="59"/>
        <v>18</v>
      </c>
      <c r="E205" s="219" t="s">
        <v>1091</v>
      </c>
      <c r="F205" s="220" t="s">
        <v>43</v>
      </c>
      <c r="G205" s="220" t="s">
        <v>1081</v>
      </c>
      <c r="H205" s="185"/>
      <c r="I205" s="185"/>
      <c r="J205" s="185"/>
      <c r="K205" s="245">
        <v>1.786062924E9</v>
      </c>
      <c r="L205" s="195" t="s">
        <v>1092</v>
      </c>
      <c r="M205" s="195" t="s">
        <v>1093</v>
      </c>
      <c r="N205" s="195" t="s">
        <v>2033</v>
      </c>
      <c r="O205" s="180" t="s">
        <v>52</v>
      </c>
      <c r="P205" s="189">
        <v>1.0E8</v>
      </c>
      <c r="Q205" s="190"/>
      <c r="R205" s="28"/>
      <c r="S205" s="225" t="s">
        <v>1095</v>
      </c>
      <c r="T205" s="230"/>
      <c r="U205" s="47" t="s">
        <v>820</v>
      </c>
      <c r="V205" s="47" t="s">
        <v>1036</v>
      </c>
      <c r="W205" s="217"/>
      <c r="X205" s="217"/>
      <c r="Y205" s="217"/>
      <c r="Z205" s="217"/>
      <c r="AA205" s="217"/>
      <c r="AB205" s="217"/>
      <c r="AC205" s="217"/>
      <c r="AD205" s="217"/>
      <c r="AE205" s="217"/>
    </row>
    <row r="206">
      <c r="A206" s="191">
        <f t="shared" si="56"/>
        <v>194</v>
      </c>
      <c r="B206" s="181" t="str">
        <f t="shared" si="57"/>
        <v>P18</v>
      </c>
      <c r="C206" s="182" t="str">
        <f t="shared" si="58"/>
        <v>02</v>
      </c>
      <c r="D206" s="182" t="str">
        <f t="shared" si="59"/>
        <v>02</v>
      </c>
      <c r="E206" s="219" t="s">
        <v>2034</v>
      </c>
      <c r="F206" s="220" t="s">
        <v>43</v>
      </c>
      <c r="G206" s="27">
        <v>46.2</v>
      </c>
      <c r="H206" s="185"/>
      <c r="I206" s="185"/>
      <c r="J206" s="185"/>
      <c r="K206" s="97">
        <v>1.798848618E9</v>
      </c>
      <c r="L206" s="251" t="s">
        <v>2035</v>
      </c>
      <c r="M206" s="251" t="s">
        <v>2036</v>
      </c>
      <c r="N206" s="251" t="s">
        <v>2037</v>
      </c>
      <c r="O206" s="180" t="s">
        <v>350</v>
      </c>
      <c r="P206" s="189">
        <v>1.0E8</v>
      </c>
      <c r="Q206" s="190" t="s">
        <v>777</v>
      </c>
      <c r="R206" s="28"/>
      <c r="S206" s="225" t="s">
        <v>2038</v>
      </c>
      <c r="T206" s="230">
        <v>45981.0</v>
      </c>
      <c r="U206" s="47"/>
      <c r="V206" s="123" t="s">
        <v>1908</v>
      </c>
      <c r="W206" s="217"/>
      <c r="X206" s="524"/>
      <c r="Y206" s="524"/>
      <c r="Z206" s="524"/>
      <c r="AA206" s="524"/>
      <c r="AB206" s="524"/>
      <c r="AC206" s="524"/>
      <c r="AD206" s="524"/>
      <c r="AE206" s="524"/>
    </row>
    <row r="207">
      <c r="A207" s="191">
        <f t="shared" si="56"/>
        <v>195</v>
      </c>
      <c r="B207" s="181" t="str">
        <f t="shared" si="57"/>
        <v>P18</v>
      </c>
      <c r="C207" s="182" t="str">
        <f t="shared" si="58"/>
        <v>02</v>
      </c>
      <c r="D207" s="182" t="str">
        <f t="shared" si="59"/>
        <v>11</v>
      </c>
      <c r="E207" s="219" t="s">
        <v>2039</v>
      </c>
      <c r="F207" s="220" t="s">
        <v>43</v>
      </c>
      <c r="G207" s="27">
        <v>46.3</v>
      </c>
      <c r="H207" s="185"/>
      <c r="I207" s="185"/>
      <c r="J207" s="185"/>
      <c r="K207" s="97">
        <v>1.80274223E9</v>
      </c>
      <c r="L207" s="251" t="s">
        <v>2040</v>
      </c>
      <c r="M207" s="251" t="s">
        <v>2041</v>
      </c>
      <c r="N207" s="251" t="s">
        <v>2042</v>
      </c>
      <c r="O207" s="180" t="s">
        <v>52</v>
      </c>
      <c r="P207" s="189">
        <v>1.0E8</v>
      </c>
      <c r="Q207" s="190" t="s">
        <v>777</v>
      </c>
      <c r="R207" s="28"/>
      <c r="S207" s="225" t="s">
        <v>2043</v>
      </c>
      <c r="T207" s="230">
        <v>45981.0</v>
      </c>
      <c r="U207" s="47"/>
      <c r="V207" s="123" t="s">
        <v>1908</v>
      </c>
      <c r="W207" s="217"/>
      <c r="X207" s="524"/>
      <c r="Y207" s="524"/>
      <c r="Z207" s="524"/>
      <c r="AA207" s="524"/>
      <c r="AB207" s="524"/>
      <c r="AC207" s="524"/>
      <c r="AD207" s="524"/>
      <c r="AE207" s="524"/>
    </row>
    <row r="208">
      <c r="A208" s="191">
        <f t="shared" si="56"/>
        <v>196</v>
      </c>
      <c r="B208" s="181" t="str">
        <f t="shared" si="57"/>
        <v>P18</v>
      </c>
      <c r="C208" s="182" t="str">
        <f t="shared" ref="C208:C210" si="60">MID(E208,4,3)</f>
        <v>03A</v>
      </c>
      <c r="D208" s="182" t="str">
        <f t="shared" si="59"/>
        <v>02</v>
      </c>
      <c r="E208" s="219" t="s">
        <v>2044</v>
      </c>
      <c r="F208" s="220" t="s">
        <v>43</v>
      </c>
      <c r="G208" s="220" t="s">
        <v>1081</v>
      </c>
      <c r="H208" s="185"/>
      <c r="I208" s="185"/>
      <c r="J208" s="185"/>
      <c r="K208" s="97" t="s">
        <v>2045</v>
      </c>
      <c r="L208" s="195" t="s">
        <v>2046</v>
      </c>
      <c r="M208" s="195" t="s">
        <v>2047</v>
      </c>
      <c r="N208" s="195" t="s">
        <v>2048</v>
      </c>
      <c r="O208" s="180" t="s">
        <v>52</v>
      </c>
      <c r="P208" s="189">
        <v>1.0E8</v>
      </c>
      <c r="Q208" s="190" t="s">
        <v>777</v>
      </c>
      <c r="R208" s="28"/>
      <c r="S208" s="225" t="s">
        <v>2049</v>
      </c>
      <c r="T208" s="226"/>
      <c r="U208" s="47"/>
      <c r="V208" s="123" t="s">
        <v>1908</v>
      </c>
      <c r="W208" s="217"/>
      <c r="X208" s="217"/>
      <c r="Y208" s="217"/>
      <c r="Z208" s="217"/>
      <c r="AA208" s="217"/>
      <c r="AB208" s="217"/>
      <c r="AC208" s="217"/>
      <c r="AD208" s="217"/>
      <c r="AE208" s="217"/>
    </row>
    <row r="209">
      <c r="A209" s="191">
        <f t="shared" si="56"/>
        <v>197</v>
      </c>
      <c r="B209" s="181" t="str">
        <f t="shared" si="57"/>
        <v>P18</v>
      </c>
      <c r="C209" s="182" t="str">
        <f t="shared" si="60"/>
        <v>03A</v>
      </c>
      <c r="D209" s="182" t="str">
        <f t="shared" si="59"/>
        <v>42</v>
      </c>
      <c r="E209" s="219" t="s">
        <v>2050</v>
      </c>
      <c r="F209" s="220" t="s">
        <v>43</v>
      </c>
      <c r="G209" s="220" t="s">
        <v>1081</v>
      </c>
      <c r="H209" s="185"/>
      <c r="I209" s="185"/>
      <c r="J209" s="185"/>
      <c r="K209" s="97" t="s">
        <v>2045</v>
      </c>
      <c r="L209" s="195" t="s">
        <v>2046</v>
      </c>
      <c r="M209" s="195" t="s">
        <v>2047</v>
      </c>
      <c r="N209" s="195" t="s">
        <v>2048</v>
      </c>
      <c r="O209" s="180" t="s">
        <v>52</v>
      </c>
      <c r="P209" s="189">
        <v>1.0E8</v>
      </c>
      <c r="Q209" s="190" t="s">
        <v>777</v>
      </c>
      <c r="R209" s="28"/>
      <c r="S209" s="225" t="s">
        <v>2051</v>
      </c>
      <c r="T209" s="226"/>
      <c r="U209" s="47"/>
      <c r="V209" s="123" t="s">
        <v>1908</v>
      </c>
      <c r="W209" s="217"/>
      <c r="X209" s="217"/>
      <c r="Y209" s="217"/>
      <c r="Z209" s="217"/>
      <c r="AA209" s="217"/>
      <c r="AB209" s="217"/>
      <c r="AC209" s="217"/>
      <c r="AD209" s="217"/>
      <c r="AE209" s="217"/>
    </row>
    <row r="210">
      <c r="A210" s="191">
        <f t="shared" si="56"/>
        <v>198</v>
      </c>
      <c r="B210" s="181" t="str">
        <f t="shared" si="57"/>
        <v>P18</v>
      </c>
      <c r="C210" s="182" t="str">
        <f t="shared" si="60"/>
        <v>03A</v>
      </c>
      <c r="D210" s="182" t="str">
        <f>RIGHT(E210,3.4)</f>
        <v>48A</v>
      </c>
      <c r="E210" s="219" t="s">
        <v>2052</v>
      </c>
      <c r="F210" s="220" t="s">
        <v>43</v>
      </c>
      <c r="G210" s="220" t="s">
        <v>1081</v>
      </c>
      <c r="H210" s="185"/>
      <c r="I210" s="185"/>
      <c r="J210" s="185"/>
      <c r="K210" s="97" t="s">
        <v>2053</v>
      </c>
      <c r="L210" s="195" t="s">
        <v>2054</v>
      </c>
      <c r="M210" s="195" t="s">
        <v>2055</v>
      </c>
      <c r="N210" s="195" t="s">
        <v>2056</v>
      </c>
      <c r="O210" s="180" t="s">
        <v>52</v>
      </c>
      <c r="P210" s="189">
        <v>1.0E8</v>
      </c>
      <c r="Q210" s="190" t="s">
        <v>777</v>
      </c>
      <c r="R210" s="28"/>
      <c r="S210" s="225" t="s">
        <v>2057</v>
      </c>
      <c r="T210" s="226"/>
      <c r="U210" s="47"/>
      <c r="V210" s="123" t="s">
        <v>1908</v>
      </c>
      <c r="W210" s="217"/>
      <c r="X210" s="217"/>
      <c r="Y210" s="217"/>
      <c r="Z210" s="217"/>
      <c r="AA210" s="217"/>
      <c r="AB210" s="217"/>
      <c r="AC210" s="217"/>
      <c r="AD210" s="217"/>
      <c r="AE210" s="217"/>
    </row>
    <row r="211">
      <c r="A211" s="191">
        <f t="shared" si="56"/>
        <v>199</v>
      </c>
      <c r="B211" s="181" t="str">
        <f t="shared" si="57"/>
        <v>P18</v>
      </c>
      <c r="C211" s="182" t="str">
        <f t="shared" ref="C211:C252" si="61">MID(E211,4,2)</f>
        <v>07</v>
      </c>
      <c r="D211" s="182" t="str">
        <f t="shared" ref="D211:D217" si="62">RIGHT(E211,2.2)</f>
        <v>35</v>
      </c>
      <c r="E211" s="219" t="s">
        <v>2058</v>
      </c>
      <c r="F211" s="220" t="s">
        <v>43</v>
      </c>
      <c r="G211" s="27">
        <v>46.5</v>
      </c>
      <c r="H211" s="185"/>
      <c r="I211" s="185"/>
      <c r="J211" s="185"/>
      <c r="K211" s="97">
        <v>1.793778099E9</v>
      </c>
      <c r="L211" s="251" t="s">
        <v>1087</v>
      </c>
      <c r="M211" s="251" t="s">
        <v>1088</v>
      </c>
      <c r="N211" s="251" t="s">
        <v>2032</v>
      </c>
      <c r="O211" s="180" t="s">
        <v>52</v>
      </c>
      <c r="P211" s="189">
        <v>1.0E8</v>
      </c>
      <c r="Q211" s="190" t="s">
        <v>777</v>
      </c>
      <c r="R211" s="28"/>
      <c r="S211" s="225" t="s">
        <v>2059</v>
      </c>
      <c r="T211" s="230">
        <v>45981.0</v>
      </c>
      <c r="U211" s="47"/>
      <c r="V211" s="123" t="s">
        <v>1908</v>
      </c>
      <c r="W211" s="217"/>
      <c r="X211" s="217"/>
      <c r="Y211" s="217"/>
      <c r="Z211" s="217"/>
      <c r="AA211" s="217"/>
      <c r="AB211" s="217"/>
      <c r="AC211" s="217"/>
      <c r="AD211" s="217"/>
      <c r="AE211" s="217"/>
    </row>
    <row r="212">
      <c r="A212" s="191">
        <f t="shared" si="56"/>
        <v>200</v>
      </c>
      <c r="B212" s="181" t="str">
        <f t="shared" si="57"/>
        <v>P18</v>
      </c>
      <c r="C212" s="182" t="str">
        <f t="shared" si="61"/>
        <v>09</v>
      </c>
      <c r="D212" s="182" t="str">
        <f t="shared" si="62"/>
        <v>26</v>
      </c>
      <c r="E212" s="219" t="s">
        <v>2060</v>
      </c>
      <c r="F212" s="220" t="s">
        <v>43</v>
      </c>
      <c r="G212" s="220" t="s">
        <v>2061</v>
      </c>
      <c r="H212" s="185"/>
      <c r="I212" s="185"/>
      <c r="J212" s="185"/>
      <c r="K212" s="245">
        <v>1.754443076E9</v>
      </c>
      <c r="L212" s="251" t="s">
        <v>2062</v>
      </c>
      <c r="M212" s="251" t="s">
        <v>2063</v>
      </c>
      <c r="N212" s="251" t="s">
        <v>2064</v>
      </c>
      <c r="O212" s="180" t="s">
        <v>52</v>
      </c>
      <c r="P212" s="189">
        <v>1.0E8</v>
      </c>
      <c r="Q212" s="190" t="s">
        <v>777</v>
      </c>
      <c r="R212" s="28"/>
      <c r="S212" s="225" t="s">
        <v>2065</v>
      </c>
      <c r="T212" s="230"/>
      <c r="U212" s="47"/>
      <c r="V212" s="123" t="s">
        <v>1908</v>
      </c>
      <c r="W212" s="217"/>
      <c r="X212" s="217"/>
      <c r="Y212" s="217"/>
      <c r="Z212" s="217"/>
      <c r="AA212" s="217"/>
      <c r="AB212" s="217"/>
      <c r="AC212" s="217"/>
      <c r="AD212" s="217"/>
      <c r="AE212" s="217"/>
    </row>
    <row r="213">
      <c r="A213" s="191">
        <f t="shared" si="56"/>
        <v>201</v>
      </c>
      <c r="B213" s="181" t="str">
        <f t="shared" si="57"/>
        <v>P18</v>
      </c>
      <c r="C213" s="182" t="str">
        <f t="shared" si="61"/>
        <v>09</v>
      </c>
      <c r="D213" s="182" t="str">
        <f t="shared" si="62"/>
        <v>27</v>
      </c>
      <c r="E213" s="219" t="s">
        <v>2066</v>
      </c>
      <c r="F213" s="220" t="s">
        <v>43</v>
      </c>
      <c r="G213" s="220" t="s">
        <v>2067</v>
      </c>
      <c r="H213" s="185"/>
      <c r="I213" s="185"/>
      <c r="J213" s="185"/>
      <c r="K213" s="245">
        <v>1.793778099E9</v>
      </c>
      <c r="L213" s="251" t="s">
        <v>1087</v>
      </c>
      <c r="M213" s="251" t="s">
        <v>1088</v>
      </c>
      <c r="N213" s="251" t="s">
        <v>2032</v>
      </c>
      <c r="O213" s="180" t="s">
        <v>52</v>
      </c>
      <c r="P213" s="189">
        <v>1.0E8</v>
      </c>
      <c r="Q213" s="190" t="s">
        <v>777</v>
      </c>
      <c r="R213" s="28"/>
      <c r="S213" s="225" t="s">
        <v>2068</v>
      </c>
      <c r="T213" s="230"/>
      <c r="U213" s="47"/>
      <c r="V213" s="123" t="s">
        <v>1908</v>
      </c>
      <c r="W213" s="217"/>
      <c r="X213" s="217"/>
      <c r="Y213" s="217"/>
      <c r="Z213" s="217"/>
      <c r="AA213" s="217"/>
      <c r="AB213" s="217"/>
      <c r="AC213" s="217"/>
      <c r="AD213" s="217"/>
      <c r="AE213" s="217"/>
    </row>
    <row r="214">
      <c r="A214" s="191">
        <f t="shared" si="56"/>
        <v>202</v>
      </c>
      <c r="B214" s="181" t="str">
        <f t="shared" si="57"/>
        <v>P18</v>
      </c>
      <c r="C214" s="182" t="str">
        <f t="shared" si="61"/>
        <v>09</v>
      </c>
      <c r="D214" s="182" t="str">
        <f t="shared" si="62"/>
        <v>32</v>
      </c>
      <c r="E214" s="219" t="s">
        <v>2069</v>
      </c>
      <c r="F214" s="220" t="s">
        <v>43</v>
      </c>
      <c r="G214" s="220" t="s">
        <v>1081</v>
      </c>
      <c r="H214" s="185"/>
      <c r="I214" s="185"/>
      <c r="J214" s="185"/>
      <c r="K214" s="245">
        <v>1.821463899E9</v>
      </c>
      <c r="L214" s="251" t="s">
        <v>1076</v>
      </c>
      <c r="M214" s="251" t="s">
        <v>1077</v>
      </c>
      <c r="N214" s="251" t="s">
        <v>2031</v>
      </c>
      <c r="O214" s="180" t="s">
        <v>52</v>
      </c>
      <c r="P214" s="189">
        <v>1.0E8</v>
      </c>
      <c r="Q214" s="190" t="s">
        <v>777</v>
      </c>
      <c r="R214" s="28"/>
      <c r="S214" s="225" t="s">
        <v>2070</v>
      </c>
      <c r="T214" s="230"/>
      <c r="U214" s="47"/>
      <c r="V214" s="123" t="s">
        <v>1908</v>
      </c>
      <c r="W214" s="217"/>
      <c r="X214" s="217"/>
      <c r="Y214" s="217"/>
      <c r="Z214" s="217"/>
      <c r="AA214" s="217"/>
      <c r="AB214" s="217"/>
      <c r="AC214" s="217"/>
      <c r="AD214" s="217"/>
      <c r="AE214" s="217"/>
    </row>
    <row r="215" ht="26.25" customHeight="1">
      <c r="A215" s="191">
        <f t="shared" si="56"/>
        <v>203</v>
      </c>
      <c r="B215" s="181" t="str">
        <f t="shared" si="57"/>
        <v>P18</v>
      </c>
      <c r="C215" s="182" t="str">
        <f t="shared" si="61"/>
        <v>02</v>
      </c>
      <c r="D215" s="182" t="str">
        <f t="shared" si="62"/>
        <v>03</v>
      </c>
      <c r="E215" s="219" t="s">
        <v>2071</v>
      </c>
      <c r="F215" s="220" t="s">
        <v>43</v>
      </c>
      <c r="G215" s="220">
        <v>46.0</v>
      </c>
      <c r="H215" s="185"/>
      <c r="I215" s="185"/>
      <c r="J215" s="185"/>
      <c r="K215" s="97">
        <v>1.826571177E9</v>
      </c>
      <c r="L215" s="545"/>
      <c r="M215" s="545"/>
      <c r="N215" s="545"/>
      <c r="O215" s="180" t="s">
        <v>52</v>
      </c>
      <c r="P215" s="189">
        <v>1.0E8</v>
      </c>
      <c r="Q215" s="190" t="s">
        <v>0</v>
      </c>
      <c r="R215" s="192" t="s">
        <v>2071</v>
      </c>
      <c r="S215" s="225" t="s">
        <v>2072</v>
      </c>
      <c r="T215" s="230">
        <v>45981.0</v>
      </c>
      <c r="U215" s="47" t="s">
        <v>820</v>
      </c>
      <c r="V215" s="47"/>
      <c r="W215" s="217"/>
      <c r="X215" s="524"/>
      <c r="Y215" s="524"/>
      <c r="Z215" s="524"/>
      <c r="AA215" s="524"/>
      <c r="AB215" s="524"/>
      <c r="AC215" s="524"/>
      <c r="AD215" s="524"/>
      <c r="AE215" s="524"/>
    </row>
    <row r="216" ht="26.25" customHeight="1">
      <c r="A216" s="191">
        <f t="shared" si="56"/>
        <v>204</v>
      </c>
      <c r="B216" s="181" t="str">
        <f t="shared" si="57"/>
        <v>P18</v>
      </c>
      <c r="C216" s="182" t="str">
        <f t="shared" si="61"/>
        <v>02</v>
      </c>
      <c r="D216" s="182" t="str">
        <f t="shared" si="62"/>
        <v>3A</v>
      </c>
      <c r="E216" s="219" t="s">
        <v>2073</v>
      </c>
      <c r="F216" s="220" t="s">
        <v>43</v>
      </c>
      <c r="G216" s="200" t="s">
        <v>1055</v>
      </c>
      <c r="H216" s="191"/>
      <c r="I216" s="191"/>
      <c r="J216" s="191"/>
      <c r="K216" s="544">
        <v>1.812748496E9</v>
      </c>
      <c r="L216" s="544"/>
      <c r="M216" s="544"/>
      <c r="N216" s="544"/>
      <c r="O216" s="28" t="s">
        <v>117</v>
      </c>
      <c r="P216" s="189">
        <v>1.0E8</v>
      </c>
      <c r="Q216" s="223" t="s">
        <v>0</v>
      </c>
      <c r="R216" s="546" t="s">
        <v>2073</v>
      </c>
      <c r="S216" s="225" t="s">
        <v>2074</v>
      </c>
      <c r="T216" s="224">
        <v>45975.0</v>
      </c>
      <c r="U216" s="47" t="s">
        <v>820</v>
      </c>
      <c r="V216" s="47"/>
      <c r="W216" s="217"/>
      <c r="X216" s="524"/>
      <c r="Y216" s="524"/>
      <c r="Z216" s="524"/>
      <c r="AA216" s="524"/>
      <c r="AB216" s="524"/>
      <c r="AC216" s="524"/>
      <c r="AD216" s="524"/>
      <c r="AE216" s="524"/>
    </row>
    <row r="217" ht="26.25" customHeight="1">
      <c r="A217" s="191">
        <f t="shared" si="56"/>
        <v>205</v>
      </c>
      <c r="B217" s="181" t="str">
        <f t="shared" si="57"/>
        <v>P18</v>
      </c>
      <c r="C217" s="182" t="str">
        <f t="shared" si="61"/>
        <v>02</v>
      </c>
      <c r="D217" s="182" t="str">
        <f t="shared" si="62"/>
        <v>06</v>
      </c>
      <c r="E217" s="219" t="s">
        <v>2075</v>
      </c>
      <c r="F217" s="220" t="s">
        <v>43</v>
      </c>
      <c r="G217" s="200" t="s">
        <v>1055</v>
      </c>
      <c r="H217" s="191"/>
      <c r="I217" s="191"/>
      <c r="J217" s="191"/>
      <c r="K217" s="544">
        <v>1.830541985E9</v>
      </c>
      <c r="L217" s="544"/>
      <c r="M217" s="544"/>
      <c r="N217" s="544"/>
      <c r="O217" s="28" t="s">
        <v>117</v>
      </c>
      <c r="P217" s="189">
        <v>1.0E8</v>
      </c>
      <c r="Q217" s="223" t="s">
        <v>0</v>
      </c>
      <c r="R217" s="546" t="s">
        <v>2075</v>
      </c>
      <c r="S217" s="192" t="s">
        <v>2076</v>
      </c>
      <c r="T217" s="224">
        <v>45975.0</v>
      </c>
      <c r="U217" s="47" t="s">
        <v>820</v>
      </c>
      <c r="V217" s="47" t="s">
        <v>1036</v>
      </c>
      <c r="W217" s="217"/>
      <c r="X217" s="524"/>
      <c r="Y217" s="524"/>
      <c r="Z217" s="524"/>
      <c r="AA217" s="524"/>
      <c r="AB217" s="524"/>
      <c r="AC217" s="524"/>
      <c r="AD217" s="524"/>
      <c r="AE217" s="524"/>
    </row>
    <row r="218" ht="26.25" customHeight="1">
      <c r="A218" s="191">
        <f t="shared" si="56"/>
        <v>206</v>
      </c>
      <c r="B218" s="181" t="str">
        <f t="shared" si="57"/>
        <v>P18</v>
      </c>
      <c r="C218" s="182" t="str">
        <f t="shared" si="61"/>
        <v>03</v>
      </c>
      <c r="D218" s="182" t="str">
        <f>RIGHT(E218,3.2)</f>
        <v>12A</v>
      </c>
      <c r="E218" s="219" t="s">
        <v>2077</v>
      </c>
      <c r="F218" s="220" t="s">
        <v>43</v>
      </c>
      <c r="G218" s="220" t="s">
        <v>2022</v>
      </c>
      <c r="H218" s="185"/>
      <c r="I218" s="185"/>
      <c r="J218" s="185"/>
      <c r="K218" s="544">
        <v>1.83036405E9</v>
      </c>
      <c r="L218" s="547"/>
      <c r="M218" s="547"/>
      <c r="N218" s="547"/>
      <c r="O218" s="180" t="s">
        <v>117</v>
      </c>
      <c r="P218" s="189">
        <v>1.0E8</v>
      </c>
      <c r="Q218" s="190" t="s">
        <v>0</v>
      </c>
      <c r="R218" s="28"/>
      <c r="S218" s="225" t="s">
        <v>2078</v>
      </c>
      <c r="T218" s="224"/>
      <c r="U218" s="47" t="s">
        <v>820</v>
      </c>
      <c r="V218" s="47"/>
      <c r="W218" s="217"/>
      <c r="X218" s="217"/>
      <c r="Y218" s="217"/>
      <c r="Z218" s="217"/>
      <c r="AA218" s="217"/>
      <c r="AB218" s="217"/>
      <c r="AC218" s="217"/>
      <c r="AD218" s="217"/>
      <c r="AE218" s="217"/>
    </row>
    <row r="219" ht="26.25" customHeight="1">
      <c r="A219" s="191">
        <f t="shared" si="56"/>
        <v>207</v>
      </c>
      <c r="B219" s="181" t="str">
        <f t="shared" si="57"/>
        <v>P18</v>
      </c>
      <c r="C219" s="182" t="str">
        <f t="shared" si="61"/>
        <v>09</v>
      </c>
      <c r="D219" s="182" t="str">
        <f t="shared" ref="D219:D252" si="63">RIGHT(E219,2.2)</f>
        <v>31</v>
      </c>
      <c r="E219" s="219" t="s">
        <v>2079</v>
      </c>
      <c r="F219" s="220" t="s">
        <v>43</v>
      </c>
      <c r="G219" s="220" t="s">
        <v>1081</v>
      </c>
      <c r="H219" s="185"/>
      <c r="I219" s="185"/>
      <c r="J219" s="185"/>
      <c r="K219" s="245">
        <v>1.821463899E9</v>
      </c>
      <c r="L219" s="195" t="s">
        <v>1076</v>
      </c>
      <c r="M219" s="195" t="s">
        <v>1077</v>
      </c>
      <c r="N219" s="195" t="s">
        <v>2031</v>
      </c>
      <c r="O219" s="180" t="s">
        <v>52</v>
      </c>
      <c r="P219" s="189">
        <v>1.0E8</v>
      </c>
      <c r="Q219" s="190" t="s">
        <v>0</v>
      </c>
      <c r="R219" s="28"/>
      <c r="S219" s="225" t="s">
        <v>2080</v>
      </c>
      <c r="T219" s="230"/>
      <c r="U219" s="47" t="s">
        <v>820</v>
      </c>
      <c r="V219" s="47" t="s">
        <v>1036</v>
      </c>
      <c r="W219" s="217"/>
      <c r="X219" s="217"/>
      <c r="Y219" s="217"/>
      <c r="Z219" s="217"/>
      <c r="AA219" s="217"/>
      <c r="AB219" s="217"/>
      <c r="AC219" s="217"/>
      <c r="AD219" s="217"/>
      <c r="AE219" s="217"/>
    </row>
    <row r="220" ht="26.25" customHeight="1">
      <c r="A220" s="191">
        <f t="shared" si="56"/>
        <v>208</v>
      </c>
      <c r="B220" s="181" t="str">
        <f t="shared" si="57"/>
        <v>P18</v>
      </c>
      <c r="C220" s="182" t="str">
        <f t="shared" si="61"/>
        <v>02</v>
      </c>
      <c r="D220" s="182" t="str">
        <f t="shared" si="63"/>
        <v>23</v>
      </c>
      <c r="E220" s="219" t="s">
        <v>2081</v>
      </c>
      <c r="F220" s="220" t="s">
        <v>43</v>
      </c>
      <c r="G220" s="220" t="s">
        <v>1055</v>
      </c>
      <c r="H220" s="185"/>
      <c r="I220" s="185"/>
      <c r="J220" s="185"/>
      <c r="K220" s="245">
        <v>1.728864904E9</v>
      </c>
      <c r="L220" s="539"/>
      <c r="M220" s="539"/>
      <c r="N220" s="539"/>
      <c r="O220" s="180" t="s">
        <v>117</v>
      </c>
      <c r="P220" s="189">
        <v>1.0E8</v>
      </c>
      <c r="Q220" s="190" t="s">
        <v>0</v>
      </c>
      <c r="R220" s="192" t="s">
        <v>2081</v>
      </c>
      <c r="S220" s="225" t="s">
        <v>2082</v>
      </c>
      <c r="T220" s="224">
        <v>45976.0</v>
      </c>
      <c r="U220" s="47" t="s">
        <v>820</v>
      </c>
      <c r="V220" s="47"/>
      <c r="W220" s="217"/>
      <c r="X220" s="524"/>
      <c r="Y220" s="524"/>
      <c r="Z220" s="524"/>
      <c r="AA220" s="524"/>
      <c r="AB220" s="524"/>
      <c r="AC220" s="524"/>
      <c r="AD220" s="524"/>
      <c r="AE220" s="524"/>
    </row>
    <row r="221" ht="26.25" customHeight="1">
      <c r="A221" s="191">
        <f t="shared" si="56"/>
        <v>209</v>
      </c>
      <c r="B221" s="181" t="str">
        <f t="shared" si="57"/>
        <v>P18</v>
      </c>
      <c r="C221" s="182" t="str">
        <f t="shared" si="61"/>
        <v>02</v>
      </c>
      <c r="D221" s="182" t="str">
        <f t="shared" si="63"/>
        <v>27</v>
      </c>
      <c r="E221" s="219" t="s">
        <v>2083</v>
      </c>
      <c r="F221" s="220" t="s">
        <v>43</v>
      </c>
      <c r="G221" s="200" t="s">
        <v>2084</v>
      </c>
      <c r="H221" s="191"/>
      <c r="I221" s="191"/>
      <c r="J221" s="191"/>
      <c r="K221" s="544">
        <v>1.715632213E9</v>
      </c>
      <c r="L221" s="544"/>
      <c r="M221" s="544"/>
      <c r="N221" s="544"/>
      <c r="O221" s="28" t="s">
        <v>350</v>
      </c>
      <c r="P221" s="189">
        <v>1.0E8</v>
      </c>
      <c r="Q221" s="223" t="s">
        <v>0</v>
      </c>
      <c r="R221" s="546" t="s">
        <v>2083</v>
      </c>
      <c r="S221" s="192" t="s">
        <v>2085</v>
      </c>
      <c r="T221" s="224">
        <v>45975.0</v>
      </c>
      <c r="U221" s="47" t="s">
        <v>820</v>
      </c>
      <c r="V221" s="47"/>
      <c r="W221" s="217"/>
      <c r="X221" s="524"/>
      <c r="Y221" s="524"/>
      <c r="Z221" s="524"/>
      <c r="AA221" s="524"/>
      <c r="AB221" s="524"/>
      <c r="AC221" s="524"/>
      <c r="AD221" s="524"/>
      <c r="AE221" s="524"/>
    </row>
    <row r="222" ht="26.25" customHeight="1">
      <c r="A222" s="191">
        <f t="shared" si="56"/>
        <v>210</v>
      </c>
      <c r="B222" s="181" t="str">
        <f t="shared" si="57"/>
        <v>P18</v>
      </c>
      <c r="C222" s="182" t="str">
        <f t="shared" si="61"/>
        <v>02</v>
      </c>
      <c r="D222" s="182" t="str">
        <f t="shared" si="63"/>
        <v>28</v>
      </c>
      <c r="E222" s="219" t="s">
        <v>2086</v>
      </c>
      <c r="F222" s="220" t="s">
        <v>43</v>
      </c>
      <c r="G222" s="200" t="s">
        <v>2084</v>
      </c>
      <c r="H222" s="191"/>
      <c r="I222" s="191"/>
      <c r="J222" s="191"/>
      <c r="K222" s="544">
        <v>1.749598091E9</v>
      </c>
      <c r="L222" s="544"/>
      <c r="M222" s="544"/>
      <c r="N222" s="544"/>
      <c r="O222" s="28" t="s">
        <v>350</v>
      </c>
      <c r="P222" s="189">
        <v>1.0E8</v>
      </c>
      <c r="Q222" s="223" t="s">
        <v>0</v>
      </c>
      <c r="R222" s="546" t="s">
        <v>2087</v>
      </c>
      <c r="S222" s="192" t="s">
        <v>2088</v>
      </c>
      <c r="T222" s="224">
        <v>45975.0</v>
      </c>
      <c r="U222" s="47" t="s">
        <v>820</v>
      </c>
      <c r="V222" s="47" t="s">
        <v>1036</v>
      </c>
      <c r="W222" s="217"/>
      <c r="X222" s="524"/>
      <c r="Y222" s="524"/>
      <c r="Z222" s="524"/>
      <c r="AA222" s="524"/>
      <c r="AB222" s="524"/>
      <c r="AC222" s="524"/>
      <c r="AD222" s="524"/>
      <c r="AE222" s="524"/>
    </row>
    <row r="223" ht="26.25" customHeight="1">
      <c r="A223" s="191">
        <f t="shared" si="56"/>
        <v>211</v>
      </c>
      <c r="B223" s="181" t="str">
        <f t="shared" si="57"/>
        <v>P18</v>
      </c>
      <c r="C223" s="182" t="str">
        <f t="shared" si="61"/>
        <v>02</v>
      </c>
      <c r="D223" s="182" t="str">
        <f t="shared" si="63"/>
        <v>39</v>
      </c>
      <c r="E223" s="219" t="s">
        <v>2089</v>
      </c>
      <c r="F223" s="220" t="s">
        <v>43</v>
      </c>
      <c r="G223" s="220" t="s">
        <v>1055</v>
      </c>
      <c r="H223" s="185"/>
      <c r="I223" s="185"/>
      <c r="J223" s="185"/>
      <c r="K223" s="245">
        <v>1.812748496E9</v>
      </c>
      <c r="L223" s="539"/>
      <c r="M223" s="539"/>
      <c r="N223" s="539"/>
      <c r="O223" s="180" t="s">
        <v>117</v>
      </c>
      <c r="P223" s="189">
        <v>1.0E8</v>
      </c>
      <c r="Q223" s="190" t="s">
        <v>0</v>
      </c>
      <c r="R223" s="192" t="s">
        <v>2089</v>
      </c>
      <c r="S223" s="225" t="s">
        <v>2090</v>
      </c>
      <c r="T223" s="224">
        <v>45976.0</v>
      </c>
      <c r="U223" s="47" t="s">
        <v>820</v>
      </c>
      <c r="V223" s="47" t="s">
        <v>1036</v>
      </c>
      <c r="W223" s="217"/>
      <c r="X223" s="524"/>
      <c r="Y223" s="524"/>
      <c r="Z223" s="524"/>
      <c r="AA223" s="524"/>
      <c r="AB223" s="524"/>
      <c r="AC223" s="524"/>
      <c r="AD223" s="524"/>
      <c r="AE223" s="524"/>
    </row>
    <row r="224" ht="26.25" customHeight="1">
      <c r="A224" s="191">
        <f t="shared" si="56"/>
        <v>212</v>
      </c>
      <c r="B224" s="181" t="str">
        <f t="shared" si="57"/>
        <v>P18</v>
      </c>
      <c r="C224" s="182" t="str">
        <f t="shared" si="61"/>
        <v>05</v>
      </c>
      <c r="D224" s="182" t="str">
        <f t="shared" si="63"/>
        <v>41</v>
      </c>
      <c r="E224" s="183" t="s">
        <v>2091</v>
      </c>
      <c r="F224" s="220" t="s">
        <v>37</v>
      </c>
      <c r="G224" s="220" t="s">
        <v>1857</v>
      </c>
      <c r="H224" s="185"/>
      <c r="I224" s="185"/>
      <c r="J224" s="185"/>
      <c r="K224" s="245">
        <v>1.402848812E9</v>
      </c>
      <c r="L224" s="539"/>
      <c r="M224" s="539"/>
      <c r="N224" s="539"/>
      <c r="O224" s="180" t="s">
        <v>117</v>
      </c>
      <c r="P224" s="189">
        <v>5.0E7</v>
      </c>
      <c r="Q224" s="190" t="s">
        <v>0</v>
      </c>
      <c r="R224" s="28"/>
      <c r="S224" s="225" t="s">
        <v>2092</v>
      </c>
      <c r="T224" s="224"/>
      <c r="U224" s="47" t="s">
        <v>820</v>
      </c>
      <c r="V224" s="47" t="s">
        <v>1060</v>
      </c>
      <c r="W224" s="217"/>
      <c r="X224" s="217"/>
      <c r="Y224" s="217"/>
      <c r="Z224" s="217"/>
      <c r="AA224" s="217"/>
      <c r="AB224" s="217"/>
      <c r="AC224" s="217"/>
      <c r="AD224" s="217"/>
      <c r="AE224" s="217"/>
    </row>
    <row r="225" ht="26.25" customHeight="1">
      <c r="A225" s="191">
        <f t="shared" si="56"/>
        <v>213</v>
      </c>
      <c r="B225" s="181" t="str">
        <f t="shared" si="57"/>
        <v>P18</v>
      </c>
      <c r="C225" s="182" t="str">
        <f t="shared" si="61"/>
        <v>07</v>
      </c>
      <c r="D225" s="182" t="str">
        <f t="shared" si="63"/>
        <v>01</v>
      </c>
      <c r="E225" s="219" t="s">
        <v>2093</v>
      </c>
      <c r="F225" s="220" t="s">
        <v>37</v>
      </c>
      <c r="G225" s="220" t="s">
        <v>1857</v>
      </c>
      <c r="H225" s="185"/>
      <c r="I225" s="185"/>
      <c r="J225" s="185"/>
      <c r="K225" s="245">
        <v>1.429713316E9</v>
      </c>
      <c r="L225" s="245"/>
      <c r="M225" s="245"/>
      <c r="N225" s="245"/>
      <c r="O225" s="28" t="s">
        <v>350</v>
      </c>
      <c r="P225" s="189">
        <v>5.0E7</v>
      </c>
      <c r="Q225" s="190" t="s">
        <v>0</v>
      </c>
      <c r="R225" s="192" t="s">
        <v>2093</v>
      </c>
      <c r="S225" s="225" t="s">
        <v>2094</v>
      </c>
      <c r="T225" s="224">
        <v>45976.0</v>
      </c>
      <c r="U225" s="47" t="s">
        <v>820</v>
      </c>
      <c r="V225" s="47"/>
      <c r="W225" s="217"/>
      <c r="X225" s="217"/>
      <c r="Y225" s="217"/>
      <c r="Z225" s="217"/>
      <c r="AA225" s="217"/>
      <c r="AB225" s="217"/>
      <c r="AC225" s="217"/>
      <c r="AD225" s="217"/>
      <c r="AE225" s="217"/>
    </row>
    <row r="226" ht="26.25" customHeight="1">
      <c r="A226" s="191">
        <f t="shared" si="56"/>
        <v>214</v>
      </c>
      <c r="B226" s="181" t="str">
        <f t="shared" si="57"/>
        <v>P18</v>
      </c>
      <c r="C226" s="182" t="str">
        <f t="shared" si="61"/>
        <v>07</v>
      </c>
      <c r="D226" s="182" t="str">
        <f t="shared" si="63"/>
        <v>07</v>
      </c>
      <c r="E226" s="219" t="s">
        <v>2095</v>
      </c>
      <c r="F226" s="220" t="s">
        <v>43</v>
      </c>
      <c r="G226" s="220" t="s">
        <v>2084</v>
      </c>
      <c r="H226" s="185"/>
      <c r="I226" s="185"/>
      <c r="J226" s="185"/>
      <c r="K226" s="245">
        <v>2.097689798E9</v>
      </c>
      <c r="L226" s="245"/>
      <c r="M226" s="245"/>
      <c r="N226" s="245"/>
      <c r="O226" s="28" t="s">
        <v>350</v>
      </c>
      <c r="P226" s="189">
        <v>1.0E8</v>
      </c>
      <c r="Q226" s="190" t="s">
        <v>0</v>
      </c>
      <c r="R226" s="192" t="s">
        <v>2095</v>
      </c>
      <c r="S226" s="225" t="s">
        <v>2096</v>
      </c>
      <c r="T226" s="224">
        <v>45978.0</v>
      </c>
      <c r="U226" s="47" t="s">
        <v>820</v>
      </c>
      <c r="V226" s="47"/>
      <c r="W226" s="217"/>
      <c r="X226" s="217"/>
      <c r="Y226" s="217"/>
      <c r="Z226" s="217"/>
      <c r="AA226" s="217"/>
      <c r="AB226" s="217"/>
      <c r="AC226" s="217"/>
      <c r="AD226" s="217"/>
      <c r="AE226" s="217"/>
    </row>
    <row r="227" ht="26.25" customHeight="1">
      <c r="A227" s="191">
        <f t="shared" si="56"/>
        <v>215</v>
      </c>
      <c r="B227" s="181" t="str">
        <f t="shared" si="57"/>
        <v>P18</v>
      </c>
      <c r="C227" s="182" t="str">
        <f t="shared" si="61"/>
        <v>07</v>
      </c>
      <c r="D227" s="182" t="str">
        <f t="shared" si="63"/>
        <v>08</v>
      </c>
      <c r="E227" s="219" t="s">
        <v>2097</v>
      </c>
      <c r="F227" s="220" t="s">
        <v>43</v>
      </c>
      <c r="G227" s="220" t="s">
        <v>2084</v>
      </c>
      <c r="H227" s="185"/>
      <c r="I227" s="185"/>
      <c r="J227" s="185"/>
      <c r="K227" s="245">
        <v>2.097689798E9</v>
      </c>
      <c r="L227" s="245"/>
      <c r="M227" s="245"/>
      <c r="N227" s="245"/>
      <c r="O227" s="28" t="s">
        <v>350</v>
      </c>
      <c r="P227" s="189">
        <v>1.0E8</v>
      </c>
      <c r="Q227" s="190" t="s">
        <v>0</v>
      </c>
      <c r="R227" s="192" t="s">
        <v>2097</v>
      </c>
      <c r="S227" s="225" t="s">
        <v>2098</v>
      </c>
      <c r="T227" s="224">
        <v>45978.0</v>
      </c>
      <c r="U227" s="47" t="s">
        <v>820</v>
      </c>
      <c r="V227" s="47"/>
      <c r="W227" s="217"/>
      <c r="X227" s="217"/>
      <c r="Y227" s="217"/>
      <c r="Z227" s="217"/>
      <c r="AA227" s="217"/>
      <c r="AB227" s="217"/>
      <c r="AC227" s="217"/>
      <c r="AD227" s="217"/>
      <c r="AE227" s="217"/>
    </row>
    <row r="228" ht="26.25" customHeight="1">
      <c r="A228" s="191">
        <f t="shared" si="56"/>
        <v>216</v>
      </c>
      <c r="B228" s="181" t="str">
        <f t="shared" si="57"/>
        <v>P18</v>
      </c>
      <c r="C228" s="182" t="str">
        <f t="shared" si="61"/>
        <v>07</v>
      </c>
      <c r="D228" s="182" t="str">
        <f t="shared" si="63"/>
        <v>17</v>
      </c>
      <c r="E228" s="219" t="s">
        <v>2099</v>
      </c>
      <c r="F228" s="220" t="s">
        <v>43</v>
      </c>
      <c r="G228" s="220" t="s">
        <v>1081</v>
      </c>
      <c r="H228" s="185"/>
      <c r="I228" s="185"/>
      <c r="J228" s="185"/>
      <c r="K228" s="544">
        <v>1.821463899E9</v>
      </c>
      <c r="L228" s="547"/>
      <c r="M228" s="547"/>
      <c r="N228" s="547"/>
      <c r="O228" s="180" t="s">
        <v>52</v>
      </c>
      <c r="P228" s="189">
        <v>1.0E8</v>
      </c>
      <c r="Q228" s="190" t="s">
        <v>0</v>
      </c>
      <c r="R228" s="28"/>
      <c r="S228" s="225" t="s">
        <v>2100</v>
      </c>
      <c r="T228" s="230"/>
      <c r="U228" s="47" t="s">
        <v>820</v>
      </c>
      <c r="V228" s="47" t="s">
        <v>1036</v>
      </c>
      <c r="W228" s="217"/>
      <c r="X228" s="217"/>
      <c r="Y228" s="217"/>
      <c r="Z228" s="217"/>
      <c r="AA228" s="217"/>
      <c r="AB228" s="217"/>
      <c r="AC228" s="217"/>
      <c r="AD228" s="217"/>
      <c r="AE228" s="217"/>
    </row>
    <row r="229" ht="26.25" customHeight="1">
      <c r="A229" s="191">
        <f t="shared" si="56"/>
        <v>217</v>
      </c>
      <c r="B229" s="181" t="str">
        <f t="shared" si="57"/>
        <v>P18</v>
      </c>
      <c r="C229" s="182" t="str">
        <f t="shared" si="61"/>
        <v>07</v>
      </c>
      <c r="D229" s="182" t="str">
        <f t="shared" si="63"/>
        <v>18</v>
      </c>
      <c r="E229" s="219" t="s">
        <v>2101</v>
      </c>
      <c r="F229" s="220" t="s">
        <v>43</v>
      </c>
      <c r="G229" s="27">
        <v>463.0</v>
      </c>
      <c r="H229" s="185"/>
      <c r="I229" s="185"/>
      <c r="J229" s="185"/>
      <c r="K229" s="97">
        <v>1.786062924E9</v>
      </c>
      <c r="L229" s="545"/>
      <c r="M229" s="545"/>
      <c r="N229" s="545"/>
      <c r="O229" s="180" t="s">
        <v>52</v>
      </c>
      <c r="P229" s="189">
        <v>1.0E8</v>
      </c>
      <c r="Q229" s="190" t="s">
        <v>0</v>
      </c>
      <c r="R229" s="28"/>
      <c r="S229" s="225" t="s">
        <v>2102</v>
      </c>
      <c r="T229" s="230">
        <v>45981.0</v>
      </c>
      <c r="U229" s="47" t="s">
        <v>820</v>
      </c>
      <c r="V229" s="47"/>
      <c r="W229" s="217"/>
      <c r="X229" s="217"/>
      <c r="Y229" s="217"/>
      <c r="Z229" s="217"/>
      <c r="AA229" s="217"/>
      <c r="AB229" s="217"/>
      <c r="AC229" s="217"/>
      <c r="AD229" s="217"/>
      <c r="AE229" s="217"/>
    </row>
    <row r="230" ht="26.25" customHeight="1">
      <c r="A230" s="191">
        <f t="shared" si="56"/>
        <v>218</v>
      </c>
      <c r="B230" s="181" t="str">
        <f t="shared" si="57"/>
        <v>P18</v>
      </c>
      <c r="C230" s="182" t="str">
        <f t="shared" si="61"/>
        <v>08</v>
      </c>
      <c r="D230" s="182" t="str">
        <f t="shared" si="63"/>
        <v>26</v>
      </c>
      <c r="E230" s="219" t="s">
        <v>2103</v>
      </c>
      <c r="F230" s="220" t="s">
        <v>43</v>
      </c>
      <c r="G230" s="27">
        <v>46.4</v>
      </c>
      <c r="H230" s="185"/>
      <c r="I230" s="185"/>
      <c r="J230" s="185"/>
      <c r="K230" s="97">
        <v>1.770817276E9</v>
      </c>
      <c r="L230" s="545"/>
      <c r="M230" s="545"/>
      <c r="N230" s="545"/>
      <c r="O230" s="180" t="s">
        <v>52</v>
      </c>
      <c r="P230" s="189">
        <v>1.0E8</v>
      </c>
      <c r="Q230" s="190" t="s">
        <v>0</v>
      </c>
      <c r="R230" s="28"/>
      <c r="S230" s="225" t="s">
        <v>2104</v>
      </c>
      <c r="T230" s="230">
        <v>45981.0</v>
      </c>
      <c r="U230" s="47" t="s">
        <v>820</v>
      </c>
      <c r="V230" s="47"/>
      <c r="W230" s="217"/>
      <c r="X230" s="524"/>
      <c r="Y230" s="524"/>
      <c r="Z230" s="524"/>
      <c r="AA230" s="524"/>
      <c r="AB230" s="524"/>
      <c r="AC230" s="524"/>
      <c r="AD230" s="524"/>
      <c r="AE230" s="524"/>
    </row>
    <row r="231" ht="26.25" customHeight="1">
      <c r="A231" s="191">
        <f t="shared" si="56"/>
        <v>219</v>
      </c>
      <c r="B231" s="181" t="str">
        <f t="shared" si="57"/>
        <v>P18</v>
      </c>
      <c r="C231" s="182" t="str">
        <f t="shared" si="61"/>
        <v>08</v>
      </c>
      <c r="D231" s="182" t="str">
        <f t="shared" si="63"/>
        <v>29</v>
      </c>
      <c r="E231" s="219" t="s">
        <v>2105</v>
      </c>
      <c r="F231" s="220" t="s">
        <v>43</v>
      </c>
      <c r="G231" s="27">
        <v>46.3</v>
      </c>
      <c r="H231" s="185"/>
      <c r="I231" s="185"/>
      <c r="J231" s="185"/>
      <c r="K231" s="97">
        <v>1.838483598E9</v>
      </c>
      <c r="L231" s="545"/>
      <c r="M231" s="545"/>
      <c r="N231" s="545"/>
      <c r="O231" s="180" t="s">
        <v>52</v>
      </c>
      <c r="P231" s="189">
        <v>1.0E8</v>
      </c>
      <c r="Q231" s="190" t="s">
        <v>0</v>
      </c>
      <c r="R231" s="28"/>
      <c r="S231" s="225" t="s">
        <v>2106</v>
      </c>
      <c r="T231" s="230">
        <v>45981.0</v>
      </c>
      <c r="U231" s="47" t="s">
        <v>820</v>
      </c>
      <c r="V231" s="47"/>
      <c r="W231" s="217"/>
      <c r="X231" s="524"/>
      <c r="Y231" s="524"/>
      <c r="Z231" s="524"/>
      <c r="AA231" s="524"/>
      <c r="AB231" s="524"/>
      <c r="AC231" s="524"/>
      <c r="AD231" s="524"/>
      <c r="AE231" s="524"/>
    </row>
    <row r="232" ht="26.25" customHeight="1">
      <c r="A232" s="191">
        <f t="shared" si="56"/>
        <v>220</v>
      </c>
      <c r="B232" s="181" t="str">
        <f t="shared" si="57"/>
        <v>P18</v>
      </c>
      <c r="C232" s="182" t="str">
        <f t="shared" si="61"/>
        <v>08</v>
      </c>
      <c r="D232" s="182" t="str">
        <f t="shared" si="63"/>
        <v>41</v>
      </c>
      <c r="E232" s="219" t="s">
        <v>2107</v>
      </c>
      <c r="F232" s="220" t="s">
        <v>37</v>
      </c>
      <c r="G232" s="220" t="s">
        <v>1857</v>
      </c>
      <c r="H232" s="185"/>
      <c r="I232" s="185"/>
      <c r="J232" s="185"/>
      <c r="K232" s="245">
        <v>1.443145568E9</v>
      </c>
      <c r="L232" s="245"/>
      <c r="M232" s="245"/>
      <c r="N232" s="245"/>
      <c r="O232" s="28" t="s">
        <v>350</v>
      </c>
      <c r="P232" s="189">
        <v>5.0E7</v>
      </c>
      <c r="Q232" s="190" t="s">
        <v>0</v>
      </c>
      <c r="R232" s="192" t="s">
        <v>2107</v>
      </c>
      <c r="S232" s="225" t="s">
        <v>2108</v>
      </c>
      <c r="T232" s="224">
        <v>45978.0</v>
      </c>
      <c r="U232" s="47" t="s">
        <v>820</v>
      </c>
      <c r="V232" s="47"/>
      <c r="W232" s="217"/>
      <c r="X232" s="524"/>
      <c r="Y232" s="524"/>
      <c r="Z232" s="524"/>
      <c r="AA232" s="524"/>
      <c r="AB232" s="524"/>
      <c r="AC232" s="524"/>
      <c r="AD232" s="524"/>
      <c r="AE232" s="524"/>
    </row>
    <row r="233" ht="26.25" customHeight="1">
      <c r="A233" s="191">
        <f t="shared" si="56"/>
        <v>221</v>
      </c>
      <c r="B233" s="181" t="str">
        <f t="shared" si="57"/>
        <v>P18</v>
      </c>
      <c r="C233" s="182" t="str">
        <f t="shared" si="61"/>
        <v>08</v>
      </c>
      <c r="D233" s="182" t="str">
        <f t="shared" si="63"/>
        <v>15</v>
      </c>
      <c r="E233" s="219" t="s">
        <v>2109</v>
      </c>
      <c r="F233" s="220" t="s">
        <v>32</v>
      </c>
      <c r="G233" s="220" t="s">
        <v>2110</v>
      </c>
      <c r="H233" s="185"/>
      <c r="I233" s="185"/>
      <c r="J233" s="185"/>
      <c r="K233" s="245">
        <v>2.981927876E9</v>
      </c>
      <c r="L233" s="539"/>
      <c r="M233" s="539"/>
      <c r="N233" s="539"/>
      <c r="O233" s="180" t="s">
        <v>117</v>
      </c>
      <c r="P233" s="189">
        <v>1.5E8</v>
      </c>
      <c r="Q233" s="190" t="s">
        <v>0</v>
      </c>
      <c r="R233" s="192" t="s">
        <v>2109</v>
      </c>
      <c r="S233" s="225" t="s">
        <v>2111</v>
      </c>
      <c r="T233" s="224">
        <v>45978.0</v>
      </c>
      <c r="U233" s="47" t="s">
        <v>820</v>
      </c>
      <c r="V233" s="47"/>
      <c r="W233" s="217"/>
      <c r="X233" s="524"/>
      <c r="Y233" s="524"/>
      <c r="Z233" s="524"/>
      <c r="AA233" s="524"/>
      <c r="AB233" s="524"/>
      <c r="AC233" s="524"/>
      <c r="AD233" s="524"/>
      <c r="AE233" s="524"/>
    </row>
    <row r="234" ht="26.25" customHeight="1">
      <c r="A234" s="191">
        <f t="shared" si="56"/>
        <v>222</v>
      </c>
      <c r="B234" s="181" t="str">
        <f t="shared" si="57"/>
        <v>P18</v>
      </c>
      <c r="C234" s="182" t="str">
        <f t="shared" si="61"/>
        <v>02</v>
      </c>
      <c r="D234" s="182" t="str">
        <f t="shared" si="63"/>
        <v>22</v>
      </c>
      <c r="E234" s="219" t="s">
        <v>2112</v>
      </c>
      <c r="F234" s="220" t="s">
        <v>43</v>
      </c>
      <c r="G234" s="200" t="s">
        <v>2084</v>
      </c>
      <c r="H234" s="191"/>
      <c r="I234" s="191"/>
      <c r="J234" s="191"/>
      <c r="K234" s="544">
        <v>1.681666332E9</v>
      </c>
      <c r="L234" s="544"/>
      <c r="M234" s="544"/>
      <c r="N234" s="544"/>
      <c r="O234" s="28" t="s">
        <v>350</v>
      </c>
      <c r="P234" s="189">
        <v>1.0E8</v>
      </c>
      <c r="Q234" s="223" t="s">
        <v>0</v>
      </c>
      <c r="R234" s="546" t="s">
        <v>2112</v>
      </c>
      <c r="S234" s="192" t="s">
        <v>2113</v>
      </c>
      <c r="T234" s="224">
        <v>45975.0</v>
      </c>
      <c r="U234" s="47" t="s">
        <v>820</v>
      </c>
      <c r="V234" s="47"/>
      <c r="W234" s="217"/>
      <c r="X234" s="524"/>
      <c r="Y234" s="524"/>
      <c r="Z234" s="524"/>
      <c r="AA234" s="524"/>
      <c r="AB234" s="524"/>
      <c r="AC234" s="524"/>
      <c r="AD234" s="524"/>
      <c r="AE234" s="524"/>
    </row>
    <row r="235" ht="26.25" customHeight="1">
      <c r="A235" s="191">
        <f t="shared" si="56"/>
        <v>223</v>
      </c>
      <c r="B235" s="181" t="str">
        <f t="shared" si="57"/>
        <v>P18</v>
      </c>
      <c r="C235" s="182" t="str">
        <f t="shared" si="61"/>
        <v>07</v>
      </c>
      <c r="D235" s="182" t="str">
        <f t="shared" si="63"/>
        <v>10</v>
      </c>
      <c r="E235" s="219" t="s">
        <v>2114</v>
      </c>
      <c r="F235" s="220" t="s">
        <v>37</v>
      </c>
      <c r="G235" s="220" t="s">
        <v>1857</v>
      </c>
      <c r="H235" s="185"/>
      <c r="I235" s="185"/>
      <c r="J235" s="185"/>
      <c r="K235" s="245">
        <v>1.458222585E9</v>
      </c>
      <c r="L235" s="245"/>
      <c r="M235" s="245"/>
      <c r="N235" s="245"/>
      <c r="O235" s="28" t="s">
        <v>350</v>
      </c>
      <c r="P235" s="189">
        <v>5.0E7</v>
      </c>
      <c r="Q235" s="190" t="s">
        <v>0</v>
      </c>
      <c r="R235" s="192" t="s">
        <v>2114</v>
      </c>
      <c r="S235" s="225" t="s">
        <v>2115</v>
      </c>
      <c r="T235" s="224">
        <v>45976.0</v>
      </c>
      <c r="U235" s="47" t="s">
        <v>820</v>
      </c>
      <c r="V235" s="47"/>
      <c r="W235" s="217"/>
      <c r="X235" s="524"/>
      <c r="Y235" s="524"/>
      <c r="Z235" s="524"/>
      <c r="AA235" s="524"/>
      <c r="AB235" s="524"/>
      <c r="AC235" s="524"/>
      <c r="AD235" s="524"/>
      <c r="AE235" s="524"/>
    </row>
    <row r="236" ht="26.25" customHeight="1">
      <c r="A236" s="191">
        <f t="shared" si="56"/>
        <v>224</v>
      </c>
      <c r="B236" s="181" t="str">
        <f t="shared" si="57"/>
        <v>P18</v>
      </c>
      <c r="C236" s="182" t="str">
        <f t="shared" si="61"/>
        <v>08</v>
      </c>
      <c r="D236" s="182" t="str">
        <f t="shared" si="63"/>
        <v>16</v>
      </c>
      <c r="E236" s="219" t="s">
        <v>2116</v>
      </c>
      <c r="F236" s="220" t="s">
        <v>32</v>
      </c>
      <c r="G236" s="220" t="s">
        <v>2117</v>
      </c>
      <c r="H236" s="185"/>
      <c r="I236" s="185"/>
      <c r="J236" s="185"/>
      <c r="K236" s="245">
        <v>2.587066329E9</v>
      </c>
      <c r="L236" s="539"/>
      <c r="M236" s="539"/>
      <c r="N236" s="539"/>
      <c r="O236" s="180" t="s">
        <v>117</v>
      </c>
      <c r="P236" s="189">
        <v>1.5E8</v>
      </c>
      <c r="Q236" s="190" t="s">
        <v>0</v>
      </c>
      <c r="R236" s="192" t="s">
        <v>2116</v>
      </c>
      <c r="S236" s="225" t="s">
        <v>2118</v>
      </c>
      <c r="T236" s="224">
        <v>45978.0</v>
      </c>
      <c r="U236" s="47" t="s">
        <v>820</v>
      </c>
      <c r="V236" s="47"/>
      <c r="W236" s="217"/>
      <c r="X236" s="524"/>
      <c r="Y236" s="524"/>
      <c r="Z236" s="524"/>
      <c r="AA236" s="524"/>
      <c r="AB236" s="524"/>
      <c r="AC236" s="524"/>
      <c r="AD236" s="524"/>
      <c r="AE236" s="524"/>
    </row>
    <row r="237" ht="26.25" customHeight="1">
      <c r="A237" s="191">
        <f t="shared" si="56"/>
        <v>225</v>
      </c>
      <c r="B237" s="181" t="str">
        <f t="shared" si="57"/>
        <v>P18</v>
      </c>
      <c r="C237" s="182" t="str">
        <f t="shared" si="61"/>
        <v>02</v>
      </c>
      <c r="D237" s="182" t="str">
        <f t="shared" si="63"/>
        <v>01</v>
      </c>
      <c r="E237" s="219" t="s">
        <v>2119</v>
      </c>
      <c r="F237" s="220" t="s">
        <v>37</v>
      </c>
      <c r="G237" s="220" t="s">
        <v>1865</v>
      </c>
      <c r="H237" s="185"/>
      <c r="I237" s="185"/>
      <c r="J237" s="185"/>
      <c r="K237" s="245">
        <v>1.245819464E9</v>
      </c>
      <c r="L237" s="539"/>
      <c r="M237" s="539"/>
      <c r="N237" s="539"/>
      <c r="O237" s="180" t="s">
        <v>52</v>
      </c>
      <c r="P237" s="189">
        <v>5.0E7</v>
      </c>
      <c r="Q237" s="190" t="s">
        <v>0</v>
      </c>
      <c r="R237" s="192" t="s">
        <v>2119</v>
      </c>
      <c r="S237" s="225" t="s">
        <v>2120</v>
      </c>
      <c r="T237" s="224">
        <v>45976.0</v>
      </c>
      <c r="U237" s="47" t="s">
        <v>820</v>
      </c>
      <c r="V237" s="47"/>
      <c r="W237" s="217"/>
      <c r="X237" s="524"/>
      <c r="Y237" s="524"/>
      <c r="Z237" s="524"/>
      <c r="AA237" s="524"/>
      <c r="AB237" s="524"/>
      <c r="AC237" s="524"/>
      <c r="AD237" s="524"/>
      <c r="AE237" s="524"/>
    </row>
    <row r="238" ht="26.25" customHeight="1">
      <c r="A238" s="191">
        <f t="shared" si="56"/>
        <v>226</v>
      </c>
      <c r="B238" s="181" t="str">
        <f t="shared" si="57"/>
        <v>P18</v>
      </c>
      <c r="C238" s="182" t="str">
        <f t="shared" si="61"/>
        <v>02</v>
      </c>
      <c r="D238" s="182" t="str">
        <f t="shared" si="63"/>
        <v>29</v>
      </c>
      <c r="E238" s="219" t="s">
        <v>2121</v>
      </c>
      <c r="F238" s="220" t="s">
        <v>32</v>
      </c>
      <c r="G238" s="200" t="s">
        <v>2122</v>
      </c>
      <c r="H238" s="191"/>
      <c r="I238" s="191"/>
      <c r="J238" s="191"/>
      <c r="K238" s="544">
        <v>2.454580298E9</v>
      </c>
      <c r="L238" s="544"/>
      <c r="M238" s="544"/>
      <c r="N238" s="544"/>
      <c r="O238" s="28" t="s">
        <v>350</v>
      </c>
      <c r="P238" s="189">
        <v>1.5E8</v>
      </c>
      <c r="Q238" s="223" t="s">
        <v>0</v>
      </c>
      <c r="R238" s="546" t="s">
        <v>2121</v>
      </c>
      <c r="S238" s="225" t="s">
        <v>2123</v>
      </c>
      <c r="T238" s="224">
        <v>45975.0</v>
      </c>
      <c r="U238" s="47" t="s">
        <v>820</v>
      </c>
      <c r="V238" s="47"/>
      <c r="W238" s="217"/>
      <c r="X238" s="524"/>
      <c r="Y238" s="524"/>
      <c r="Z238" s="524"/>
      <c r="AA238" s="524"/>
      <c r="AB238" s="524"/>
      <c r="AC238" s="524"/>
      <c r="AD238" s="524"/>
      <c r="AE238" s="524"/>
    </row>
    <row r="239">
      <c r="A239" s="191">
        <f t="shared" si="56"/>
        <v>227</v>
      </c>
      <c r="B239" s="181" t="str">
        <f t="shared" si="57"/>
        <v>P18</v>
      </c>
      <c r="C239" s="182" t="str">
        <f t="shared" si="61"/>
        <v>06</v>
      </c>
      <c r="D239" s="182" t="str">
        <f t="shared" si="63"/>
        <v>33</v>
      </c>
      <c r="E239" s="183" t="s">
        <v>2124</v>
      </c>
      <c r="F239" s="220" t="s">
        <v>37</v>
      </c>
      <c r="G239" s="220" t="s">
        <v>1857</v>
      </c>
      <c r="H239" s="185"/>
      <c r="I239" s="185"/>
      <c r="J239" s="185"/>
      <c r="K239" s="245">
        <v>1.251239937E9</v>
      </c>
      <c r="L239" s="245"/>
      <c r="M239" s="245"/>
      <c r="N239" s="245"/>
      <c r="O239" s="28" t="s">
        <v>350</v>
      </c>
      <c r="P239" s="189">
        <v>5.0E7</v>
      </c>
      <c r="Q239" s="190" t="s">
        <v>0</v>
      </c>
      <c r="R239" s="192" t="s">
        <v>2124</v>
      </c>
      <c r="S239" s="286"/>
      <c r="T239" s="224"/>
      <c r="U239" s="47" t="s">
        <v>820</v>
      </c>
      <c r="V239" s="47"/>
      <c r="W239" s="217"/>
      <c r="X239" s="524"/>
      <c r="Y239" s="524"/>
      <c r="Z239" s="524"/>
      <c r="AA239" s="524"/>
      <c r="AB239" s="524"/>
      <c r="AC239" s="524"/>
      <c r="AD239" s="524"/>
      <c r="AE239" s="524"/>
    </row>
    <row r="240" ht="26.25" customHeight="1">
      <c r="A240" s="191">
        <f t="shared" si="56"/>
        <v>228</v>
      </c>
      <c r="B240" s="181" t="str">
        <f t="shared" si="57"/>
        <v>P18</v>
      </c>
      <c r="C240" s="182" t="str">
        <f t="shared" si="61"/>
        <v>07</v>
      </c>
      <c r="D240" s="182" t="str">
        <f t="shared" si="63"/>
        <v>09</v>
      </c>
      <c r="E240" s="219" t="s">
        <v>2125</v>
      </c>
      <c r="F240" s="220" t="s">
        <v>37</v>
      </c>
      <c r="G240" s="220" t="s">
        <v>1857</v>
      </c>
      <c r="H240" s="185"/>
      <c r="I240" s="185"/>
      <c r="J240" s="185"/>
      <c r="K240" s="245">
        <v>1.458222585E9</v>
      </c>
      <c r="L240" s="245"/>
      <c r="M240" s="245"/>
      <c r="N240" s="245"/>
      <c r="O240" s="28" t="s">
        <v>350</v>
      </c>
      <c r="P240" s="189">
        <v>5.0E7</v>
      </c>
      <c r="Q240" s="190" t="s">
        <v>0</v>
      </c>
      <c r="R240" s="192" t="s">
        <v>2125</v>
      </c>
      <c r="S240" s="225" t="s">
        <v>2126</v>
      </c>
      <c r="T240" s="224">
        <v>45978.0</v>
      </c>
      <c r="U240" s="47" t="s">
        <v>820</v>
      </c>
      <c r="V240" s="47"/>
      <c r="W240" s="217"/>
      <c r="X240" s="524"/>
      <c r="Y240" s="524"/>
      <c r="Z240" s="524"/>
      <c r="AA240" s="524"/>
      <c r="AB240" s="524"/>
      <c r="AC240" s="524"/>
      <c r="AD240" s="524"/>
      <c r="AE240" s="524"/>
    </row>
    <row r="241" ht="26.25" customHeight="1">
      <c r="A241" s="191">
        <f t="shared" si="56"/>
        <v>229</v>
      </c>
      <c r="B241" s="181" t="str">
        <f t="shared" si="57"/>
        <v>P18</v>
      </c>
      <c r="C241" s="182" t="str">
        <f t="shared" si="61"/>
        <v>08</v>
      </c>
      <c r="D241" s="182" t="str">
        <f t="shared" si="63"/>
        <v>18</v>
      </c>
      <c r="E241" s="219" t="s">
        <v>2127</v>
      </c>
      <c r="F241" s="220" t="s">
        <v>43</v>
      </c>
      <c r="G241" s="27">
        <v>46.3</v>
      </c>
      <c r="H241" s="185"/>
      <c r="I241" s="185"/>
      <c r="J241" s="185"/>
      <c r="K241" s="97">
        <v>1.80274223E9</v>
      </c>
      <c r="L241" s="545"/>
      <c r="M241" s="545"/>
      <c r="N241" s="545"/>
      <c r="O241" s="180" t="s">
        <v>52</v>
      </c>
      <c r="P241" s="189">
        <v>1.0E8</v>
      </c>
      <c r="Q241" s="190" t="s">
        <v>0</v>
      </c>
      <c r="R241" s="28"/>
      <c r="S241" s="225" t="s">
        <v>2128</v>
      </c>
      <c r="T241" s="230">
        <v>45981.0</v>
      </c>
      <c r="U241" s="47" t="s">
        <v>820</v>
      </c>
      <c r="V241" s="47"/>
      <c r="W241" s="217"/>
      <c r="X241" s="524"/>
      <c r="Y241" s="524"/>
      <c r="Z241" s="524"/>
      <c r="AA241" s="524"/>
      <c r="AB241" s="524"/>
      <c r="AC241" s="524"/>
      <c r="AD241" s="524"/>
      <c r="AE241" s="524"/>
    </row>
    <row r="242" ht="26.25" customHeight="1">
      <c r="A242" s="191">
        <f t="shared" si="56"/>
        <v>230</v>
      </c>
      <c r="B242" s="181" t="str">
        <f t="shared" si="57"/>
        <v>P18</v>
      </c>
      <c r="C242" s="182" t="str">
        <f t="shared" si="61"/>
        <v>02</v>
      </c>
      <c r="D242" s="182" t="str">
        <f t="shared" si="63"/>
        <v>35</v>
      </c>
      <c r="E242" s="219" t="s">
        <v>2129</v>
      </c>
      <c r="F242" s="220" t="s">
        <v>37</v>
      </c>
      <c r="G242" s="220" t="s">
        <v>1865</v>
      </c>
      <c r="H242" s="185"/>
      <c r="I242" s="185"/>
      <c r="J242" s="185"/>
      <c r="K242" s="245">
        <v>1.270578065E9</v>
      </c>
      <c r="L242" s="245"/>
      <c r="M242" s="245"/>
      <c r="N242" s="245"/>
      <c r="O242" s="28" t="s">
        <v>52</v>
      </c>
      <c r="P242" s="189">
        <v>5.0E7</v>
      </c>
      <c r="Q242" s="190" t="s">
        <v>0</v>
      </c>
      <c r="R242" s="192" t="s">
        <v>2129</v>
      </c>
      <c r="S242" s="225" t="s">
        <v>2130</v>
      </c>
      <c r="T242" s="224">
        <v>45976.0</v>
      </c>
      <c r="U242" s="47" t="s">
        <v>820</v>
      </c>
      <c r="V242" s="47"/>
      <c r="W242" s="217"/>
      <c r="X242" s="524"/>
      <c r="Y242" s="524"/>
      <c r="Z242" s="524"/>
      <c r="AA242" s="524"/>
      <c r="AB242" s="524"/>
      <c r="AC242" s="524"/>
      <c r="AD242" s="524"/>
      <c r="AE242" s="524"/>
    </row>
    <row r="243" ht="26.25" customHeight="1">
      <c r="A243" s="191">
        <f t="shared" si="56"/>
        <v>231</v>
      </c>
      <c r="B243" s="181" t="str">
        <f t="shared" si="57"/>
        <v>P18</v>
      </c>
      <c r="C243" s="182" t="str">
        <f t="shared" si="61"/>
        <v>02</v>
      </c>
      <c r="D243" s="182" t="str">
        <f t="shared" si="63"/>
        <v>36</v>
      </c>
      <c r="E243" s="219" t="s">
        <v>2131</v>
      </c>
      <c r="F243" s="220" t="s">
        <v>37</v>
      </c>
      <c r="G243" s="220" t="s">
        <v>1865</v>
      </c>
      <c r="H243" s="185"/>
      <c r="I243" s="185"/>
      <c r="J243" s="185"/>
      <c r="K243" s="245">
        <v>1.270578065E9</v>
      </c>
      <c r="L243" s="245"/>
      <c r="M243" s="245"/>
      <c r="N243" s="245"/>
      <c r="O243" s="28" t="s">
        <v>52</v>
      </c>
      <c r="P243" s="189">
        <v>5.0E7</v>
      </c>
      <c r="Q243" s="190" t="s">
        <v>0</v>
      </c>
      <c r="R243" s="192" t="s">
        <v>2131</v>
      </c>
      <c r="S243" s="225" t="s">
        <v>2132</v>
      </c>
      <c r="T243" s="224">
        <v>45976.0</v>
      </c>
      <c r="U243" s="47" t="s">
        <v>820</v>
      </c>
      <c r="V243" s="47"/>
      <c r="W243" s="217"/>
      <c r="X243" s="524"/>
      <c r="Y243" s="524"/>
      <c r="Z243" s="524"/>
      <c r="AA243" s="524"/>
      <c r="AB243" s="524"/>
      <c r="AC243" s="524"/>
      <c r="AD243" s="524"/>
      <c r="AE243" s="524"/>
    </row>
    <row r="244" ht="26.25" customHeight="1">
      <c r="A244" s="191">
        <f t="shared" si="56"/>
        <v>232</v>
      </c>
      <c r="B244" s="181" t="str">
        <f t="shared" si="57"/>
        <v>P18</v>
      </c>
      <c r="C244" s="182" t="str">
        <f t="shared" si="61"/>
        <v>07</v>
      </c>
      <c r="D244" s="182" t="str">
        <f t="shared" si="63"/>
        <v>36</v>
      </c>
      <c r="E244" s="219" t="s">
        <v>2133</v>
      </c>
      <c r="F244" s="220" t="s">
        <v>43</v>
      </c>
      <c r="G244" s="27">
        <v>46.3</v>
      </c>
      <c r="H244" s="185"/>
      <c r="I244" s="185"/>
      <c r="J244" s="185"/>
      <c r="K244" s="97">
        <v>1.821463899E9</v>
      </c>
      <c r="L244" s="545"/>
      <c r="M244" s="545"/>
      <c r="N244" s="545"/>
      <c r="O244" s="180" t="s">
        <v>52</v>
      </c>
      <c r="P244" s="189">
        <v>1.0E8</v>
      </c>
      <c r="Q244" s="190" t="s">
        <v>0</v>
      </c>
      <c r="R244" s="28"/>
      <c r="S244" s="225" t="s">
        <v>2134</v>
      </c>
      <c r="T244" s="230">
        <v>45981.0</v>
      </c>
      <c r="U244" s="47" t="s">
        <v>820</v>
      </c>
      <c r="V244" s="47"/>
      <c r="W244" s="217"/>
      <c r="X244" s="524"/>
      <c r="Y244" s="524"/>
      <c r="Z244" s="524"/>
      <c r="AA244" s="524"/>
      <c r="AB244" s="524"/>
      <c r="AC244" s="524"/>
      <c r="AD244" s="524"/>
      <c r="AE244" s="524"/>
    </row>
    <row r="245" ht="26.25" customHeight="1">
      <c r="A245" s="191">
        <f t="shared" si="56"/>
        <v>233</v>
      </c>
      <c r="B245" s="181" t="str">
        <f t="shared" si="57"/>
        <v>P18</v>
      </c>
      <c r="C245" s="182" t="str">
        <f t="shared" si="61"/>
        <v>08</v>
      </c>
      <c r="D245" s="182" t="str">
        <f t="shared" si="63"/>
        <v>50</v>
      </c>
      <c r="E245" s="219" t="s">
        <v>2135</v>
      </c>
      <c r="F245" s="220" t="s">
        <v>43</v>
      </c>
      <c r="G245" s="220" t="s">
        <v>2084</v>
      </c>
      <c r="H245" s="185"/>
      <c r="I245" s="185"/>
      <c r="J245" s="185"/>
      <c r="K245" s="245">
        <v>2.117366585E9</v>
      </c>
      <c r="L245" s="245"/>
      <c r="M245" s="245"/>
      <c r="N245" s="245"/>
      <c r="O245" s="28" t="s">
        <v>350</v>
      </c>
      <c r="P245" s="189">
        <v>1.0E8</v>
      </c>
      <c r="Q245" s="190" t="s">
        <v>0</v>
      </c>
      <c r="R245" s="192" t="s">
        <v>2135</v>
      </c>
      <c r="S245" s="225" t="s">
        <v>2136</v>
      </c>
      <c r="T245" s="224">
        <v>45976.0</v>
      </c>
      <c r="U245" s="47" t="s">
        <v>820</v>
      </c>
      <c r="V245" s="47"/>
      <c r="W245" s="217"/>
      <c r="X245" s="524"/>
      <c r="Y245" s="524"/>
      <c r="Z245" s="524"/>
      <c r="AA245" s="524"/>
      <c r="AB245" s="524"/>
      <c r="AC245" s="524"/>
      <c r="AD245" s="524"/>
      <c r="AE245" s="524"/>
    </row>
    <row r="246" ht="26.25" customHeight="1">
      <c r="A246" s="191">
        <f t="shared" si="56"/>
        <v>234</v>
      </c>
      <c r="B246" s="181" t="str">
        <f t="shared" si="57"/>
        <v>P18</v>
      </c>
      <c r="C246" s="182" t="str">
        <f t="shared" si="61"/>
        <v>07</v>
      </c>
      <c r="D246" s="182" t="str">
        <f t="shared" si="63"/>
        <v>34</v>
      </c>
      <c r="E246" s="219" t="s">
        <v>2137</v>
      </c>
      <c r="F246" s="220" t="s">
        <v>37</v>
      </c>
      <c r="G246" s="220" t="s">
        <v>1865</v>
      </c>
      <c r="H246" s="185"/>
      <c r="I246" s="185"/>
      <c r="J246" s="185"/>
      <c r="K246" s="245">
        <v>1.209742647E9</v>
      </c>
      <c r="L246" s="539"/>
      <c r="M246" s="539"/>
      <c r="N246" s="539"/>
      <c r="O246" s="180" t="s">
        <v>52</v>
      </c>
      <c r="P246" s="189">
        <v>5.0E7</v>
      </c>
      <c r="Q246" s="190" t="s">
        <v>0</v>
      </c>
      <c r="R246" s="192" t="s">
        <v>2137</v>
      </c>
      <c r="S246" s="225" t="s">
        <v>2138</v>
      </c>
      <c r="T246" s="224">
        <v>45978.0</v>
      </c>
      <c r="U246" s="47" t="s">
        <v>820</v>
      </c>
      <c r="V246" s="47"/>
      <c r="W246" s="217"/>
      <c r="X246" s="524"/>
      <c r="Y246" s="524"/>
      <c r="Z246" s="524"/>
      <c r="AA246" s="524"/>
      <c r="AB246" s="524"/>
      <c r="AC246" s="524"/>
      <c r="AD246" s="524"/>
      <c r="AE246" s="524"/>
    </row>
    <row r="247" ht="26.25" customHeight="1">
      <c r="A247" s="191">
        <f t="shared" si="56"/>
        <v>235</v>
      </c>
      <c r="B247" s="181" t="str">
        <f t="shared" si="57"/>
        <v>P18</v>
      </c>
      <c r="C247" s="182" t="str">
        <f t="shared" si="61"/>
        <v>03</v>
      </c>
      <c r="D247" s="182" t="str">
        <f t="shared" si="63"/>
        <v>41</v>
      </c>
      <c r="E247" s="219" t="s">
        <v>2139</v>
      </c>
      <c r="F247" s="220" t="s">
        <v>37</v>
      </c>
      <c r="G247" s="220" t="s">
        <v>1865</v>
      </c>
      <c r="H247" s="185"/>
      <c r="I247" s="185"/>
      <c r="J247" s="185"/>
      <c r="K247" s="245">
        <v>1.257951179E9</v>
      </c>
      <c r="L247" s="539"/>
      <c r="M247" s="539"/>
      <c r="N247" s="539"/>
      <c r="O247" s="180" t="s">
        <v>52</v>
      </c>
      <c r="P247" s="189">
        <v>5.0E7</v>
      </c>
      <c r="Q247" s="190" t="s">
        <v>0</v>
      </c>
      <c r="R247" s="192" t="s">
        <v>2139</v>
      </c>
      <c r="S247" s="225" t="s">
        <v>2140</v>
      </c>
      <c r="T247" s="224">
        <v>45976.0</v>
      </c>
      <c r="U247" s="47" t="s">
        <v>820</v>
      </c>
      <c r="V247" s="47"/>
      <c r="W247" s="217"/>
      <c r="X247" s="524"/>
      <c r="Y247" s="524"/>
      <c r="Z247" s="524"/>
      <c r="AA247" s="524"/>
      <c r="AB247" s="524"/>
      <c r="AC247" s="524"/>
      <c r="AD247" s="524"/>
      <c r="AE247" s="524"/>
    </row>
    <row r="248" ht="26.25" customHeight="1">
      <c r="A248" s="191">
        <f t="shared" si="56"/>
        <v>236</v>
      </c>
      <c r="B248" s="181" t="str">
        <f t="shared" si="57"/>
        <v>P18</v>
      </c>
      <c r="C248" s="182" t="str">
        <f t="shared" si="61"/>
        <v>07</v>
      </c>
      <c r="D248" s="182" t="str">
        <f t="shared" si="63"/>
        <v>28</v>
      </c>
      <c r="E248" s="219" t="s">
        <v>2141</v>
      </c>
      <c r="F248" s="220" t="s">
        <v>43</v>
      </c>
      <c r="G248" s="220" t="s">
        <v>2142</v>
      </c>
      <c r="H248" s="185"/>
      <c r="I248" s="185"/>
      <c r="J248" s="185"/>
      <c r="K248" s="245">
        <v>1.821463899E9</v>
      </c>
      <c r="L248" s="539"/>
      <c r="M248" s="539"/>
      <c r="N248" s="539"/>
      <c r="O248" s="180" t="s">
        <v>52</v>
      </c>
      <c r="P248" s="189">
        <v>1.0E8</v>
      </c>
      <c r="Q248" s="190" t="s">
        <v>0</v>
      </c>
      <c r="R248" s="192" t="s">
        <v>2141</v>
      </c>
      <c r="S248" s="225" t="s">
        <v>2143</v>
      </c>
      <c r="T248" s="224">
        <v>45978.0</v>
      </c>
      <c r="U248" s="47" t="s">
        <v>820</v>
      </c>
      <c r="V248" s="47"/>
      <c r="W248" s="217"/>
      <c r="X248" s="524"/>
      <c r="Y248" s="524"/>
      <c r="Z248" s="524"/>
      <c r="AA248" s="524"/>
      <c r="AB248" s="524"/>
      <c r="AC248" s="524"/>
      <c r="AD248" s="524"/>
      <c r="AE248" s="524"/>
    </row>
    <row r="249" ht="26.25" customHeight="1">
      <c r="A249" s="191">
        <f t="shared" si="56"/>
        <v>237</v>
      </c>
      <c r="B249" s="181" t="str">
        <f t="shared" si="57"/>
        <v>P18</v>
      </c>
      <c r="C249" s="182" t="str">
        <f t="shared" si="61"/>
        <v>08</v>
      </c>
      <c r="D249" s="182" t="str">
        <f t="shared" si="63"/>
        <v>17</v>
      </c>
      <c r="E249" s="219" t="s">
        <v>2144</v>
      </c>
      <c r="F249" s="220" t="s">
        <v>43</v>
      </c>
      <c r="G249" s="220" t="s">
        <v>2142</v>
      </c>
      <c r="H249" s="185"/>
      <c r="I249" s="185"/>
      <c r="J249" s="185"/>
      <c r="K249" s="245">
        <v>1.838483598E9</v>
      </c>
      <c r="L249" s="539"/>
      <c r="M249" s="539"/>
      <c r="N249" s="539"/>
      <c r="O249" s="180" t="s">
        <v>52</v>
      </c>
      <c r="P249" s="189">
        <v>1.0E8</v>
      </c>
      <c r="Q249" s="190" t="s">
        <v>0</v>
      </c>
      <c r="R249" s="192" t="s">
        <v>2144</v>
      </c>
      <c r="S249" s="225" t="s">
        <v>2145</v>
      </c>
      <c r="T249" s="224">
        <v>45978.0</v>
      </c>
      <c r="U249" s="47" t="s">
        <v>820</v>
      </c>
      <c r="V249" s="47"/>
      <c r="W249" s="217"/>
      <c r="X249" s="524"/>
      <c r="Y249" s="524"/>
      <c r="Z249" s="524"/>
      <c r="AA249" s="524"/>
      <c r="AB249" s="524"/>
      <c r="AC249" s="524"/>
      <c r="AD249" s="524"/>
      <c r="AE249" s="524"/>
    </row>
    <row r="250" ht="26.25" customHeight="1">
      <c r="A250" s="191">
        <f t="shared" si="56"/>
        <v>238</v>
      </c>
      <c r="B250" s="181" t="str">
        <f t="shared" si="57"/>
        <v>P18</v>
      </c>
      <c r="C250" s="182" t="str">
        <f t="shared" si="61"/>
        <v>02</v>
      </c>
      <c r="D250" s="182" t="str">
        <f t="shared" si="63"/>
        <v>10</v>
      </c>
      <c r="E250" s="219" t="s">
        <v>2146</v>
      </c>
      <c r="F250" s="220" t="s">
        <v>37</v>
      </c>
      <c r="G250" s="200" t="s">
        <v>1865</v>
      </c>
      <c r="H250" s="191"/>
      <c r="I250" s="191"/>
      <c r="J250" s="191"/>
      <c r="K250" s="544">
        <v>1.258198764E9</v>
      </c>
      <c r="L250" s="544"/>
      <c r="M250" s="544"/>
      <c r="N250" s="544"/>
      <c r="O250" s="28" t="s">
        <v>52</v>
      </c>
      <c r="P250" s="189">
        <v>5.0E7</v>
      </c>
      <c r="Q250" s="223" t="s">
        <v>0</v>
      </c>
      <c r="R250" s="546" t="s">
        <v>2146</v>
      </c>
      <c r="S250" s="192" t="s">
        <v>2147</v>
      </c>
      <c r="T250" s="224">
        <v>45975.0</v>
      </c>
      <c r="U250" s="47" t="s">
        <v>820</v>
      </c>
      <c r="V250" s="47"/>
      <c r="W250" s="217"/>
      <c r="X250" s="524"/>
      <c r="Y250" s="524"/>
      <c r="Z250" s="524"/>
      <c r="AA250" s="524"/>
      <c r="AB250" s="524"/>
      <c r="AC250" s="524"/>
      <c r="AD250" s="524"/>
      <c r="AE250" s="524"/>
    </row>
    <row r="251" ht="26.25" customHeight="1">
      <c r="A251" s="191">
        <f t="shared" si="56"/>
        <v>239</v>
      </c>
      <c r="B251" s="181" t="str">
        <f t="shared" si="57"/>
        <v>P18</v>
      </c>
      <c r="C251" s="182" t="str">
        <f t="shared" si="61"/>
        <v>02</v>
      </c>
      <c r="D251" s="182" t="str">
        <f t="shared" si="63"/>
        <v>09</v>
      </c>
      <c r="E251" s="219" t="s">
        <v>2148</v>
      </c>
      <c r="F251" s="220" t="s">
        <v>37</v>
      </c>
      <c r="G251" s="200" t="s">
        <v>1865</v>
      </c>
      <c r="H251" s="191"/>
      <c r="I251" s="191"/>
      <c r="J251" s="191"/>
      <c r="K251" s="544">
        <v>1.258198764E9</v>
      </c>
      <c r="L251" s="544"/>
      <c r="M251" s="544"/>
      <c r="N251" s="544"/>
      <c r="O251" s="28" t="s">
        <v>52</v>
      </c>
      <c r="P251" s="189">
        <v>5.0E7</v>
      </c>
      <c r="Q251" s="223" t="s">
        <v>0</v>
      </c>
      <c r="R251" s="546" t="s">
        <v>2148</v>
      </c>
      <c r="S251" s="192" t="s">
        <v>2149</v>
      </c>
      <c r="T251" s="224">
        <v>45975.0</v>
      </c>
      <c r="U251" s="47" t="s">
        <v>820</v>
      </c>
      <c r="V251" s="47"/>
      <c r="W251" s="217"/>
      <c r="X251" s="524"/>
      <c r="Y251" s="524"/>
      <c r="Z251" s="524"/>
      <c r="AA251" s="524"/>
      <c r="AB251" s="524"/>
      <c r="AC251" s="524"/>
      <c r="AD251" s="524"/>
      <c r="AE251" s="524"/>
    </row>
    <row r="252" ht="26.25" customHeight="1">
      <c r="A252" s="191">
        <f t="shared" si="56"/>
        <v>240</v>
      </c>
      <c r="B252" s="181" t="str">
        <f t="shared" si="57"/>
        <v>P18</v>
      </c>
      <c r="C252" s="182" t="str">
        <f t="shared" si="61"/>
        <v>02</v>
      </c>
      <c r="D252" s="182" t="str">
        <f t="shared" si="63"/>
        <v>16</v>
      </c>
      <c r="E252" s="219" t="s">
        <v>2150</v>
      </c>
      <c r="F252" s="220" t="s">
        <v>32</v>
      </c>
      <c r="G252" s="220" t="s">
        <v>2122</v>
      </c>
      <c r="H252" s="185"/>
      <c r="I252" s="185"/>
      <c r="J252" s="185"/>
      <c r="K252" s="245">
        <v>2.454580298E9</v>
      </c>
      <c r="L252" s="245"/>
      <c r="M252" s="245"/>
      <c r="N252" s="245"/>
      <c r="O252" s="28" t="s">
        <v>350</v>
      </c>
      <c r="P252" s="189">
        <v>1.5E8</v>
      </c>
      <c r="Q252" s="190" t="s">
        <v>0</v>
      </c>
      <c r="R252" s="192" t="s">
        <v>2150</v>
      </c>
      <c r="S252" s="225" t="s">
        <v>2151</v>
      </c>
      <c r="T252" s="224">
        <v>45976.0</v>
      </c>
      <c r="U252" s="47" t="s">
        <v>820</v>
      </c>
      <c r="V252" s="47"/>
      <c r="W252" s="217"/>
      <c r="X252" s="524"/>
      <c r="Y252" s="524"/>
      <c r="Z252" s="524"/>
      <c r="AA252" s="524"/>
      <c r="AB252" s="524"/>
      <c r="AC252" s="524"/>
      <c r="AD252" s="524"/>
      <c r="AE252" s="524"/>
    </row>
    <row r="253" ht="26.25" customHeight="1">
      <c r="A253" s="17" t="s">
        <v>2152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98"/>
      <c r="T253" s="178"/>
      <c r="U253" s="218"/>
      <c r="V253" s="218"/>
      <c r="W253" s="217"/>
      <c r="X253" s="524"/>
      <c r="Y253" s="524"/>
      <c r="Z253" s="524"/>
      <c r="AA253" s="524"/>
      <c r="AB253" s="524"/>
      <c r="AC253" s="524"/>
      <c r="AD253" s="524"/>
      <c r="AE253" s="524"/>
    </row>
    <row r="254" ht="27.0" customHeight="1">
      <c r="A254" s="183">
        <f t="shared" ref="A254:A255" si="64">ROW()-13</f>
        <v>241</v>
      </c>
      <c r="B254" s="181" t="str">
        <f t="shared" ref="B254:B255" si="65">LEFT(E254,2)</f>
        <v>P8</v>
      </c>
      <c r="C254" s="182" t="str">
        <f>MID(E254,3,2)</f>
        <v>09</v>
      </c>
      <c r="D254" s="182" t="str">
        <f t="shared" ref="D254:D255" si="66">RIGHT(E254,2.2)</f>
        <v>20</v>
      </c>
      <c r="E254" s="219" t="s">
        <v>2153</v>
      </c>
      <c r="F254" s="220" t="s">
        <v>37</v>
      </c>
      <c r="G254" s="548">
        <v>30.0</v>
      </c>
      <c r="H254" s="148"/>
      <c r="I254" s="345"/>
      <c r="J254" s="345"/>
      <c r="K254" s="97" t="s">
        <v>2154</v>
      </c>
      <c r="L254" s="195" t="s">
        <v>2155</v>
      </c>
      <c r="M254" s="195" t="s">
        <v>2156</v>
      </c>
      <c r="N254" s="195" t="s">
        <v>2157</v>
      </c>
      <c r="O254" s="544"/>
      <c r="P254" s="245">
        <v>5.0E7</v>
      </c>
      <c r="Q254" s="223" t="s">
        <v>777</v>
      </c>
      <c r="R254" s="549" t="s">
        <v>2158</v>
      </c>
      <c r="S254" s="550" t="s">
        <v>2159</v>
      </c>
      <c r="T254" s="130"/>
      <c r="U254" s="47" t="s">
        <v>2160</v>
      </c>
      <c r="V254" s="123" t="s">
        <v>1104</v>
      </c>
      <c r="W254" s="217"/>
      <c r="X254" s="217"/>
      <c r="Y254" s="217"/>
      <c r="Z254" s="217"/>
      <c r="AA254" s="217"/>
      <c r="AB254" s="217"/>
      <c r="AC254" s="217"/>
      <c r="AD254" s="217"/>
      <c r="AE254" s="217"/>
    </row>
    <row r="255" ht="27.0" customHeight="1">
      <c r="A255" s="183">
        <f t="shared" si="64"/>
        <v>242</v>
      </c>
      <c r="B255" s="181" t="str">
        <f t="shared" si="65"/>
        <v>P8</v>
      </c>
      <c r="C255" s="182" t="str">
        <f>MID(E255,3,3)</f>
        <v>03A</v>
      </c>
      <c r="D255" s="182" t="str">
        <f t="shared" si="66"/>
        <v>29</v>
      </c>
      <c r="E255" s="219" t="s">
        <v>2161</v>
      </c>
      <c r="F255" s="220" t="s">
        <v>43</v>
      </c>
      <c r="G255" s="322">
        <v>47.6</v>
      </c>
      <c r="H255" s="551"/>
      <c r="I255" s="552"/>
      <c r="J255" s="552"/>
      <c r="K255" s="97">
        <v>2.380252635E9</v>
      </c>
      <c r="L255" s="251" t="s">
        <v>2162</v>
      </c>
      <c r="M255" s="251" t="s">
        <v>2163</v>
      </c>
      <c r="N255" s="251" t="s">
        <v>2164</v>
      </c>
      <c r="O255" s="544" t="s">
        <v>135</v>
      </c>
      <c r="P255" s="97">
        <f>IF(F255="2BR",150000000,IF(F255="Studio",50000000,100000000))</f>
        <v>100000000</v>
      </c>
      <c r="Q255" s="223" t="s">
        <v>777</v>
      </c>
      <c r="R255" s="553"/>
      <c r="S255" s="550" t="s">
        <v>2165</v>
      </c>
      <c r="T255" s="130">
        <v>45923.0</v>
      </c>
      <c r="U255" s="47" t="s">
        <v>2160</v>
      </c>
      <c r="V255" s="123" t="s">
        <v>1104</v>
      </c>
      <c r="W255" s="217"/>
      <c r="X255" s="524"/>
      <c r="Y255" s="524"/>
      <c r="Z255" s="524"/>
      <c r="AA255" s="524"/>
      <c r="AB255" s="524"/>
      <c r="AC255" s="524"/>
      <c r="AD255" s="524"/>
      <c r="AE255" s="524"/>
    </row>
    <row r="256" ht="26.25" customHeight="1">
      <c r="A256" s="17" t="s">
        <v>2166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98"/>
      <c r="T256" s="178"/>
      <c r="U256" s="218"/>
      <c r="V256" s="218"/>
      <c r="W256" s="217"/>
      <c r="X256" s="524"/>
      <c r="Y256" s="524"/>
      <c r="Z256" s="524"/>
      <c r="AA256" s="524"/>
      <c r="AB256" s="524"/>
      <c r="AC256" s="524"/>
      <c r="AD256" s="524"/>
      <c r="AE256" s="524"/>
    </row>
    <row r="257" ht="26.25" customHeight="1">
      <c r="A257" s="183">
        <f t="shared" ref="A257:A265" si="67">ROW()-14</f>
        <v>243</v>
      </c>
      <c r="B257" s="181" t="str">
        <f t="shared" ref="B257:B265" si="68">LEFT(E257,2)</f>
        <v>P9</v>
      </c>
      <c r="C257" s="182" t="str">
        <f t="shared" ref="C257:C265" si="69">MID(E257,3,2)</f>
        <v>02</v>
      </c>
      <c r="D257" s="182" t="str">
        <f t="shared" ref="D257:D265" si="70">RIGHT(E257,2.2)</f>
        <v>01</v>
      </c>
      <c r="E257" s="219" t="s">
        <v>2167</v>
      </c>
      <c r="F257" s="220" t="s">
        <v>37</v>
      </c>
      <c r="G257" s="322">
        <v>29.7</v>
      </c>
      <c r="H257" s="551"/>
      <c r="I257" s="212"/>
      <c r="J257" s="212"/>
      <c r="K257" s="97">
        <v>1.65492427E9</v>
      </c>
      <c r="L257" s="251" t="s">
        <v>2168</v>
      </c>
      <c r="M257" s="251" t="s">
        <v>2169</v>
      </c>
      <c r="N257" s="251" t="s">
        <v>2170</v>
      </c>
      <c r="O257" s="544" t="s">
        <v>135</v>
      </c>
      <c r="P257" s="245">
        <v>5.0E7</v>
      </c>
      <c r="Q257" s="223" t="s">
        <v>777</v>
      </c>
      <c r="R257" s="554"/>
      <c r="S257" s="555" t="s">
        <v>2171</v>
      </c>
      <c r="T257" s="130">
        <v>45923.0</v>
      </c>
      <c r="U257" s="47" t="s">
        <v>2160</v>
      </c>
      <c r="V257" s="123" t="s">
        <v>1104</v>
      </c>
      <c r="W257" s="556"/>
      <c r="X257" s="557"/>
      <c r="Y257" s="557"/>
      <c r="Z257" s="557"/>
      <c r="AA257" s="557"/>
      <c r="AB257" s="557"/>
      <c r="AC257" s="557"/>
      <c r="AD257" s="557"/>
      <c r="AE257" s="557"/>
    </row>
    <row r="258" ht="26.25" customHeight="1">
      <c r="A258" s="183">
        <f t="shared" si="67"/>
        <v>244</v>
      </c>
      <c r="B258" s="181" t="str">
        <f t="shared" si="68"/>
        <v>P9</v>
      </c>
      <c r="C258" s="182" t="str">
        <f t="shared" si="69"/>
        <v>02</v>
      </c>
      <c r="D258" s="182" t="str">
        <f t="shared" si="70"/>
        <v>05</v>
      </c>
      <c r="E258" s="219" t="s">
        <v>2172</v>
      </c>
      <c r="F258" s="220" t="s">
        <v>43</v>
      </c>
      <c r="G258" s="322">
        <v>47.3</v>
      </c>
      <c r="H258" s="551"/>
      <c r="I258" s="212"/>
      <c r="J258" s="212"/>
      <c r="K258" s="97">
        <v>2.396551545E9</v>
      </c>
      <c r="L258" s="251" t="s">
        <v>2173</v>
      </c>
      <c r="M258" s="251" t="s">
        <v>2174</v>
      </c>
      <c r="N258" s="251" t="s">
        <v>2175</v>
      </c>
      <c r="O258" s="544" t="s">
        <v>135</v>
      </c>
      <c r="P258" s="245">
        <v>1.0E8</v>
      </c>
      <c r="Q258" s="223" t="s">
        <v>777</v>
      </c>
      <c r="R258" s="554"/>
      <c r="S258" s="555" t="s">
        <v>2176</v>
      </c>
      <c r="T258" s="130">
        <v>45923.0</v>
      </c>
      <c r="U258" s="47" t="s">
        <v>2160</v>
      </c>
      <c r="V258" s="123" t="s">
        <v>1104</v>
      </c>
      <c r="W258" s="556"/>
      <c r="X258" s="557"/>
      <c r="Y258" s="557"/>
      <c r="Z258" s="557"/>
      <c r="AA258" s="557"/>
      <c r="AB258" s="557"/>
      <c r="AC258" s="557"/>
      <c r="AD258" s="557"/>
      <c r="AE258" s="557"/>
    </row>
    <row r="259" ht="26.25" customHeight="1">
      <c r="A259" s="183">
        <f t="shared" si="67"/>
        <v>245</v>
      </c>
      <c r="B259" s="181" t="str">
        <f t="shared" si="68"/>
        <v>P9</v>
      </c>
      <c r="C259" s="182" t="str">
        <f t="shared" si="69"/>
        <v>02</v>
      </c>
      <c r="D259" s="182" t="str">
        <f t="shared" si="70"/>
        <v>06</v>
      </c>
      <c r="E259" s="219" t="s">
        <v>2177</v>
      </c>
      <c r="F259" s="220" t="s">
        <v>43</v>
      </c>
      <c r="G259" s="322">
        <v>47.4</v>
      </c>
      <c r="H259" s="551"/>
      <c r="I259" s="212"/>
      <c r="J259" s="212"/>
      <c r="K259" s="97">
        <v>2.401618251E9</v>
      </c>
      <c r="L259" s="251" t="s">
        <v>2178</v>
      </c>
      <c r="M259" s="251" t="s">
        <v>2179</v>
      </c>
      <c r="N259" s="251" t="s">
        <v>2180</v>
      </c>
      <c r="O259" s="544" t="s">
        <v>135</v>
      </c>
      <c r="P259" s="245">
        <v>1.0E8</v>
      </c>
      <c r="Q259" s="223" t="s">
        <v>777</v>
      </c>
      <c r="R259" s="554"/>
      <c r="S259" s="555" t="s">
        <v>2181</v>
      </c>
      <c r="T259" s="130">
        <v>45923.0</v>
      </c>
      <c r="U259" s="47" t="s">
        <v>2160</v>
      </c>
      <c r="V259" s="123" t="s">
        <v>1104</v>
      </c>
      <c r="W259" s="556"/>
      <c r="X259" s="557"/>
      <c r="Y259" s="557"/>
      <c r="Z259" s="557"/>
      <c r="AA259" s="557"/>
      <c r="AB259" s="557"/>
      <c r="AC259" s="557"/>
      <c r="AD259" s="557"/>
      <c r="AE259" s="557"/>
    </row>
    <row r="260" ht="26.25" customHeight="1">
      <c r="A260" s="183">
        <f t="shared" si="67"/>
        <v>246</v>
      </c>
      <c r="B260" s="181" t="str">
        <f t="shared" si="68"/>
        <v>P9</v>
      </c>
      <c r="C260" s="182" t="str">
        <f t="shared" si="69"/>
        <v>02</v>
      </c>
      <c r="D260" s="182" t="str">
        <f t="shared" si="70"/>
        <v>07</v>
      </c>
      <c r="E260" s="219" t="s">
        <v>2182</v>
      </c>
      <c r="F260" s="220" t="s">
        <v>43</v>
      </c>
      <c r="G260" s="322">
        <v>47.4</v>
      </c>
      <c r="H260" s="551"/>
      <c r="I260" s="212"/>
      <c r="J260" s="212"/>
      <c r="K260" s="97">
        <v>2.42535982E9</v>
      </c>
      <c r="L260" s="251" t="s">
        <v>2183</v>
      </c>
      <c r="M260" s="251" t="s">
        <v>2184</v>
      </c>
      <c r="N260" s="251" t="s">
        <v>2185</v>
      </c>
      <c r="O260" s="544" t="s">
        <v>135</v>
      </c>
      <c r="P260" s="245">
        <v>1.0E8</v>
      </c>
      <c r="Q260" s="223" t="s">
        <v>777</v>
      </c>
      <c r="R260" s="554"/>
      <c r="S260" s="555" t="s">
        <v>2186</v>
      </c>
      <c r="T260" s="130">
        <v>45923.0</v>
      </c>
      <c r="U260" s="47" t="s">
        <v>2160</v>
      </c>
      <c r="V260" s="123" t="s">
        <v>1104</v>
      </c>
      <c r="W260" s="556"/>
      <c r="X260" s="557"/>
      <c r="Y260" s="557"/>
      <c r="Z260" s="557"/>
      <c r="AA260" s="557"/>
      <c r="AB260" s="557"/>
      <c r="AC260" s="557"/>
      <c r="AD260" s="557"/>
      <c r="AE260" s="557"/>
    </row>
    <row r="261" ht="26.25" customHeight="1">
      <c r="A261" s="183">
        <f t="shared" si="67"/>
        <v>247</v>
      </c>
      <c r="B261" s="181" t="str">
        <f t="shared" si="68"/>
        <v>P9</v>
      </c>
      <c r="C261" s="182" t="str">
        <f t="shared" si="69"/>
        <v>03</v>
      </c>
      <c r="D261" s="182" t="str">
        <f t="shared" si="70"/>
        <v>2A</v>
      </c>
      <c r="E261" s="219" t="s">
        <v>2187</v>
      </c>
      <c r="F261" s="220" t="s">
        <v>37</v>
      </c>
      <c r="G261" s="27">
        <v>29.7</v>
      </c>
      <c r="H261" s="551"/>
      <c r="I261" s="212"/>
      <c r="J261" s="212"/>
      <c r="K261" s="245">
        <v>1.654761986E9</v>
      </c>
      <c r="L261" s="245"/>
      <c r="M261" s="245"/>
      <c r="N261" s="245"/>
      <c r="O261" s="544" t="s">
        <v>135</v>
      </c>
      <c r="P261" s="539">
        <v>5.0E7</v>
      </c>
      <c r="Q261" s="190" t="s">
        <v>0</v>
      </c>
      <c r="R261" s="554"/>
      <c r="S261" s="555" t="s">
        <v>2188</v>
      </c>
      <c r="T261" s="130">
        <v>45923.0</v>
      </c>
      <c r="U261" s="47" t="s">
        <v>2160</v>
      </c>
      <c r="V261" s="47"/>
      <c r="W261" s="556"/>
      <c r="X261" s="557"/>
      <c r="Y261" s="557"/>
      <c r="Z261" s="557"/>
      <c r="AA261" s="557"/>
      <c r="AB261" s="557"/>
      <c r="AC261" s="557"/>
      <c r="AD261" s="557"/>
      <c r="AE261" s="557"/>
    </row>
    <row r="262" ht="26.25" customHeight="1">
      <c r="A262" s="183">
        <f t="shared" si="67"/>
        <v>248</v>
      </c>
      <c r="B262" s="181" t="str">
        <f t="shared" si="68"/>
        <v>P9</v>
      </c>
      <c r="C262" s="182" t="str">
        <f t="shared" si="69"/>
        <v>03</v>
      </c>
      <c r="D262" s="182" t="str">
        <f t="shared" si="70"/>
        <v>2B</v>
      </c>
      <c r="E262" s="219" t="s">
        <v>2189</v>
      </c>
      <c r="F262" s="220" t="s">
        <v>37</v>
      </c>
      <c r="G262" s="27">
        <v>29.7</v>
      </c>
      <c r="H262" s="551"/>
      <c r="I262" s="212"/>
      <c r="J262" s="212"/>
      <c r="K262" s="245">
        <v>1.654761986E9</v>
      </c>
      <c r="L262" s="245"/>
      <c r="M262" s="245"/>
      <c r="N262" s="245"/>
      <c r="O262" s="544" t="s">
        <v>135</v>
      </c>
      <c r="P262" s="539">
        <v>5.0E7</v>
      </c>
      <c r="Q262" s="190" t="s">
        <v>777</v>
      </c>
      <c r="R262" s="554"/>
      <c r="S262" s="555" t="s">
        <v>2190</v>
      </c>
      <c r="T262" s="130">
        <v>45923.0</v>
      </c>
      <c r="U262" s="47" t="s">
        <v>2160</v>
      </c>
      <c r="V262" s="123" t="s">
        <v>1104</v>
      </c>
      <c r="W262" s="556"/>
      <c r="X262" s="557"/>
      <c r="Y262" s="557"/>
      <c r="Z262" s="557"/>
      <c r="AA262" s="557"/>
      <c r="AB262" s="557"/>
      <c r="AC262" s="557"/>
      <c r="AD262" s="557"/>
      <c r="AE262" s="557"/>
    </row>
    <row r="263" ht="26.25" customHeight="1">
      <c r="A263" s="183">
        <f t="shared" si="67"/>
        <v>249</v>
      </c>
      <c r="B263" s="181" t="str">
        <f t="shared" si="68"/>
        <v>P9</v>
      </c>
      <c r="C263" s="182" t="str">
        <f t="shared" si="69"/>
        <v>03</v>
      </c>
      <c r="D263" s="182" t="str">
        <f t="shared" si="70"/>
        <v>3A</v>
      </c>
      <c r="E263" s="219" t="s">
        <v>2191</v>
      </c>
      <c r="F263" s="220" t="s">
        <v>37</v>
      </c>
      <c r="G263" s="27">
        <v>29.7</v>
      </c>
      <c r="H263" s="551"/>
      <c r="I263" s="212"/>
      <c r="J263" s="212"/>
      <c r="K263" s="245">
        <v>1.654761986E9</v>
      </c>
      <c r="L263" s="245"/>
      <c r="M263" s="245"/>
      <c r="N263" s="245"/>
      <c r="O263" s="544" t="s">
        <v>135</v>
      </c>
      <c r="P263" s="539">
        <v>5.0E7</v>
      </c>
      <c r="Q263" s="190" t="s">
        <v>777</v>
      </c>
      <c r="R263" s="554"/>
      <c r="S263" s="555" t="s">
        <v>2192</v>
      </c>
      <c r="T263" s="130">
        <v>45923.0</v>
      </c>
      <c r="U263" s="47" t="s">
        <v>2160</v>
      </c>
      <c r="V263" s="123" t="s">
        <v>1104</v>
      </c>
      <c r="W263" s="556"/>
      <c r="X263" s="557"/>
      <c r="Y263" s="557"/>
      <c r="Z263" s="557"/>
      <c r="AA263" s="557"/>
      <c r="AB263" s="557"/>
      <c r="AC263" s="557"/>
      <c r="AD263" s="557"/>
      <c r="AE263" s="557"/>
    </row>
    <row r="264" ht="26.25" customHeight="1">
      <c r="A264" s="183">
        <f t="shared" si="67"/>
        <v>250</v>
      </c>
      <c r="B264" s="181" t="str">
        <f t="shared" si="68"/>
        <v>P9</v>
      </c>
      <c r="C264" s="182" t="str">
        <f t="shared" si="69"/>
        <v>03</v>
      </c>
      <c r="D264" s="182" t="str">
        <f t="shared" si="70"/>
        <v>16</v>
      </c>
      <c r="E264" s="219" t="s">
        <v>2193</v>
      </c>
      <c r="F264" s="220" t="s">
        <v>37</v>
      </c>
      <c r="G264" s="27">
        <v>29.7</v>
      </c>
      <c r="H264" s="551"/>
      <c r="I264" s="212"/>
      <c r="J264" s="212"/>
      <c r="K264" s="245">
        <v>1.671152684E9</v>
      </c>
      <c r="L264" s="251" t="s">
        <v>2194</v>
      </c>
      <c r="M264" s="251" t="s">
        <v>2195</v>
      </c>
      <c r="N264" s="251" t="s">
        <v>2196</v>
      </c>
      <c r="O264" s="544" t="s">
        <v>135</v>
      </c>
      <c r="P264" s="539">
        <v>5.0E7</v>
      </c>
      <c r="Q264" s="190" t="s">
        <v>777</v>
      </c>
      <c r="R264" s="554"/>
      <c r="S264" s="555" t="s">
        <v>2197</v>
      </c>
      <c r="T264" s="130">
        <v>45923.0</v>
      </c>
      <c r="U264" s="47" t="s">
        <v>2160</v>
      </c>
      <c r="V264" s="123" t="s">
        <v>1104</v>
      </c>
      <c r="W264" s="556"/>
      <c r="X264" s="557"/>
      <c r="Y264" s="557"/>
      <c r="Z264" s="557"/>
      <c r="AA264" s="557"/>
      <c r="AB264" s="557"/>
      <c r="AC264" s="557"/>
      <c r="AD264" s="557"/>
      <c r="AE264" s="557"/>
    </row>
    <row r="265" ht="26.25" customHeight="1">
      <c r="A265" s="183">
        <f t="shared" si="67"/>
        <v>251</v>
      </c>
      <c r="B265" s="181" t="str">
        <f t="shared" si="68"/>
        <v>P9</v>
      </c>
      <c r="C265" s="182" t="str">
        <f t="shared" si="69"/>
        <v>08</v>
      </c>
      <c r="D265" s="182" t="str">
        <f t="shared" si="70"/>
        <v>08</v>
      </c>
      <c r="E265" s="183" t="s">
        <v>2198</v>
      </c>
      <c r="F265" s="220" t="s">
        <v>43</v>
      </c>
      <c r="G265" s="322">
        <v>47.5</v>
      </c>
      <c r="H265" s="148"/>
      <c r="I265" s="527"/>
      <c r="J265" s="527"/>
      <c r="K265" s="245">
        <v>2.549434898E9</v>
      </c>
      <c r="L265" s="251" t="s">
        <v>2199</v>
      </c>
      <c r="M265" s="251" t="s">
        <v>2200</v>
      </c>
      <c r="N265" s="251" t="s">
        <v>2201</v>
      </c>
      <c r="O265" s="544" t="s">
        <v>135</v>
      </c>
      <c r="P265" s="245">
        <v>1.0E8</v>
      </c>
      <c r="Q265" s="223" t="s">
        <v>777</v>
      </c>
      <c r="R265" s="554"/>
      <c r="S265" s="555" t="s">
        <v>2202</v>
      </c>
      <c r="T265" s="130">
        <v>45950.0</v>
      </c>
      <c r="U265" s="47" t="s">
        <v>2160</v>
      </c>
      <c r="V265" s="123" t="s">
        <v>1104</v>
      </c>
      <c r="W265" s="556"/>
      <c r="X265" s="557"/>
      <c r="Y265" s="557"/>
      <c r="Z265" s="557"/>
      <c r="AA265" s="557"/>
      <c r="AB265" s="557"/>
      <c r="AC265" s="557"/>
      <c r="AD265" s="557"/>
      <c r="AE265" s="557"/>
    </row>
    <row r="266" ht="26.25" customHeight="1">
      <c r="A266" s="17" t="s">
        <v>2203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98"/>
      <c r="T266" s="178"/>
      <c r="U266" s="218"/>
      <c r="V266" s="218"/>
      <c r="W266" s="217"/>
      <c r="X266" s="524"/>
      <c r="Y266" s="524"/>
      <c r="Z266" s="524"/>
      <c r="AA266" s="524"/>
      <c r="AB266" s="524"/>
      <c r="AC266" s="524"/>
      <c r="AD266" s="524"/>
      <c r="AE266" s="524"/>
    </row>
    <row r="267" ht="26.25" customHeight="1">
      <c r="A267" s="191">
        <f t="shared" ref="A267:A268" si="71">ROW()-15</f>
        <v>252</v>
      </c>
      <c r="B267" s="181" t="str">
        <f t="shared" ref="B267:B268" si="72">LEFT(E267,2)</f>
        <v>P3</v>
      </c>
      <c r="C267" s="182" t="str">
        <f t="shared" ref="C267:C268" si="73">MID(E267,3,2)</f>
        <v>02</v>
      </c>
      <c r="D267" s="182" t="str">
        <f t="shared" ref="D267:D268" si="74">RIGHT(E267,3)</f>
        <v>227</v>
      </c>
      <c r="E267" s="219" t="s">
        <v>2204</v>
      </c>
      <c r="F267" s="558" t="s">
        <v>43</v>
      </c>
      <c r="G267" s="559">
        <v>46.1</v>
      </c>
      <c r="H267" s="54"/>
      <c r="I267" s="55"/>
      <c r="J267" s="55"/>
      <c r="K267" s="97">
        <v>2.294374281E9</v>
      </c>
      <c r="L267" s="251" t="s">
        <v>2205</v>
      </c>
      <c r="M267" s="251" t="s">
        <v>2206</v>
      </c>
      <c r="N267" s="251" t="s">
        <v>2207</v>
      </c>
      <c r="O267" s="200" t="s">
        <v>117</v>
      </c>
      <c r="P267" s="97">
        <f t="shared" ref="P267:P268" si="75">IF(F267="2BR",150000000,IF(F267="Studio",50000000,100000000))</f>
        <v>100000000</v>
      </c>
      <c r="Q267" s="223" t="s">
        <v>777</v>
      </c>
      <c r="R267" s="560"/>
      <c r="S267" s="192" t="s">
        <v>2208</v>
      </c>
      <c r="T267" s="130">
        <v>45932.0</v>
      </c>
      <c r="U267" s="47" t="s">
        <v>2160</v>
      </c>
      <c r="V267" s="123" t="s">
        <v>1104</v>
      </c>
      <c r="W267" s="561"/>
      <c r="X267" s="524"/>
      <c r="Y267" s="524"/>
      <c r="Z267" s="524"/>
      <c r="AA267" s="524"/>
      <c r="AB267" s="524"/>
      <c r="AC267" s="524"/>
      <c r="AD267" s="524"/>
      <c r="AE267" s="524"/>
    </row>
    <row r="268" ht="28.5" customHeight="1">
      <c r="A268" s="191">
        <f t="shared" si="71"/>
        <v>253</v>
      </c>
      <c r="B268" s="181" t="str">
        <f t="shared" si="72"/>
        <v>P3</v>
      </c>
      <c r="C268" s="182" t="str">
        <f t="shared" si="73"/>
        <v>09</v>
      </c>
      <c r="D268" s="182" t="str">
        <f t="shared" si="74"/>
        <v>917</v>
      </c>
      <c r="E268" s="219" t="s">
        <v>2209</v>
      </c>
      <c r="F268" s="558" t="s">
        <v>43</v>
      </c>
      <c r="G268" s="559">
        <v>46.1</v>
      </c>
      <c r="H268" s="54"/>
      <c r="I268" s="55"/>
      <c r="J268" s="55"/>
      <c r="K268" s="97">
        <v>2.309358098E9</v>
      </c>
      <c r="L268" s="251" t="s">
        <v>2210</v>
      </c>
      <c r="M268" s="251" t="s">
        <v>2211</v>
      </c>
      <c r="N268" s="251" t="s">
        <v>2212</v>
      </c>
      <c r="O268" s="544" t="s">
        <v>135</v>
      </c>
      <c r="P268" s="97">
        <f t="shared" si="75"/>
        <v>100000000</v>
      </c>
      <c r="Q268" s="223" t="s">
        <v>777</v>
      </c>
      <c r="R268" s="562" t="s">
        <v>2213</v>
      </c>
      <c r="S268" s="192" t="s">
        <v>2214</v>
      </c>
      <c r="T268" s="130">
        <v>45932.0</v>
      </c>
      <c r="U268" s="47" t="s">
        <v>2160</v>
      </c>
      <c r="V268" s="123" t="s">
        <v>1104</v>
      </c>
      <c r="W268" s="561"/>
      <c r="X268" s="524"/>
      <c r="Y268" s="524"/>
      <c r="Z268" s="524"/>
      <c r="AA268" s="524"/>
      <c r="AB268" s="524"/>
      <c r="AC268" s="524"/>
      <c r="AD268" s="524"/>
      <c r="AE268" s="524"/>
    </row>
    <row r="269" ht="26.25" customHeight="1">
      <c r="A269" s="17" t="s">
        <v>2215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98"/>
      <c r="T269" s="178"/>
      <c r="U269" s="218"/>
      <c r="V269" s="218"/>
      <c r="W269" s="217"/>
      <c r="X269" s="524"/>
      <c r="Y269" s="524"/>
      <c r="Z269" s="524"/>
      <c r="AA269" s="524"/>
      <c r="AB269" s="524"/>
      <c r="AC269" s="524"/>
      <c r="AD269" s="524"/>
      <c r="AE269" s="524"/>
    </row>
    <row r="270" ht="27.0" customHeight="1">
      <c r="A270" s="183">
        <f t="shared" ref="A270:A273" si="76">ROW()-16</f>
        <v>254</v>
      </c>
      <c r="B270" s="181" t="str">
        <f t="shared" ref="B270:B273" si="77">LEFT(E270,2)</f>
        <v>P4</v>
      </c>
      <c r="C270" s="182" t="str">
        <f t="shared" ref="C270:C273" si="78">MID(E270,3,2)</f>
        <v>03</v>
      </c>
      <c r="D270" s="182" t="str">
        <f t="shared" ref="D270:D273" si="79">RIGHT(E270,2)</f>
        <v>15</v>
      </c>
      <c r="E270" s="219" t="s">
        <v>2216</v>
      </c>
      <c r="F270" s="558" t="s">
        <v>43</v>
      </c>
      <c r="G270" s="559">
        <v>45.9</v>
      </c>
      <c r="H270" s="345"/>
      <c r="I270" s="55"/>
      <c r="J270" s="55"/>
      <c r="K270" s="97">
        <v>2.232658806E9</v>
      </c>
      <c r="L270" s="251" t="s">
        <v>2217</v>
      </c>
      <c r="M270" s="251" t="s">
        <v>2218</v>
      </c>
      <c r="N270" s="251" t="s">
        <v>2219</v>
      </c>
      <c r="O270" s="544" t="s">
        <v>135</v>
      </c>
      <c r="P270" s="97">
        <f t="shared" ref="P270:P273" si="80">IF(F270="2BR",150000000,IF(F270="Studio",50000000,100000000))</f>
        <v>100000000</v>
      </c>
      <c r="Q270" s="223" t="s">
        <v>777</v>
      </c>
      <c r="R270" s="563"/>
      <c r="S270" s="550" t="s">
        <v>2220</v>
      </c>
      <c r="T270" s="130">
        <v>45932.0</v>
      </c>
      <c r="U270" s="47" t="s">
        <v>2160</v>
      </c>
      <c r="V270" s="123" t="s">
        <v>1104</v>
      </c>
      <c r="W270" s="217"/>
      <c r="X270" s="524"/>
      <c r="Y270" s="524"/>
      <c r="Z270" s="524"/>
      <c r="AA270" s="524"/>
      <c r="AB270" s="524"/>
      <c r="AC270" s="524"/>
      <c r="AD270" s="524"/>
      <c r="AE270" s="524"/>
    </row>
    <row r="271" ht="27.0" customHeight="1">
      <c r="A271" s="183">
        <f t="shared" si="76"/>
        <v>255</v>
      </c>
      <c r="B271" s="181" t="str">
        <f t="shared" si="77"/>
        <v>P4</v>
      </c>
      <c r="C271" s="182" t="str">
        <f t="shared" si="78"/>
        <v>06</v>
      </c>
      <c r="D271" s="182" t="str">
        <f t="shared" si="79"/>
        <v>7 </v>
      </c>
      <c r="E271" s="527" t="s">
        <v>2221</v>
      </c>
      <c r="F271" s="210" t="s">
        <v>43</v>
      </c>
      <c r="G271" s="344" t="s">
        <v>1055</v>
      </c>
      <c r="H271" s="345">
        <f t="shared" ref="H271:H272" si="81">K271/1.12</f>
        <v>2124081863</v>
      </c>
      <c r="I271" s="55"/>
      <c r="J271" s="55"/>
      <c r="K271" s="344">
        <v>2.378971686E9</v>
      </c>
      <c r="L271" s="251" t="s">
        <v>2222</v>
      </c>
      <c r="M271" s="251" t="s">
        <v>2223</v>
      </c>
      <c r="N271" s="251" t="s">
        <v>2224</v>
      </c>
      <c r="O271" s="200" t="s">
        <v>135</v>
      </c>
      <c r="P271" s="97">
        <f t="shared" si="80"/>
        <v>100000000</v>
      </c>
      <c r="Q271" s="223" t="s">
        <v>777</v>
      </c>
      <c r="R271" s="563"/>
      <c r="S271" s="550" t="s">
        <v>2225</v>
      </c>
      <c r="T271" s="130">
        <v>45923.0</v>
      </c>
      <c r="U271" s="47" t="s">
        <v>2160</v>
      </c>
      <c r="V271" s="123" t="s">
        <v>1104</v>
      </c>
      <c r="W271" s="217"/>
      <c r="X271" s="524"/>
      <c r="Y271" s="524"/>
      <c r="Z271" s="524"/>
      <c r="AA271" s="524"/>
      <c r="AB271" s="524"/>
      <c r="AC271" s="524"/>
      <c r="AD271" s="524"/>
      <c r="AE271" s="524"/>
    </row>
    <row r="272" ht="27.0" customHeight="1">
      <c r="A272" s="183">
        <f t="shared" si="76"/>
        <v>256</v>
      </c>
      <c r="B272" s="181" t="str">
        <f t="shared" si="77"/>
        <v>P4</v>
      </c>
      <c r="C272" s="182" t="str">
        <f t="shared" si="78"/>
        <v>08</v>
      </c>
      <c r="D272" s="182" t="str">
        <f t="shared" si="79"/>
        <v>A </v>
      </c>
      <c r="E272" s="527" t="s">
        <v>2226</v>
      </c>
      <c r="F272" s="210" t="s">
        <v>69</v>
      </c>
      <c r="G272" s="344" t="s">
        <v>2227</v>
      </c>
      <c r="H272" s="345">
        <f t="shared" si="81"/>
        <v>2143262813</v>
      </c>
      <c r="I272" s="55"/>
      <c r="J272" s="55"/>
      <c r="K272" s="344">
        <v>2.400454351E9</v>
      </c>
      <c r="L272" s="251" t="s">
        <v>2228</v>
      </c>
      <c r="M272" s="251" t="s">
        <v>2229</v>
      </c>
      <c r="N272" s="251" t="s">
        <v>2230</v>
      </c>
      <c r="O272" s="28" t="s">
        <v>117</v>
      </c>
      <c r="P272" s="97">
        <f t="shared" si="80"/>
        <v>100000000</v>
      </c>
      <c r="Q272" s="223" t="s">
        <v>777</v>
      </c>
      <c r="R272" s="564"/>
      <c r="S272" s="550" t="s">
        <v>2231</v>
      </c>
      <c r="T272" s="130">
        <v>45923.0</v>
      </c>
      <c r="U272" s="47" t="s">
        <v>2160</v>
      </c>
      <c r="V272" s="123" t="s">
        <v>1104</v>
      </c>
      <c r="W272" s="217"/>
      <c r="X272" s="524"/>
      <c r="Y272" s="524"/>
      <c r="Z272" s="524"/>
      <c r="AA272" s="524"/>
      <c r="AB272" s="524"/>
      <c r="AC272" s="524"/>
      <c r="AD272" s="524"/>
      <c r="AE272" s="524"/>
    </row>
    <row r="273" ht="27.0" customHeight="1">
      <c r="A273" s="183">
        <f t="shared" si="76"/>
        <v>257</v>
      </c>
      <c r="B273" s="181" t="str">
        <f t="shared" si="77"/>
        <v>P4</v>
      </c>
      <c r="C273" s="182" t="str">
        <f t="shared" si="78"/>
        <v>09</v>
      </c>
      <c r="D273" s="182" t="str">
        <f t="shared" si="79"/>
        <v>17</v>
      </c>
      <c r="E273" s="219" t="s">
        <v>2232</v>
      </c>
      <c r="F273" s="558" t="s">
        <v>32</v>
      </c>
      <c r="G273" s="559">
        <v>57.6</v>
      </c>
      <c r="H273" s="345"/>
      <c r="I273" s="55"/>
      <c r="J273" s="55"/>
      <c r="K273" s="97">
        <v>3.223333846E9</v>
      </c>
      <c r="L273" s="97"/>
      <c r="M273" s="97"/>
      <c r="N273" s="97"/>
      <c r="O273" s="200" t="s">
        <v>135</v>
      </c>
      <c r="P273" s="97">
        <f t="shared" si="80"/>
        <v>150000000</v>
      </c>
      <c r="Q273" s="223" t="s">
        <v>0</v>
      </c>
      <c r="R273" s="563"/>
      <c r="S273" s="550" t="s">
        <v>2233</v>
      </c>
      <c r="T273" s="130">
        <v>45932.0</v>
      </c>
      <c r="U273" s="47" t="s">
        <v>2160</v>
      </c>
      <c r="V273" s="47"/>
      <c r="W273" s="217"/>
      <c r="X273" s="524"/>
      <c r="Y273" s="524"/>
      <c r="Z273" s="524"/>
      <c r="AA273" s="524"/>
      <c r="AB273" s="524"/>
      <c r="AC273" s="524"/>
      <c r="AD273" s="524"/>
      <c r="AE273" s="524"/>
    </row>
    <row r="274" ht="27.0" customHeight="1">
      <c r="A274" s="17" t="s">
        <v>2234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98"/>
      <c r="T274" s="178"/>
      <c r="U274" s="565"/>
      <c r="V274" s="566"/>
      <c r="W274" s="217"/>
      <c r="X274" s="524"/>
      <c r="Y274" s="524"/>
      <c r="Z274" s="524"/>
      <c r="AA274" s="524"/>
      <c r="AB274" s="524"/>
      <c r="AC274" s="524"/>
      <c r="AD274" s="524"/>
      <c r="AE274" s="524"/>
    </row>
    <row r="275" ht="27.0" customHeight="1">
      <c r="A275" s="183">
        <f t="shared" ref="A275:A278" si="82">ROW()-17</f>
        <v>258</v>
      </c>
      <c r="B275" s="181" t="str">
        <f t="shared" ref="B275:B301" si="83">LEFT(E275,2)</f>
        <v>P6</v>
      </c>
      <c r="C275" s="182" t="str">
        <f t="shared" ref="C275:C278" si="84">MID(E275,3,2)</f>
        <v>02</v>
      </c>
      <c r="D275" s="182" t="str">
        <f t="shared" ref="D275:D277" si="85">RIGHT(E275,2)</f>
        <v>18</v>
      </c>
      <c r="E275" s="219" t="s">
        <v>2235</v>
      </c>
      <c r="F275" s="220" t="s">
        <v>32</v>
      </c>
      <c r="G275" s="322">
        <v>55.2</v>
      </c>
      <c r="H275" s="567"/>
      <c r="I275" s="568"/>
      <c r="J275" s="568"/>
      <c r="K275" s="97">
        <v>3.204040894E9</v>
      </c>
      <c r="L275" s="251" t="s">
        <v>2236</v>
      </c>
      <c r="M275" s="251" t="s">
        <v>2237</v>
      </c>
      <c r="N275" s="251" t="s">
        <v>2238</v>
      </c>
      <c r="O275" s="200" t="s">
        <v>350</v>
      </c>
      <c r="P275" s="97">
        <f t="shared" ref="P275:P301" si="86">IF(F275="2BR",150000000,IF(F275="Studio",50000000,100000000))</f>
        <v>150000000</v>
      </c>
      <c r="Q275" s="246" t="s">
        <v>777</v>
      </c>
      <c r="R275" s="563"/>
      <c r="S275" s="569" t="s">
        <v>2239</v>
      </c>
      <c r="T275" s="130">
        <v>45923.0</v>
      </c>
      <c r="U275" s="47" t="s">
        <v>2160</v>
      </c>
      <c r="V275" s="123" t="s">
        <v>1104</v>
      </c>
      <c r="W275" s="217"/>
      <c r="X275" s="524"/>
      <c r="Y275" s="524"/>
      <c r="Z275" s="524"/>
      <c r="AA275" s="524"/>
      <c r="AB275" s="524"/>
      <c r="AC275" s="524"/>
      <c r="AD275" s="524"/>
      <c r="AE275" s="524"/>
    </row>
    <row r="276" ht="27.0" customHeight="1">
      <c r="A276" s="183">
        <f t="shared" si="82"/>
        <v>259</v>
      </c>
      <c r="B276" s="181" t="str">
        <f t="shared" si="83"/>
        <v>P6</v>
      </c>
      <c r="C276" s="182" t="str">
        <f t="shared" si="84"/>
        <v>02</v>
      </c>
      <c r="D276" s="182" t="str">
        <f t="shared" si="85"/>
        <v>25</v>
      </c>
      <c r="E276" s="219" t="s">
        <v>2240</v>
      </c>
      <c r="F276" s="220" t="s">
        <v>43</v>
      </c>
      <c r="G276" s="322">
        <v>46.3</v>
      </c>
      <c r="H276" s="567"/>
      <c r="I276" s="568"/>
      <c r="J276" s="568"/>
      <c r="K276" s="97">
        <v>2.40459224E9</v>
      </c>
      <c r="L276" s="251" t="s">
        <v>2241</v>
      </c>
      <c r="M276" s="251" t="s">
        <v>2242</v>
      </c>
      <c r="N276" s="251" t="s">
        <v>2243</v>
      </c>
      <c r="O276" s="200" t="s">
        <v>350</v>
      </c>
      <c r="P276" s="97">
        <f t="shared" si="86"/>
        <v>100000000</v>
      </c>
      <c r="Q276" s="246" t="s">
        <v>777</v>
      </c>
      <c r="R276" s="563"/>
      <c r="S276" s="569" t="s">
        <v>2244</v>
      </c>
      <c r="T276" s="130">
        <v>45923.0</v>
      </c>
      <c r="U276" s="47" t="s">
        <v>2160</v>
      </c>
      <c r="V276" s="123" t="s">
        <v>1104</v>
      </c>
      <c r="W276" s="217"/>
      <c r="X276" s="524"/>
      <c r="Y276" s="524"/>
      <c r="Z276" s="524"/>
      <c r="AA276" s="524"/>
      <c r="AB276" s="524"/>
      <c r="AC276" s="524"/>
      <c r="AD276" s="524"/>
      <c r="AE276" s="524"/>
    </row>
    <row r="277" ht="27.0" customHeight="1">
      <c r="A277" s="183">
        <f t="shared" si="82"/>
        <v>260</v>
      </c>
      <c r="B277" s="181" t="str">
        <f t="shared" si="83"/>
        <v>P6</v>
      </c>
      <c r="C277" s="182" t="str">
        <f t="shared" si="84"/>
        <v>03</v>
      </c>
      <c r="D277" s="182" t="str">
        <f t="shared" si="85"/>
        <v>28</v>
      </c>
      <c r="E277" s="219" t="s">
        <v>2245</v>
      </c>
      <c r="F277" s="220" t="s">
        <v>43</v>
      </c>
      <c r="G277" s="322">
        <v>48.8</v>
      </c>
      <c r="H277" s="567"/>
      <c r="I277" s="568"/>
      <c r="J277" s="568"/>
      <c r="K277" s="97">
        <v>2.310150655E9</v>
      </c>
      <c r="L277" s="251" t="s">
        <v>2246</v>
      </c>
      <c r="M277" s="251" t="s">
        <v>2247</v>
      </c>
      <c r="N277" s="251" t="s">
        <v>2248</v>
      </c>
      <c r="O277" s="200" t="s">
        <v>135</v>
      </c>
      <c r="P277" s="97">
        <f t="shared" si="86"/>
        <v>100000000</v>
      </c>
      <c r="Q277" s="246" t="s">
        <v>777</v>
      </c>
      <c r="R277" s="563"/>
      <c r="S277" s="569" t="s">
        <v>2249</v>
      </c>
      <c r="T277" s="130">
        <v>45923.0</v>
      </c>
      <c r="U277" s="47" t="s">
        <v>2160</v>
      </c>
      <c r="V277" s="123" t="s">
        <v>1104</v>
      </c>
      <c r="W277" s="217"/>
      <c r="X277" s="524"/>
      <c r="Y277" s="524"/>
      <c r="Z277" s="524"/>
      <c r="AA277" s="524"/>
      <c r="AB277" s="524"/>
      <c r="AC277" s="524"/>
      <c r="AD277" s="524"/>
      <c r="AE277" s="524"/>
    </row>
    <row r="278" ht="27.0" customHeight="1">
      <c r="A278" s="183">
        <f t="shared" si="82"/>
        <v>261</v>
      </c>
      <c r="B278" s="181" t="str">
        <f t="shared" si="83"/>
        <v>P6</v>
      </c>
      <c r="C278" s="182" t="str">
        <f t="shared" si="84"/>
        <v>05</v>
      </c>
      <c r="D278" s="182" t="str">
        <f t="shared" ref="D278:D281" si="87">RIGHT(E278,2.2)</f>
        <v>18</v>
      </c>
      <c r="E278" s="219" t="s">
        <v>2250</v>
      </c>
      <c r="F278" s="220" t="s">
        <v>32</v>
      </c>
      <c r="G278" s="322">
        <v>55.4</v>
      </c>
      <c r="H278" s="567"/>
      <c r="I278" s="568"/>
      <c r="J278" s="568"/>
      <c r="K278" s="97">
        <v>3.278765839E9</v>
      </c>
      <c r="L278" s="97"/>
      <c r="M278" s="97"/>
      <c r="N278" s="97"/>
      <c r="O278" s="200" t="s">
        <v>135</v>
      </c>
      <c r="P278" s="97">
        <f t="shared" si="86"/>
        <v>150000000</v>
      </c>
      <c r="Q278" s="246" t="s">
        <v>0</v>
      </c>
      <c r="R278" s="563"/>
      <c r="S278" s="569" t="s">
        <v>2251</v>
      </c>
      <c r="T278" s="130">
        <v>45932.0</v>
      </c>
      <c r="U278" s="47" t="s">
        <v>2160</v>
      </c>
      <c r="V278" s="47"/>
      <c r="W278" s="217"/>
      <c r="X278" s="524"/>
      <c r="Y278" s="524"/>
      <c r="Z278" s="524"/>
      <c r="AA278" s="524"/>
      <c r="AB278" s="524"/>
      <c r="AC278" s="524"/>
      <c r="AD278" s="524"/>
      <c r="AE278" s="524"/>
    </row>
    <row r="279" ht="27.0" hidden="1" customHeight="1">
      <c r="A279" s="183">
        <f t="shared" ref="A279:A598" si="88">ROW()-12</f>
        <v>267</v>
      </c>
      <c r="B279" s="181" t="str">
        <f t="shared" si="83"/>
        <v>P8</v>
      </c>
      <c r="C279" s="182" t="str">
        <f t="shared" ref="C279:C281" si="89">MID(E279,3,3)</f>
        <v>03A</v>
      </c>
      <c r="D279" s="182" t="str">
        <f t="shared" si="87"/>
        <v>34</v>
      </c>
      <c r="E279" s="183" t="s">
        <v>2252</v>
      </c>
      <c r="F279" s="210" t="s">
        <v>43</v>
      </c>
      <c r="G279" s="344" t="s">
        <v>2253</v>
      </c>
      <c r="H279" s="148"/>
      <c r="I279" s="345"/>
      <c r="J279" s="345"/>
      <c r="K279" s="344">
        <v>2.380252635E9</v>
      </c>
      <c r="L279" s="344"/>
      <c r="M279" s="344"/>
      <c r="N279" s="344"/>
      <c r="O279" s="544" t="s">
        <v>135</v>
      </c>
      <c r="P279" s="42">
        <f t="shared" si="86"/>
        <v>100000000</v>
      </c>
      <c r="Q279" s="246" t="s">
        <v>777</v>
      </c>
      <c r="R279" s="549" t="s">
        <v>2252</v>
      </c>
      <c r="S279" s="569" t="s">
        <v>2254</v>
      </c>
      <c r="T279" s="130">
        <v>45840.0</v>
      </c>
      <c r="U279" s="47"/>
      <c r="V279" s="570"/>
      <c r="W279" s="217"/>
      <c r="X279" s="524"/>
      <c r="Y279" s="524"/>
      <c r="Z279" s="524"/>
      <c r="AA279" s="524"/>
      <c r="AB279" s="524"/>
      <c r="AC279" s="524"/>
      <c r="AD279" s="524"/>
      <c r="AE279" s="524"/>
    </row>
    <row r="280" ht="27.0" hidden="1" customHeight="1">
      <c r="A280" s="183">
        <f t="shared" si="88"/>
        <v>268</v>
      </c>
      <c r="B280" s="181" t="str">
        <f t="shared" si="83"/>
        <v>P8</v>
      </c>
      <c r="C280" s="182" t="str">
        <f t="shared" si="89"/>
        <v>03A</v>
      </c>
      <c r="D280" s="182" t="str">
        <f t="shared" si="87"/>
        <v>35</v>
      </c>
      <c r="E280" s="183" t="s">
        <v>2255</v>
      </c>
      <c r="F280" s="210" t="s">
        <v>43</v>
      </c>
      <c r="G280" s="344" t="s">
        <v>2253</v>
      </c>
      <c r="H280" s="148"/>
      <c r="I280" s="345"/>
      <c r="J280" s="345"/>
      <c r="K280" s="344">
        <v>2.380252635E9</v>
      </c>
      <c r="L280" s="344"/>
      <c r="M280" s="344"/>
      <c r="N280" s="344"/>
      <c r="O280" s="544" t="s">
        <v>135</v>
      </c>
      <c r="P280" s="42">
        <f t="shared" si="86"/>
        <v>100000000</v>
      </c>
      <c r="Q280" s="246" t="s">
        <v>777</v>
      </c>
      <c r="R280" s="549" t="s">
        <v>2255</v>
      </c>
      <c r="S280" s="569" t="s">
        <v>2256</v>
      </c>
      <c r="T280" s="130">
        <v>45840.0</v>
      </c>
      <c r="U280" s="47"/>
      <c r="V280" s="570"/>
      <c r="W280" s="217"/>
      <c r="X280" s="524"/>
      <c r="Y280" s="524"/>
      <c r="Z280" s="524"/>
      <c r="AA280" s="524"/>
      <c r="AB280" s="524"/>
      <c r="AC280" s="524"/>
      <c r="AD280" s="524"/>
      <c r="AE280" s="524"/>
    </row>
    <row r="281" ht="27.0" hidden="1" customHeight="1">
      <c r="A281" s="183">
        <f t="shared" si="88"/>
        <v>269</v>
      </c>
      <c r="B281" s="181" t="str">
        <f t="shared" si="83"/>
        <v>P8</v>
      </c>
      <c r="C281" s="182" t="str">
        <f t="shared" si="89"/>
        <v>03A</v>
      </c>
      <c r="D281" s="182" t="str">
        <f t="shared" si="87"/>
        <v>37</v>
      </c>
      <c r="E281" s="183" t="s">
        <v>2257</v>
      </c>
      <c r="F281" s="210" t="s">
        <v>43</v>
      </c>
      <c r="G281" s="344" t="s">
        <v>2258</v>
      </c>
      <c r="H281" s="148"/>
      <c r="I281" s="345"/>
      <c r="J281" s="345"/>
      <c r="K281" s="344">
        <v>2.385253167E9</v>
      </c>
      <c r="L281" s="344"/>
      <c r="M281" s="344"/>
      <c r="N281" s="344"/>
      <c r="O281" s="544" t="s">
        <v>135</v>
      </c>
      <c r="P281" s="42">
        <f t="shared" si="86"/>
        <v>100000000</v>
      </c>
      <c r="Q281" s="246" t="s">
        <v>777</v>
      </c>
      <c r="R281" s="549" t="s">
        <v>2257</v>
      </c>
      <c r="S281" s="569" t="s">
        <v>2259</v>
      </c>
      <c r="T281" s="130">
        <v>45840.0</v>
      </c>
      <c r="U281" s="47"/>
      <c r="V281" s="570"/>
      <c r="W281" s="217"/>
      <c r="X281" s="524"/>
      <c r="Y281" s="524"/>
      <c r="Z281" s="524"/>
      <c r="AA281" s="524"/>
      <c r="AB281" s="524"/>
      <c r="AC281" s="524"/>
      <c r="AD281" s="524"/>
      <c r="AE281" s="524"/>
    </row>
    <row r="282" hidden="1">
      <c r="A282" s="183">
        <f t="shared" si="88"/>
        <v>270</v>
      </c>
      <c r="B282" s="181" t="str">
        <f t="shared" si="83"/>
        <v>P3</v>
      </c>
      <c r="C282" s="182" t="str">
        <f t="shared" ref="C282:C285" si="90">MID(E282,3,2)</f>
        <v>06</v>
      </c>
      <c r="D282" s="182" t="str">
        <f t="shared" ref="D282:D283" si="91">RIGHT(E282,3)</f>
        <v>43A</v>
      </c>
      <c r="E282" s="219" t="s">
        <v>2260</v>
      </c>
      <c r="F282" s="558" t="s">
        <v>37</v>
      </c>
      <c r="G282" s="538">
        <v>45960.0</v>
      </c>
      <c r="H282" s="54">
        <f>K282/1.12</f>
        <v>1945984918</v>
      </c>
      <c r="I282" s="55"/>
      <c r="J282" s="55"/>
      <c r="K282" s="344">
        <v>2.179503108E9</v>
      </c>
      <c r="L282" s="344"/>
      <c r="M282" s="344"/>
      <c r="N282" s="344"/>
      <c r="O282" s="544" t="s">
        <v>135</v>
      </c>
      <c r="P282" s="42">
        <f t="shared" si="86"/>
        <v>50000000</v>
      </c>
      <c r="Q282" s="223" t="s">
        <v>777</v>
      </c>
      <c r="R282" s="560"/>
      <c r="S282" s="192" t="s">
        <v>2261</v>
      </c>
      <c r="T282" s="130">
        <v>45772.0</v>
      </c>
      <c r="U282" s="47"/>
      <c r="V282" s="570"/>
      <c r="W282" s="561"/>
      <c r="X282" s="524"/>
      <c r="Y282" s="524"/>
      <c r="Z282" s="524"/>
      <c r="AA282" s="524"/>
      <c r="AB282" s="524"/>
      <c r="AC282" s="524"/>
      <c r="AD282" s="524"/>
      <c r="AE282" s="524"/>
    </row>
    <row r="283" hidden="1">
      <c r="A283" s="183">
        <f t="shared" si="88"/>
        <v>271</v>
      </c>
      <c r="B283" s="181" t="str">
        <f t="shared" si="83"/>
        <v>P3</v>
      </c>
      <c r="C283" s="182" t="str">
        <f t="shared" si="90"/>
        <v>09</v>
      </c>
      <c r="D283" s="182" t="str">
        <f t="shared" si="91"/>
        <v>920</v>
      </c>
      <c r="E283" s="219" t="s">
        <v>2262</v>
      </c>
      <c r="F283" s="558" t="s">
        <v>43</v>
      </c>
      <c r="G283" s="559">
        <v>462.0</v>
      </c>
      <c r="H283" s="54"/>
      <c r="I283" s="55"/>
      <c r="J283" s="55"/>
      <c r="K283" s="97">
        <v>2.314367552E9</v>
      </c>
      <c r="L283" s="97"/>
      <c r="M283" s="97"/>
      <c r="N283" s="97"/>
      <c r="O283" s="544" t="s">
        <v>135</v>
      </c>
      <c r="P283" s="42">
        <f t="shared" si="86"/>
        <v>100000000</v>
      </c>
      <c r="Q283" s="223" t="s">
        <v>0</v>
      </c>
      <c r="R283" s="560"/>
      <c r="S283" s="192" t="s">
        <v>2263</v>
      </c>
      <c r="T283" s="130">
        <v>45932.0</v>
      </c>
      <c r="U283" s="47"/>
      <c r="V283" s="570"/>
      <c r="W283" s="561"/>
      <c r="X283" s="524"/>
      <c r="Y283" s="524"/>
      <c r="Z283" s="524"/>
      <c r="AA283" s="524"/>
      <c r="AB283" s="524"/>
      <c r="AC283" s="524"/>
      <c r="AD283" s="524"/>
      <c r="AE283" s="524"/>
    </row>
    <row r="284" ht="27.0" hidden="1" customHeight="1">
      <c r="A284" s="183">
        <f t="shared" si="88"/>
        <v>272</v>
      </c>
      <c r="B284" s="181" t="str">
        <f t="shared" si="83"/>
        <v>P6</v>
      </c>
      <c r="C284" s="182" t="str">
        <f t="shared" si="90"/>
        <v>03</v>
      </c>
      <c r="D284" s="182" t="str">
        <f>RIGHT(E284,2.2)</f>
        <v>27</v>
      </c>
      <c r="E284" s="219" t="s">
        <v>2264</v>
      </c>
      <c r="F284" s="220" t="s">
        <v>43</v>
      </c>
      <c r="G284" s="548" t="s">
        <v>2022</v>
      </c>
      <c r="H284" s="567"/>
      <c r="I284" s="568"/>
      <c r="J284" s="568"/>
      <c r="K284" s="544">
        <v>2.182334942E9</v>
      </c>
      <c r="L284" s="544"/>
      <c r="M284" s="544"/>
      <c r="N284" s="544"/>
      <c r="O284" s="200" t="s">
        <v>117</v>
      </c>
      <c r="P284" s="42">
        <f t="shared" si="86"/>
        <v>100000000</v>
      </c>
      <c r="Q284" s="246" t="s">
        <v>0</v>
      </c>
      <c r="R284" s="571" t="s">
        <v>2264</v>
      </c>
      <c r="S284" s="569" t="s">
        <v>2265</v>
      </c>
      <c r="T284" s="130">
        <v>45923.0</v>
      </c>
      <c r="U284" s="47"/>
      <c r="V284" s="570"/>
      <c r="W284" s="217"/>
      <c r="X284" s="524"/>
      <c r="Y284" s="524"/>
      <c r="Z284" s="524"/>
      <c r="AA284" s="524"/>
      <c r="AB284" s="524"/>
      <c r="AC284" s="524"/>
      <c r="AD284" s="524"/>
      <c r="AE284" s="524"/>
    </row>
    <row r="285" ht="27.0" hidden="1" customHeight="1">
      <c r="A285" s="183">
        <f t="shared" si="88"/>
        <v>273</v>
      </c>
      <c r="B285" s="181" t="str">
        <f t="shared" si="83"/>
        <v>P6</v>
      </c>
      <c r="C285" s="182" t="str">
        <f t="shared" si="90"/>
        <v>03</v>
      </c>
      <c r="D285" s="182" t="str">
        <f>RIGHT(E285,2)</f>
        <v>01</v>
      </c>
      <c r="E285" s="219" t="s">
        <v>2266</v>
      </c>
      <c r="F285" s="220" t="s">
        <v>37</v>
      </c>
      <c r="G285" s="322">
        <v>302.0</v>
      </c>
      <c r="H285" s="567"/>
      <c r="I285" s="568"/>
      <c r="J285" s="568"/>
      <c r="K285" s="97">
        <v>1.688025326E9</v>
      </c>
      <c r="L285" s="97"/>
      <c r="M285" s="97"/>
      <c r="N285" s="97"/>
      <c r="O285" s="200" t="s">
        <v>117</v>
      </c>
      <c r="P285" s="42">
        <f t="shared" si="86"/>
        <v>50000000</v>
      </c>
      <c r="Q285" s="246" t="s">
        <v>0</v>
      </c>
      <c r="R285" s="563" t="s">
        <v>46</v>
      </c>
      <c r="S285" s="569" t="s">
        <v>2267</v>
      </c>
      <c r="T285" s="130">
        <v>45923.0</v>
      </c>
      <c r="U285" s="47"/>
      <c r="V285" s="570"/>
      <c r="W285" s="217"/>
      <c r="X285" s="524"/>
      <c r="Y285" s="524"/>
      <c r="Z285" s="524"/>
      <c r="AA285" s="524"/>
      <c r="AB285" s="524"/>
      <c r="AC285" s="524"/>
      <c r="AD285" s="524"/>
      <c r="AE285" s="524"/>
    </row>
    <row r="286" ht="27.0" hidden="1" customHeight="1">
      <c r="A286" s="183">
        <f t="shared" si="88"/>
        <v>274</v>
      </c>
      <c r="B286" s="181" t="str">
        <f t="shared" si="83"/>
        <v>P8</v>
      </c>
      <c r="C286" s="182" t="str">
        <f>MID(E286,3,3)</f>
        <v>03A</v>
      </c>
      <c r="D286" s="182" t="str">
        <f t="shared" ref="D286:D297" si="92">RIGHT(E286,2.2)</f>
        <v>36</v>
      </c>
      <c r="E286" s="183" t="s">
        <v>2268</v>
      </c>
      <c r="F286" s="210" t="s">
        <v>43</v>
      </c>
      <c r="G286" s="344" t="s">
        <v>2258</v>
      </c>
      <c r="H286" s="148"/>
      <c r="I286" s="345"/>
      <c r="J286" s="345"/>
      <c r="K286" s="344">
        <v>2.385253167E9</v>
      </c>
      <c r="L286" s="344"/>
      <c r="M286" s="344"/>
      <c r="N286" s="344"/>
      <c r="O286" s="544" t="s">
        <v>52</v>
      </c>
      <c r="P286" s="42">
        <f t="shared" si="86"/>
        <v>100000000</v>
      </c>
      <c r="Q286" s="246" t="s">
        <v>0</v>
      </c>
      <c r="R286" s="549" t="s">
        <v>2268</v>
      </c>
      <c r="S286" s="569" t="s">
        <v>2269</v>
      </c>
      <c r="T286" s="130">
        <v>45840.0</v>
      </c>
      <c r="U286" s="47" t="s">
        <v>2270</v>
      </c>
      <c r="V286" s="570"/>
      <c r="W286" s="217"/>
      <c r="X286" s="524"/>
      <c r="Y286" s="524"/>
      <c r="Z286" s="524"/>
      <c r="AA286" s="524"/>
      <c r="AB286" s="524"/>
      <c r="AC286" s="524"/>
      <c r="AD286" s="524"/>
      <c r="AE286" s="524"/>
    </row>
    <row r="287" ht="27.0" hidden="1" customHeight="1">
      <c r="A287" s="183">
        <f t="shared" si="88"/>
        <v>275</v>
      </c>
      <c r="B287" s="181" t="str">
        <f t="shared" si="83"/>
        <v>P8</v>
      </c>
      <c r="C287" s="182" t="str">
        <f t="shared" ref="C287:C292" si="93">MID(E287,3,2)</f>
        <v>08</v>
      </c>
      <c r="D287" s="182" t="str">
        <f t="shared" si="92"/>
        <v>37</v>
      </c>
      <c r="E287" s="219" t="s">
        <v>2271</v>
      </c>
      <c r="F287" s="220" t="s">
        <v>43</v>
      </c>
      <c r="G287" s="97" t="s">
        <v>2258</v>
      </c>
      <c r="H287" s="551"/>
      <c r="I287" s="552"/>
      <c r="J287" s="552"/>
      <c r="K287" s="245">
        <v>2.477677966E9</v>
      </c>
      <c r="L287" s="539"/>
      <c r="M287" s="539"/>
      <c r="N287" s="539"/>
      <c r="O287" s="547"/>
      <c r="P287" s="42">
        <f t="shared" si="86"/>
        <v>100000000</v>
      </c>
      <c r="Q287" s="190" t="s">
        <v>0</v>
      </c>
      <c r="R287" s="553"/>
      <c r="S287" s="572"/>
      <c r="T287" s="130">
        <v>45924.0</v>
      </c>
      <c r="U287" s="47"/>
      <c r="V287" s="570"/>
      <c r="W287" s="217"/>
      <c r="X287" s="217"/>
      <c r="Y287" s="217"/>
      <c r="Z287" s="217"/>
      <c r="AA287" s="217"/>
      <c r="AB287" s="217"/>
      <c r="AC287" s="217"/>
      <c r="AD287" s="217"/>
      <c r="AE287" s="217"/>
    </row>
    <row r="288" ht="27.0" hidden="1" customHeight="1">
      <c r="A288" s="183">
        <f t="shared" si="88"/>
        <v>276</v>
      </c>
      <c r="B288" s="181" t="str">
        <f t="shared" si="83"/>
        <v>P8</v>
      </c>
      <c r="C288" s="182" t="str">
        <f t="shared" si="93"/>
        <v>09</v>
      </c>
      <c r="D288" s="182" t="str">
        <f t="shared" si="92"/>
        <v>35</v>
      </c>
      <c r="E288" s="573" t="s">
        <v>2272</v>
      </c>
      <c r="F288" s="220" t="s">
        <v>43</v>
      </c>
      <c r="G288" s="548" t="s">
        <v>2253</v>
      </c>
      <c r="H288" s="551"/>
      <c r="I288" s="552"/>
      <c r="J288" s="552"/>
      <c r="K288" s="245">
        <v>2.449425912E9</v>
      </c>
      <c r="L288" s="539"/>
      <c r="M288" s="539"/>
      <c r="N288" s="539"/>
      <c r="O288" s="547"/>
      <c r="P288" s="42">
        <f t="shared" si="86"/>
        <v>100000000</v>
      </c>
      <c r="Q288" s="190" t="s">
        <v>0</v>
      </c>
      <c r="R288" s="574"/>
      <c r="S288" s="575"/>
      <c r="T288" s="576">
        <v>45928.0</v>
      </c>
      <c r="U288" s="47"/>
      <c r="V288" s="570"/>
      <c r="W288" s="217"/>
      <c r="X288" s="217"/>
      <c r="Y288" s="217"/>
      <c r="Z288" s="217"/>
      <c r="AA288" s="217"/>
      <c r="AB288" s="217"/>
      <c r="AC288" s="217"/>
      <c r="AD288" s="217"/>
      <c r="AE288" s="217"/>
    </row>
    <row r="289" ht="27.0" hidden="1" customHeight="1">
      <c r="A289" s="183">
        <f t="shared" si="88"/>
        <v>277</v>
      </c>
      <c r="B289" s="181" t="str">
        <f t="shared" si="83"/>
        <v>P8</v>
      </c>
      <c r="C289" s="182" t="str">
        <f t="shared" si="93"/>
        <v>09</v>
      </c>
      <c r="D289" s="182" t="str">
        <f t="shared" si="92"/>
        <v>37</v>
      </c>
      <c r="E289" s="573" t="s">
        <v>2273</v>
      </c>
      <c r="F289" s="220" t="s">
        <v>43</v>
      </c>
      <c r="G289" s="548" t="s">
        <v>2258</v>
      </c>
      <c r="H289" s="551"/>
      <c r="I289" s="552"/>
      <c r="J289" s="552"/>
      <c r="K289" s="245">
        <v>2.454571768E9</v>
      </c>
      <c r="L289" s="539"/>
      <c r="M289" s="539"/>
      <c r="N289" s="539"/>
      <c r="O289" s="547"/>
      <c r="P289" s="42">
        <f t="shared" si="86"/>
        <v>100000000</v>
      </c>
      <c r="Q289" s="190" t="s">
        <v>0</v>
      </c>
      <c r="R289" s="574"/>
      <c r="S289" s="575"/>
      <c r="T289" s="576">
        <v>45928.0</v>
      </c>
      <c r="U289" s="47"/>
      <c r="V289" s="570"/>
      <c r="W289" s="217"/>
      <c r="X289" s="217"/>
      <c r="Y289" s="217"/>
      <c r="Z289" s="217"/>
      <c r="AA289" s="217"/>
      <c r="AB289" s="217"/>
      <c r="AC289" s="217"/>
      <c r="AD289" s="217"/>
      <c r="AE289" s="217"/>
    </row>
    <row r="290" ht="27.0" hidden="1" customHeight="1">
      <c r="A290" s="183">
        <f t="shared" si="88"/>
        <v>278</v>
      </c>
      <c r="B290" s="181" t="str">
        <f t="shared" si="83"/>
        <v>P8</v>
      </c>
      <c r="C290" s="182" t="str">
        <f t="shared" si="93"/>
        <v>09</v>
      </c>
      <c r="D290" s="182" t="str">
        <f t="shared" si="92"/>
        <v>38</v>
      </c>
      <c r="E290" s="573" t="s">
        <v>2274</v>
      </c>
      <c r="F290" s="220" t="s">
        <v>43</v>
      </c>
      <c r="G290" s="548" t="s">
        <v>2258</v>
      </c>
      <c r="H290" s="551"/>
      <c r="I290" s="552"/>
      <c r="J290" s="552"/>
      <c r="K290" s="245">
        <v>2.454571768E9</v>
      </c>
      <c r="L290" s="539"/>
      <c r="M290" s="539"/>
      <c r="N290" s="539"/>
      <c r="O290" s="547"/>
      <c r="P290" s="42">
        <f t="shared" si="86"/>
        <v>100000000</v>
      </c>
      <c r="Q290" s="190" t="s">
        <v>0</v>
      </c>
      <c r="R290" s="574"/>
      <c r="S290" s="575"/>
      <c r="T290" s="576">
        <v>45928.0</v>
      </c>
      <c r="U290" s="47"/>
      <c r="V290" s="570"/>
      <c r="W290" s="217"/>
      <c r="X290" s="217"/>
      <c r="Y290" s="217"/>
      <c r="Z290" s="217"/>
      <c r="AA290" s="217"/>
      <c r="AB290" s="217"/>
      <c r="AC290" s="217"/>
      <c r="AD290" s="217"/>
      <c r="AE290" s="217"/>
    </row>
    <row r="291" ht="27.0" hidden="1" customHeight="1">
      <c r="A291" s="183">
        <f t="shared" si="88"/>
        <v>279</v>
      </c>
      <c r="B291" s="181" t="str">
        <f t="shared" si="83"/>
        <v>P8</v>
      </c>
      <c r="C291" s="182" t="str">
        <f t="shared" si="93"/>
        <v>02</v>
      </c>
      <c r="D291" s="182" t="str">
        <f t="shared" si="92"/>
        <v>09</v>
      </c>
      <c r="E291" s="219" t="s">
        <v>2275</v>
      </c>
      <c r="F291" s="220" t="s">
        <v>43</v>
      </c>
      <c r="G291" s="548" t="s">
        <v>1413</v>
      </c>
      <c r="H291" s="551"/>
      <c r="I291" s="552"/>
      <c r="J291" s="552"/>
      <c r="K291" s="245">
        <v>2.183343454E9</v>
      </c>
      <c r="L291" s="539"/>
      <c r="M291" s="539"/>
      <c r="N291" s="539"/>
      <c r="O291" s="547"/>
      <c r="P291" s="42">
        <f t="shared" si="86"/>
        <v>100000000</v>
      </c>
      <c r="Q291" s="190" t="s">
        <v>0</v>
      </c>
      <c r="R291" s="553"/>
      <c r="S291" s="550" t="s">
        <v>2276</v>
      </c>
      <c r="T291" s="130">
        <v>45923.0</v>
      </c>
      <c r="U291" s="47"/>
      <c r="V291" s="570"/>
      <c r="W291" s="217"/>
      <c r="X291" s="524"/>
      <c r="Y291" s="524"/>
      <c r="Z291" s="524"/>
      <c r="AA291" s="524"/>
      <c r="AB291" s="524"/>
      <c r="AC291" s="524"/>
      <c r="AD291" s="524"/>
      <c r="AE291" s="524"/>
    </row>
    <row r="292" ht="27.0" hidden="1" customHeight="1">
      <c r="A292" s="183">
        <f t="shared" si="88"/>
        <v>280</v>
      </c>
      <c r="B292" s="181" t="str">
        <f t="shared" si="83"/>
        <v>P8</v>
      </c>
      <c r="C292" s="182" t="str">
        <f t="shared" si="93"/>
        <v>08</v>
      </c>
      <c r="D292" s="182" t="str">
        <f t="shared" si="92"/>
        <v>12</v>
      </c>
      <c r="E292" s="191" t="s">
        <v>2277</v>
      </c>
      <c r="F292" s="210" t="s">
        <v>43</v>
      </c>
      <c r="G292" s="344" t="s">
        <v>2253</v>
      </c>
      <c r="H292" s="148"/>
      <c r="I292" s="345"/>
      <c r="J292" s="345"/>
      <c r="K292" s="344">
        <v>2.340548612E9</v>
      </c>
      <c r="L292" s="344"/>
      <c r="M292" s="344"/>
      <c r="N292" s="344"/>
      <c r="O292" s="544" t="s">
        <v>350</v>
      </c>
      <c r="P292" s="42">
        <f t="shared" si="86"/>
        <v>100000000</v>
      </c>
      <c r="Q292" s="246" t="s">
        <v>0</v>
      </c>
      <c r="R292" s="549" t="s">
        <v>2277</v>
      </c>
      <c r="S292" s="569" t="s">
        <v>2278</v>
      </c>
      <c r="T292" s="130">
        <v>45840.0</v>
      </c>
      <c r="U292" s="47" t="s">
        <v>2270</v>
      </c>
      <c r="V292" s="570"/>
      <c r="W292" s="217"/>
      <c r="X292" s="524"/>
      <c r="Y292" s="524"/>
      <c r="Z292" s="524"/>
      <c r="AA292" s="524"/>
      <c r="AB292" s="524"/>
      <c r="AC292" s="524"/>
      <c r="AD292" s="524"/>
      <c r="AE292" s="524"/>
    </row>
    <row r="293" ht="27.0" hidden="1" customHeight="1">
      <c r="A293" s="183">
        <f t="shared" si="88"/>
        <v>281</v>
      </c>
      <c r="B293" s="181" t="str">
        <f t="shared" si="83"/>
        <v>P8</v>
      </c>
      <c r="C293" s="182" t="str">
        <f>MID(E293,3,3)</f>
        <v>03A</v>
      </c>
      <c r="D293" s="182" t="str">
        <f t="shared" si="92"/>
        <v>28</v>
      </c>
      <c r="E293" s="219" t="s">
        <v>2279</v>
      </c>
      <c r="F293" s="220" t="s">
        <v>43</v>
      </c>
      <c r="G293" s="322">
        <v>477.0</v>
      </c>
      <c r="H293" s="551"/>
      <c r="I293" s="552"/>
      <c r="J293" s="552"/>
      <c r="K293" s="97">
        <v>2.385253167E9</v>
      </c>
      <c r="L293" s="97"/>
      <c r="M293" s="97"/>
      <c r="N293" s="97"/>
      <c r="O293" s="544"/>
      <c r="P293" s="42">
        <f t="shared" si="86"/>
        <v>100000000</v>
      </c>
      <c r="Q293" s="223" t="s">
        <v>0</v>
      </c>
      <c r="R293" s="553"/>
      <c r="S293" s="550" t="s">
        <v>2280</v>
      </c>
      <c r="T293" s="130">
        <v>45923.0</v>
      </c>
      <c r="U293" s="47"/>
      <c r="V293" s="570"/>
      <c r="W293" s="217"/>
      <c r="X293" s="524"/>
      <c r="Y293" s="524"/>
      <c r="Z293" s="524"/>
      <c r="AA293" s="524"/>
      <c r="AB293" s="524"/>
      <c r="AC293" s="524"/>
      <c r="AD293" s="524"/>
      <c r="AE293" s="524"/>
    </row>
    <row r="294" ht="27.0" hidden="1" customHeight="1">
      <c r="A294" s="183">
        <f t="shared" si="88"/>
        <v>282</v>
      </c>
      <c r="B294" s="181" t="str">
        <f t="shared" si="83"/>
        <v>P8</v>
      </c>
      <c r="C294" s="182" t="str">
        <f>MID(E294,3,2)</f>
        <v>03</v>
      </c>
      <c r="D294" s="182" t="str">
        <f t="shared" si="92"/>
        <v>34</v>
      </c>
      <c r="E294" s="219" t="s">
        <v>2281</v>
      </c>
      <c r="F294" s="220" t="s">
        <v>43</v>
      </c>
      <c r="G294" s="548" t="s">
        <v>2282</v>
      </c>
      <c r="H294" s="551"/>
      <c r="I294" s="552"/>
      <c r="J294" s="552"/>
      <c r="K294" s="245">
        <v>2.174624862E9</v>
      </c>
      <c r="L294" s="539"/>
      <c r="M294" s="539"/>
      <c r="N294" s="539"/>
      <c r="O294" s="547"/>
      <c r="P294" s="42">
        <f t="shared" si="86"/>
        <v>100000000</v>
      </c>
      <c r="Q294" s="190" t="s">
        <v>0</v>
      </c>
      <c r="R294" s="553"/>
      <c r="S294" s="550" t="s">
        <v>2283</v>
      </c>
      <c r="T294" s="130">
        <v>45923.0</v>
      </c>
      <c r="U294" s="47"/>
      <c r="V294" s="570"/>
      <c r="W294" s="217"/>
      <c r="X294" s="524"/>
      <c r="Y294" s="524"/>
      <c r="Z294" s="524"/>
      <c r="AA294" s="524"/>
      <c r="AB294" s="524"/>
      <c r="AC294" s="524"/>
      <c r="AD294" s="524"/>
      <c r="AE294" s="524"/>
    </row>
    <row r="295" ht="27.0" hidden="1" customHeight="1">
      <c r="A295" s="183">
        <f t="shared" si="88"/>
        <v>283</v>
      </c>
      <c r="B295" s="181" t="str">
        <f t="shared" si="83"/>
        <v>P8</v>
      </c>
      <c r="C295" s="182" t="str">
        <f>MID(E295,3,3)</f>
        <v>03A</v>
      </c>
      <c r="D295" s="182" t="str">
        <f t="shared" si="92"/>
        <v>30</v>
      </c>
      <c r="E295" s="219" t="s">
        <v>2284</v>
      </c>
      <c r="F295" s="220" t="s">
        <v>37</v>
      </c>
      <c r="G295" s="322">
        <v>302.0</v>
      </c>
      <c r="H295" s="551"/>
      <c r="I295" s="552"/>
      <c r="J295" s="552"/>
      <c r="K295" s="97">
        <v>1.644481863E9</v>
      </c>
      <c r="L295" s="97"/>
      <c r="M295" s="97"/>
      <c r="N295" s="97"/>
      <c r="O295" s="544"/>
      <c r="P295" s="42">
        <f t="shared" si="86"/>
        <v>50000000</v>
      </c>
      <c r="Q295" s="223" t="s">
        <v>0</v>
      </c>
      <c r="R295" s="553"/>
      <c r="S295" s="550" t="s">
        <v>2285</v>
      </c>
      <c r="T295" s="130">
        <v>45923.0</v>
      </c>
      <c r="U295" s="47"/>
      <c r="V295" s="570"/>
      <c r="W295" s="217"/>
      <c r="X295" s="524"/>
      <c r="Y295" s="524"/>
      <c r="Z295" s="524"/>
      <c r="AA295" s="524"/>
      <c r="AB295" s="524"/>
      <c r="AC295" s="524"/>
      <c r="AD295" s="524"/>
      <c r="AE295" s="524"/>
    </row>
    <row r="296" ht="27.0" hidden="1" customHeight="1">
      <c r="A296" s="183">
        <f t="shared" si="88"/>
        <v>284</v>
      </c>
      <c r="B296" s="181" t="str">
        <f t="shared" si="83"/>
        <v>P8</v>
      </c>
      <c r="C296" s="182" t="str">
        <f t="shared" ref="C296:C301" si="94">MID(E296,3,2)</f>
        <v>07</v>
      </c>
      <c r="D296" s="182" t="str">
        <f t="shared" si="92"/>
        <v>31</v>
      </c>
      <c r="E296" s="219" t="s">
        <v>2286</v>
      </c>
      <c r="F296" s="220" t="s">
        <v>43</v>
      </c>
      <c r="G296" s="322">
        <v>460.0</v>
      </c>
      <c r="H296" s="551"/>
      <c r="I296" s="552"/>
      <c r="J296" s="552"/>
      <c r="K296" s="245">
        <v>2.320744235E9</v>
      </c>
      <c r="L296" s="539"/>
      <c r="M296" s="539"/>
      <c r="N296" s="539"/>
      <c r="O296" s="547"/>
      <c r="P296" s="42">
        <f t="shared" si="86"/>
        <v>100000000</v>
      </c>
      <c r="Q296" s="190" t="s">
        <v>0</v>
      </c>
      <c r="R296" s="574"/>
      <c r="S296" s="577" t="s">
        <v>2287</v>
      </c>
      <c r="T296" s="576">
        <v>45928.0</v>
      </c>
      <c r="U296" s="47"/>
      <c r="V296" s="570"/>
      <c r="W296" s="217"/>
      <c r="X296" s="217"/>
      <c r="Y296" s="217"/>
      <c r="Z296" s="217"/>
      <c r="AA296" s="217"/>
      <c r="AB296" s="217"/>
      <c r="AC296" s="217"/>
      <c r="AD296" s="217"/>
      <c r="AE296" s="217"/>
    </row>
    <row r="297" ht="27.0" hidden="1" customHeight="1">
      <c r="A297" s="183">
        <f t="shared" si="88"/>
        <v>285</v>
      </c>
      <c r="B297" s="181" t="str">
        <f t="shared" si="83"/>
        <v>P8</v>
      </c>
      <c r="C297" s="182" t="str">
        <f t="shared" si="94"/>
        <v>08</v>
      </c>
      <c r="D297" s="182" t="str">
        <f t="shared" si="92"/>
        <v>09</v>
      </c>
      <c r="E297" s="191" t="s">
        <v>2288</v>
      </c>
      <c r="F297" s="210" t="s">
        <v>43</v>
      </c>
      <c r="G297" s="344" t="s">
        <v>2253</v>
      </c>
      <c r="H297" s="148"/>
      <c r="I297" s="345"/>
      <c r="J297" s="345"/>
      <c r="K297" s="344">
        <v>2.294766019E9</v>
      </c>
      <c r="L297" s="344"/>
      <c r="M297" s="344"/>
      <c r="N297" s="344"/>
      <c r="O297" s="544" t="s">
        <v>350</v>
      </c>
      <c r="P297" s="42">
        <f t="shared" si="86"/>
        <v>100000000</v>
      </c>
      <c r="Q297" s="223" t="s">
        <v>0</v>
      </c>
      <c r="R297" s="549" t="s">
        <v>2288</v>
      </c>
      <c r="S297" s="550" t="s">
        <v>2289</v>
      </c>
      <c r="T297" s="130">
        <v>45840.0</v>
      </c>
      <c r="U297" s="47" t="s">
        <v>2270</v>
      </c>
      <c r="V297" s="570"/>
      <c r="W297" s="217"/>
      <c r="X297" s="524"/>
      <c r="Y297" s="524"/>
      <c r="Z297" s="524"/>
      <c r="AA297" s="524"/>
      <c r="AB297" s="524"/>
      <c r="AC297" s="524"/>
      <c r="AD297" s="524"/>
      <c r="AE297" s="524"/>
    </row>
    <row r="298" ht="27.0" hidden="1" customHeight="1">
      <c r="A298" s="183">
        <f t="shared" si="88"/>
        <v>286</v>
      </c>
      <c r="B298" s="181" t="str">
        <f t="shared" si="83"/>
        <v>P6</v>
      </c>
      <c r="C298" s="182" t="str">
        <f t="shared" si="94"/>
        <v>03</v>
      </c>
      <c r="D298" s="182" t="str">
        <f>RIGHT(E298,2)</f>
        <v>07</v>
      </c>
      <c r="E298" s="219" t="s">
        <v>2290</v>
      </c>
      <c r="F298" s="220" t="s">
        <v>37</v>
      </c>
      <c r="G298" s="322">
        <v>301.0</v>
      </c>
      <c r="H298" s="567"/>
      <c r="I298" s="568"/>
      <c r="J298" s="568"/>
      <c r="K298" s="97">
        <v>1.68243584E9</v>
      </c>
      <c r="L298" s="97"/>
      <c r="M298" s="97"/>
      <c r="N298" s="97"/>
      <c r="O298" s="200"/>
      <c r="P298" s="42">
        <f t="shared" si="86"/>
        <v>50000000</v>
      </c>
      <c r="Q298" s="246" t="s">
        <v>0</v>
      </c>
      <c r="R298" s="563"/>
      <c r="S298" s="569" t="s">
        <v>2291</v>
      </c>
      <c r="T298" s="130">
        <v>45923.0</v>
      </c>
      <c r="U298" s="47"/>
      <c r="V298" s="570"/>
      <c r="W298" s="217"/>
      <c r="X298" s="524"/>
      <c r="Y298" s="524"/>
      <c r="Z298" s="524"/>
      <c r="AA298" s="524"/>
      <c r="AB298" s="524"/>
      <c r="AC298" s="524"/>
      <c r="AD298" s="524"/>
      <c r="AE298" s="524"/>
    </row>
    <row r="299" ht="27.0" hidden="1" customHeight="1">
      <c r="A299" s="183">
        <f t="shared" si="88"/>
        <v>287</v>
      </c>
      <c r="B299" s="181" t="str">
        <f t="shared" si="83"/>
        <v>P8</v>
      </c>
      <c r="C299" s="182" t="str">
        <f t="shared" si="94"/>
        <v>03</v>
      </c>
      <c r="D299" s="182" t="str">
        <f>RIGHT(E299,2.2)</f>
        <v>41</v>
      </c>
      <c r="E299" s="219" t="s">
        <v>2292</v>
      </c>
      <c r="F299" s="220" t="s">
        <v>43</v>
      </c>
      <c r="G299" s="548" t="s">
        <v>2282</v>
      </c>
      <c r="H299" s="551"/>
      <c r="I299" s="552"/>
      <c r="J299" s="552"/>
      <c r="K299" s="245">
        <v>2.143247434E9</v>
      </c>
      <c r="L299" s="539"/>
      <c r="M299" s="539"/>
      <c r="N299" s="539"/>
      <c r="O299" s="547"/>
      <c r="P299" s="42">
        <f t="shared" si="86"/>
        <v>100000000</v>
      </c>
      <c r="Q299" s="190" t="s">
        <v>0</v>
      </c>
      <c r="R299" s="553"/>
      <c r="S299" s="572"/>
      <c r="T299" s="130">
        <v>45923.0</v>
      </c>
      <c r="U299" s="47"/>
      <c r="V299" s="570"/>
      <c r="W299" s="217"/>
      <c r="X299" s="524"/>
      <c r="Y299" s="524"/>
      <c r="Z299" s="524"/>
      <c r="AA299" s="524"/>
      <c r="AB299" s="524"/>
      <c r="AC299" s="524"/>
      <c r="AD299" s="524"/>
      <c r="AE299" s="524"/>
    </row>
    <row r="300" ht="27.0" hidden="1" customHeight="1">
      <c r="A300" s="183">
        <f t="shared" si="88"/>
        <v>288</v>
      </c>
      <c r="B300" s="181" t="str">
        <f t="shared" si="83"/>
        <v>P6</v>
      </c>
      <c r="C300" s="182" t="str">
        <f t="shared" si="94"/>
        <v>09</v>
      </c>
      <c r="D300" s="182" t="str">
        <f>RIGHT(E300,2)</f>
        <v>24</v>
      </c>
      <c r="E300" s="219" t="s">
        <v>2293</v>
      </c>
      <c r="F300" s="220" t="s">
        <v>37</v>
      </c>
      <c r="G300" s="322">
        <v>302.0</v>
      </c>
      <c r="H300" s="567"/>
      <c r="I300" s="568"/>
      <c r="J300" s="568"/>
      <c r="K300" s="97">
        <v>1.601912143E9</v>
      </c>
      <c r="L300" s="97"/>
      <c r="M300" s="97"/>
      <c r="N300" s="97"/>
      <c r="O300" s="200"/>
      <c r="P300" s="42">
        <f t="shared" si="86"/>
        <v>50000000</v>
      </c>
      <c r="Q300" s="246" t="s">
        <v>0</v>
      </c>
      <c r="R300" s="563"/>
      <c r="S300" s="578"/>
      <c r="T300" s="130">
        <v>45923.0</v>
      </c>
      <c r="U300" s="47"/>
      <c r="V300" s="570"/>
      <c r="W300" s="217"/>
      <c r="X300" s="524"/>
      <c r="Y300" s="524"/>
      <c r="Z300" s="524"/>
      <c r="AA300" s="524"/>
      <c r="AB300" s="524"/>
      <c r="AC300" s="524"/>
      <c r="AD300" s="524"/>
      <c r="AE300" s="524"/>
    </row>
    <row r="301" ht="27.0" hidden="1" customHeight="1">
      <c r="A301" s="183">
        <f t="shared" si="88"/>
        <v>289</v>
      </c>
      <c r="B301" s="181" t="str">
        <f t="shared" si="83"/>
        <v>P8</v>
      </c>
      <c r="C301" s="182" t="str">
        <f t="shared" si="94"/>
        <v>03</v>
      </c>
      <c r="D301" s="182" t="str">
        <f>RIGHT(E301,2.2)</f>
        <v>40</v>
      </c>
      <c r="E301" s="219" t="s">
        <v>2294</v>
      </c>
      <c r="F301" s="220" t="s">
        <v>43</v>
      </c>
      <c r="G301" s="548" t="s">
        <v>2295</v>
      </c>
      <c r="H301" s="551"/>
      <c r="I301" s="552"/>
      <c r="J301" s="552"/>
      <c r="K301" s="245">
        <v>2.147750056E9</v>
      </c>
      <c r="L301" s="539"/>
      <c r="M301" s="539"/>
      <c r="N301" s="539"/>
      <c r="O301" s="547"/>
      <c r="P301" s="42">
        <f t="shared" si="86"/>
        <v>100000000</v>
      </c>
      <c r="Q301" s="190" t="s">
        <v>0</v>
      </c>
      <c r="R301" s="553"/>
      <c r="S301" s="572"/>
      <c r="T301" s="130">
        <v>45923.0</v>
      </c>
      <c r="U301" s="47"/>
      <c r="V301" s="570"/>
      <c r="W301" s="217"/>
      <c r="X301" s="524"/>
      <c r="Y301" s="524"/>
      <c r="Z301" s="524"/>
      <c r="AA301" s="524"/>
      <c r="AB301" s="524"/>
      <c r="AC301" s="524"/>
      <c r="AD301" s="524"/>
      <c r="AE301" s="524"/>
    </row>
    <row r="302" ht="40.5" hidden="1" customHeight="1">
      <c r="A302" s="183">
        <f t="shared" si="88"/>
        <v>290</v>
      </c>
      <c r="B302" s="579"/>
      <c r="C302" s="579"/>
      <c r="D302" s="579"/>
      <c r="E302" s="579"/>
      <c r="F302" s="579"/>
      <c r="G302" s="579"/>
      <c r="H302" s="579"/>
      <c r="I302" s="579"/>
      <c r="J302" s="579"/>
      <c r="K302" s="580"/>
      <c r="L302" s="580"/>
      <c r="M302" s="580"/>
      <c r="N302" s="580"/>
      <c r="O302" s="581"/>
      <c r="P302" s="579"/>
      <c r="Q302" s="579"/>
      <c r="R302" s="581"/>
      <c r="S302" s="581"/>
      <c r="T302" s="579"/>
      <c r="U302" s="582"/>
      <c r="V302" s="583"/>
      <c r="W302" s="217"/>
      <c r="X302" s="524"/>
      <c r="Y302" s="524"/>
      <c r="Z302" s="524"/>
      <c r="AA302" s="524"/>
      <c r="AB302" s="524"/>
      <c r="AC302" s="524"/>
      <c r="AD302" s="524"/>
      <c r="AE302" s="524"/>
    </row>
    <row r="303" ht="45.0" hidden="1" customHeight="1">
      <c r="A303" s="183">
        <f t="shared" si="88"/>
        <v>291</v>
      </c>
      <c r="B303" s="172" t="s">
        <v>8</v>
      </c>
      <c r="C303" s="172" t="s">
        <v>9</v>
      </c>
      <c r="D303" s="172" t="s">
        <v>10</v>
      </c>
      <c r="E303" s="264" t="s">
        <v>11</v>
      </c>
      <c r="F303" s="264" t="s">
        <v>12</v>
      </c>
      <c r="G303" s="584" t="s">
        <v>13</v>
      </c>
      <c r="H303" s="585" t="s">
        <v>2296</v>
      </c>
      <c r="I303" s="584" t="s">
        <v>16</v>
      </c>
      <c r="J303" s="584" t="s">
        <v>17</v>
      </c>
      <c r="K303" s="586" t="s">
        <v>2297</v>
      </c>
      <c r="L303" s="587"/>
      <c r="M303" s="587"/>
      <c r="N303" s="587"/>
      <c r="O303" s="588" t="s">
        <v>251</v>
      </c>
      <c r="P303" s="176" t="s">
        <v>25</v>
      </c>
      <c r="Q303" s="176" t="s">
        <v>26</v>
      </c>
      <c r="R303" s="588" t="s">
        <v>27</v>
      </c>
      <c r="S303" s="589" t="s">
        <v>2298</v>
      </c>
      <c r="T303" s="176" t="s">
        <v>29</v>
      </c>
      <c r="U303" s="395" t="s">
        <v>1397</v>
      </c>
      <c r="V303" s="590"/>
      <c r="W303" s="217"/>
      <c r="X303" s="524"/>
      <c r="Y303" s="524"/>
      <c r="Z303" s="524"/>
      <c r="AA303" s="524"/>
      <c r="AB303" s="524"/>
      <c r="AC303" s="524"/>
      <c r="AD303" s="524"/>
      <c r="AE303" s="524"/>
    </row>
    <row r="304" ht="27.0" hidden="1" customHeight="1">
      <c r="A304" s="183">
        <f t="shared" si="88"/>
        <v>292</v>
      </c>
      <c r="B304" s="181" t="str">
        <f t="shared" ref="B304:B589" si="95">LEFT(E304,2)</f>
        <v>P3</v>
      </c>
      <c r="C304" s="182" t="str">
        <f t="shared" ref="C304:C317" si="96">MID(E304,3,2)</f>
        <v>03</v>
      </c>
      <c r="D304" s="182" t="str">
        <f t="shared" ref="D304:D312" si="97">RIGHT(E304,2)</f>
        <v>01</v>
      </c>
      <c r="E304" s="591" t="s">
        <v>2299</v>
      </c>
      <c r="F304" s="558" t="s">
        <v>43</v>
      </c>
      <c r="G304" s="592">
        <v>47.9</v>
      </c>
      <c r="H304" s="592">
        <v>2.76055707E9</v>
      </c>
      <c r="I304" s="592">
        <v>2.76055707E8</v>
      </c>
      <c r="J304" s="592">
        <v>5.5211141E7</v>
      </c>
      <c r="K304" s="592">
        <v>3.091823918E9</v>
      </c>
      <c r="L304" s="592"/>
      <c r="M304" s="592"/>
      <c r="N304" s="592"/>
      <c r="O304" s="593" t="s">
        <v>135</v>
      </c>
      <c r="P304" s="42">
        <f t="shared" ref="P304:P323" si="98">IF(F304="2BR",150000000,IF(F304="Studio",50000000,100000000))</f>
        <v>100000000</v>
      </c>
      <c r="Q304" s="246"/>
      <c r="R304" s="594"/>
      <c r="S304" s="28"/>
      <c r="T304" s="130"/>
      <c r="U304" s="47" t="s">
        <v>2300</v>
      </c>
      <c r="V304" s="570"/>
      <c r="W304" s="217"/>
      <c r="X304" s="524"/>
      <c r="Y304" s="524"/>
      <c r="Z304" s="524"/>
      <c r="AA304" s="524"/>
      <c r="AB304" s="524"/>
      <c r="AC304" s="524"/>
      <c r="AD304" s="524"/>
      <c r="AE304" s="524"/>
    </row>
    <row r="305" ht="27.0" hidden="1" customHeight="1">
      <c r="A305" s="183">
        <f t="shared" si="88"/>
        <v>293</v>
      </c>
      <c r="B305" s="181" t="str">
        <f t="shared" si="95"/>
        <v>P3</v>
      </c>
      <c r="C305" s="182" t="str">
        <f t="shared" si="96"/>
        <v>03</v>
      </c>
      <c r="D305" s="182" t="str">
        <f t="shared" si="97"/>
        <v>41</v>
      </c>
      <c r="E305" s="591" t="s">
        <v>2301</v>
      </c>
      <c r="F305" s="558" t="s">
        <v>43</v>
      </c>
      <c r="G305" s="592">
        <v>46.1</v>
      </c>
      <c r="H305" s="592">
        <v>2.71013347E9</v>
      </c>
      <c r="I305" s="592">
        <v>2.71013347E8</v>
      </c>
      <c r="J305" s="592">
        <v>5.4202669E7</v>
      </c>
      <c r="K305" s="592">
        <v>3.035349486E9</v>
      </c>
      <c r="L305" s="592"/>
      <c r="M305" s="592"/>
      <c r="N305" s="592"/>
      <c r="O305" s="98"/>
      <c r="P305" s="42">
        <f t="shared" si="98"/>
        <v>100000000</v>
      </c>
      <c r="Q305" s="246"/>
      <c r="R305" s="594"/>
      <c r="S305" s="28"/>
      <c r="T305" s="130"/>
      <c r="U305" s="47" t="s">
        <v>2300</v>
      </c>
      <c r="V305" s="570"/>
      <c r="W305" s="217"/>
      <c r="X305" s="524"/>
      <c r="Y305" s="524"/>
      <c r="Z305" s="524"/>
      <c r="AA305" s="524"/>
      <c r="AB305" s="524"/>
      <c r="AC305" s="524"/>
      <c r="AD305" s="524"/>
      <c r="AE305" s="524"/>
    </row>
    <row r="306" ht="27.0" hidden="1" customHeight="1">
      <c r="A306" s="183">
        <f t="shared" si="88"/>
        <v>294</v>
      </c>
      <c r="B306" s="181" t="str">
        <f t="shared" si="95"/>
        <v>P3</v>
      </c>
      <c r="C306" s="182" t="str">
        <f t="shared" si="96"/>
        <v>05</v>
      </c>
      <c r="D306" s="182" t="str">
        <f t="shared" si="97"/>
        <v>46</v>
      </c>
      <c r="E306" s="591" t="s">
        <v>2302</v>
      </c>
      <c r="F306" s="558" t="s">
        <v>43</v>
      </c>
      <c r="G306" s="592">
        <v>46.1</v>
      </c>
      <c r="H306" s="592">
        <v>2.736526248E9</v>
      </c>
      <c r="I306" s="592">
        <v>2.73652625E8</v>
      </c>
      <c r="J306" s="592">
        <v>5.4730525E7</v>
      </c>
      <c r="K306" s="592">
        <v>3.064909398E9</v>
      </c>
      <c r="L306" s="592"/>
      <c r="M306" s="592"/>
      <c r="N306" s="592"/>
      <c r="O306" s="98"/>
      <c r="P306" s="42">
        <f t="shared" si="98"/>
        <v>100000000</v>
      </c>
      <c r="Q306" s="246"/>
      <c r="R306" s="594"/>
      <c r="S306" s="28"/>
      <c r="T306" s="130"/>
      <c r="U306" s="47" t="s">
        <v>2300</v>
      </c>
      <c r="V306" s="570"/>
      <c r="W306" s="217"/>
      <c r="X306" s="524"/>
      <c r="Y306" s="524"/>
      <c r="Z306" s="524"/>
      <c r="AA306" s="524"/>
      <c r="AB306" s="524"/>
      <c r="AC306" s="524"/>
      <c r="AD306" s="524"/>
      <c r="AE306" s="524"/>
    </row>
    <row r="307" ht="27.0" hidden="1" customHeight="1">
      <c r="A307" s="183">
        <f t="shared" si="88"/>
        <v>295</v>
      </c>
      <c r="B307" s="181" t="str">
        <f t="shared" si="95"/>
        <v>P3</v>
      </c>
      <c r="C307" s="182" t="str">
        <f t="shared" si="96"/>
        <v>05</v>
      </c>
      <c r="D307" s="182" t="str">
        <f t="shared" si="97"/>
        <v>47</v>
      </c>
      <c r="E307" s="591" t="s">
        <v>2303</v>
      </c>
      <c r="F307" s="558" t="s">
        <v>43</v>
      </c>
      <c r="G307" s="592">
        <v>46.2</v>
      </c>
      <c r="H307" s="592">
        <v>2.742462314E9</v>
      </c>
      <c r="I307" s="592">
        <v>2.74246231E8</v>
      </c>
      <c r="J307" s="592">
        <v>5.4849246E7</v>
      </c>
      <c r="K307" s="592">
        <v>3.071557791E9</v>
      </c>
      <c r="L307" s="592"/>
      <c r="M307" s="592"/>
      <c r="N307" s="592"/>
      <c r="O307" s="98"/>
      <c r="P307" s="42">
        <f t="shared" si="98"/>
        <v>100000000</v>
      </c>
      <c r="Q307" s="246"/>
      <c r="R307" s="594"/>
      <c r="S307" s="28"/>
      <c r="T307" s="130"/>
      <c r="U307" s="47" t="s">
        <v>2300</v>
      </c>
      <c r="V307" s="570"/>
      <c r="W307" s="217"/>
      <c r="X307" s="524"/>
      <c r="Y307" s="524"/>
      <c r="Z307" s="524"/>
      <c r="AA307" s="524"/>
      <c r="AB307" s="524"/>
      <c r="AC307" s="524"/>
      <c r="AD307" s="524"/>
      <c r="AE307" s="524"/>
    </row>
    <row r="308" ht="27.0" hidden="1" customHeight="1">
      <c r="A308" s="183">
        <f t="shared" si="88"/>
        <v>296</v>
      </c>
      <c r="B308" s="181" t="str">
        <f t="shared" si="95"/>
        <v>P3</v>
      </c>
      <c r="C308" s="182" t="str">
        <f t="shared" si="96"/>
        <v>05</v>
      </c>
      <c r="D308" s="182" t="str">
        <f t="shared" si="97"/>
        <v>8A</v>
      </c>
      <c r="E308" s="591" t="s">
        <v>2304</v>
      </c>
      <c r="F308" s="558" t="s">
        <v>43</v>
      </c>
      <c r="G308" s="592">
        <v>46.2</v>
      </c>
      <c r="H308" s="592">
        <v>2.715483285E9</v>
      </c>
      <c r="I308" s="592">
        <v>2.71548329E8</v>
      </c>
      <c r="J308" s="592">
        <v>5.4309666E7</v>
      </c>
      <c r="K308" s="592">
        <v>3.04134128E9</v>
      </c>
      <c r="L308" s="592"/>
      <c r="M308" s="592"/>
      <c r="N308" s="592"/>
      <c r="O308" s="98"/>
      <c r="P308" s="42">
        <f t="shared" si="98"/>
        <v>100000000</v>
      </c>
      <c r="Q308" s="246"/>
      <c r="R308" s="594"/>
      <c r="S308" s="28"/>
      <c r="T308" s="130"/>
      <c r="U308" s="47" t="s">
        <v>2300</v>
      </c>
      <c r="V308" s="570"/>
      <c r="W308" s="217"/>
      <c r="X308" s="524"/>
      <c r="Y308" s="524"/>
      <c r="Z308" s="524"/>
      <c r="AA308" s="524"/>
      <c r="AB308" s="524"/>
      <c r="AC308" s="524"/>
      <c r="AD308" s="524"/>
      <c r="AE308" s="524"/>
    </row>
    <row r="309" ht="27.0" hidden="1" customHeight="1">
      <c r="A309" s="183">
        <f t="shared" si="88"/>
        <v>297</v>
      </c>
      <c r="B309" s="181" t="str">
        <f t="shared" si="95"/>
        <v>P3</v>
      </c>
      <c r="C309" s="182" t="str">
        <f t="shared" si="96"/>
        <v>06</v>
      </c>
      <c r="D309" s="182" t="str">
        <f t="shared" si="97"/>
        <v>01</v>
      </c>
      <c r="E309" s="591" t="s">
        <v>2305</v>
      </c>
      <c r="F309" s="558" t="s">
        <v>43</v>
      </c>
      <c r="G309" s="592">
        <v>47.9</v>
      </c>
      <c r="H309" s="592">
        <v>2.814306733E9</v>
      </c>
      <c r="I309" s="592">
        <v>2.81430673E8</v>
      </c>
      <c r="J309" s="592">
        <v>5.6286135E7</v>
      </c>
      <c r="K309" s="592">
        <v>3.152023541E9</v>
      </c>
      <c r="L309" s="592"/>
      <c r="M309" s="592"/>
      <c r="N309" s="592"/>
      <c r="O309" s="98"/>
      <c r="P309" s="42">
        <f t="shared" si="98"/>
        <v>100000000</v>
      </c>
      <c r="Q309" s="246"/>
      <c r="R309" s="594"/>
      <c r="S309" s="28"/>
      <c r="T309" s="130"/>
      <c r="U309" s="47" t="s">
        <v>2300</v>
      </c>
      <c r="V309" s="570"/>
      <c r="W309" s="217"/>
      <c r="X309" s="524"/>
      <c r="Y309" s="524"/>
      <c r="Z309" s="524"/>
      <c r="AA309" s="524"/>
      <c r="AB309" s="524"/>
      <c r="AC309" s="524"/>
      <c r="AD309" s="524"/>
      <c r="AE309" s="524"/>
    </row>
    <row r="310" ht="27.0" hidden="1" customHeight="1">
      <c r="A310" s="183">
        <f t="shared" si="88"/>
        <v>298</v>
      </c>
      <c r="B310" s="181" t="str">
        <f t="shared" si="95"/>
        <v>P3</v>
      </c>
      <c r="C310" s="182" t="str">
        <f t="shared" si="96"/>
        <v>06</v>
      </c>
      <c r="D310" s="182" t="str">
        <f t="shared" si="97"/>
        <v>47</v>
      </c>
      <c r="E310" s="591" t="s">
        <v>2306</v>
      </c>
      <c r="F310" s="558" t="s">
        <v>43</v>
      </c>
      <c r="G310" s="592">
        <v>46.2</v>
      </c>
      <c r="H310" s="592">
        <v>2.768912342E9</v>
      </c>
      <c r="I310" s="592">
        <v>2.76891234E8</v>
      </c>
      <c r="J310" s="592">
        <v>5.5378247E7</v>
      </c>
      <c r="K310" s="592">
        <v>3.101181823E9</v>
      </c>
      <c r="L310" s="592"/>
      <c r="M310" s="592"/>
      <c r="N310" s="592"/>
      <c r="O310" s="98"/>
      <c r="P310" s="42">
        <f t="shared" si="98"/>
        <v>100000000</v>
      </c>
      <c r="Q310" s="246"/>
      <c r="R310" s="594"/>
      <c r="S310" s="28"/>
      <c r="T310" s="130"/>
      <c r="U310" s="47" t="s">
        <v>2300</v>
      </c>
      <c r="V310" s="570"/>
      <c r="W310" s="217"/>
      <c r="X310" s="524"/>
      <c r="Y310" s="524"/>
      <c r="Z310" s="524"/>
      <c r="AA310" s="524"/>
      <c r="AB310" s="524"/>
      <c r="AC310" s="524"/>
      <c r="AD310" s="524"/>
      <c r="AE310" s="524"/>
    </row>
    <row r="311" ht="27.0" hidden="1" customHeight="1">
      <c r="A311" s="183">
        <f t="shared" si="88"/>
        <v>299</v>
      </c>
      <c r="B311" s="181" t="str">
        <f t="shared" si="95"/>
        <v>P3</v>
      </c>
      <c r="C311" s="182" t="str">
        <f t="shared" si="96"/>
        <v>06</v>
      </c>
      <c r="D311" s="182" t="str">
        <f t="shared" si="97"/>
        <v>8A</v>
      </c>
      <c r="E311" s="591" t="s">
        <v>2307</v>
      </c>
      <c r="F311" s="558" t="s">
        <v>43</v>
      </c>
      <c r="G311" s="592">
        <v>46.2</v>
      </c>
      <c r="H311" s="592">
        <v>2.741668812E9</v>
      </c>
      <c r="I311" s="592">
        <v>2.74166881E8</v>
      </c>
      <c r="J311" s="592">
        <v>5.4833376E7</v>
      </c>
      <c r="K311" s="592">
        <v>3.070669069E9</v>
      </c>
      <c r="L311" s="592"/>
      <c r="M311" s="592"/>
      <c r="N311" s="592"/>
      <c r="O311" s="98"/>
      <c r="P311" s="42">
        <f t="shared" si="98"/>
        <v>100000000</v>
      </c>
      <c r="Q311" s="246"/>
      <c r="R311" s="594"/>
      <c r="S311" s="28"/>
      <c r="T311" s="130"/>
      <c r="U311" s="47" t="s">
        <v>2300</v>
      </c>
      <c r="V311" s="570"/>
      <c r="W311" s="217"/>
      <c r="X311" s="524"/>
      <c r="Y311" s="524"/>
      <c r="Z311" s="524"/>
      <c r="AA311" s="524"/>
      <c r="AB311" s="524"/>
      <c r="AC311" s="524"/>
      <c r="AD311" s="524"/>
      <c r="AE311" s="524"/>
    </row>
    <row r="312" ht="27.0" hidden="1" customHeight="1">
      <c r="A312" s="183">
        <f t="shared" si="88"/>
        <v>300</v>
      </c>
      <c r="B312" s="181" t="str">
        <f t="shared" si="95"/>
        <v>P3</v>
      </c>
      <c r="C312" s="182" t="str">
        <f t="shared" si="96"/>
        <v>06</v>
      </c>
      <c r="D312" s="182" t="str">
        <f t="shared" si="97"/>
        <v>50</v>
      </c>
      <c r="E312" s="591" t="s">
        <v>2308</v>
      </c>
      <c r="F312" s="558" t="s">
        <v>43</v>
      </c>
      <c r="G312" s="592">
        <v>46.1</v>
      </c>
      <c r="H312" s="592">
        <v>2.762919025E9</v>
      </c>
      <c r="I312" s="592">
        <v>2.76291903E8</v>
      </c>
      <c r="J312" s="592">
        <v>5.5258381E7</v>
      </c>
      <c r="K312" s="592">
        <v>3.094469309E9</v>
      </c>
      <c r="L312" s="592"/>
      <c r="M312" s="592"/>
      <c r="N312" s="592"/>
      <c r="O312" s="98"/>
      <c r="P312" s="42">
        <f t="shared" si="98"/>
        <v>100000000</v>
      </c>
      <c r="Q312" s="246"/>
      <c r="R312" s="594"/>
      <c r="S312" s="28"/>
      <c r="T312" s="130"/>
      <c r="U312" s="47" t="s">
        <v>2300</v>
      </c>
      <c r="V312" s="570"/>
      <c r="W312" s="217"/>
      <c r="X312" s="524"/>
      <c r="Y312" s="524"/>
      <c r="Z312" s="524"/>
      <c r="AA312" s="524"/>
      <c r="AB312" s="524"/>
      <c r="AC312" s="524"/>
      <c r="AD312" s="524"/>
      <c r="AE312" s="524"/>
    </row>
    <row r="313" hidden="1">
      <c r="A313" s="183">
        <f t="shared" si="88"/>
        <v>301</v>
      </c>
      <c r="B313" s="181" t="str">
        <f t="shared" si="95"/>
        <v>P5</v>
      </c>
      <c r="C313" s="182" t="str">
        <f t="shared" si="96"/>
        <v>09</v>
      </c>
      <c r="D313" s="182" t="s">
        <v>2309</v>
      </c>
      <c r="E313" s="191" t="s">
        <v>2310</v>
      </c>
      <c r="F313" s="595" t="s">
        <v>69</v>
      </c>
      <c r="G313" s="243" t="s">
        <v>1055</v>
      </c>
      <c r="H313" s="596">
        <f>K313/1.12</f>
        <v>1965857167</v>
      </c>
      <c r="I313" s="596"/>
      <c r="J313" s="596"/>
      <c r="K313" s="243">
        <v>2.201760027E9</v>
      </c>
      <c r="L313" s="243"/>
      <c r="M313" s="243"/>
      <c r="N313" s="243"/>
      <c r="O313" s="544" t="s">
        <v>350</v>
      </c>
      <c r="P313" s="42">
        <f t="shared" si="98"/>
        <v>100000000</v>
      </c>
      <c r="Q313" s="246" t="s">
        <v>0</v>
      </c>
      <c r="R313" s="597" t="s">
        <v>2311</v>
      </c>
      <c r="S313" s="28" t="s">
        <v>46</v>
      </c>
      <c r="T313" s="130">
        <v>45780.0</v>
      </c>
      <c r="U313" s="47" t="s">
        <v>2312</v>
      </c>
      <c r="V313" s="570"/>
      <c r="W313" s="217"/>
      <c r="X313" s="524"/>
      <c r="Y313" s="524"/>
      <c r="Z313" s="524"/>
      <c r="AA313" s="524"/>
      <c r="AB313" s="524"/>
      <c r="AC313" s="524"/>
      <c r="AD313" s="524"/>
      <c r="AE313" s="524"/>
    </row>
    <row r="314" ht="27.0" hidden="1" customHeight="1">
      <c r="A314" s="183">
        <f t="shared" si="88"/>
        <v>302</v>
      </c>
      <c r="B314" s="181" t="str">
        <f t="shared" si="95"/>
        <v>P8</v>
      </c>
      <c r="C314" s="182" t="str">
        <f t="shared" si="96"/>
        <v>07</v>
      </c>
      <c r="D314" s="182" t="str">
        <f t="shared" ref="D314:D325" si="99">RIGHT(E314,2.2)</f>
        <v>42</v>
      </c>
      <c r="E314" s="219" t="s">
        <v>2313</v>
      </c>
      <c r="F314" s="220" t="s">
        <v>37</v>
      </c>
      <c r="G314" s="548" t="s">
        <v>2314</v>
      </c>
      <c r="H314" s="551"/>
      <c r="I314" s="552"/>
      <c r="J314" s="552"/>
      <c r="K314" s="245">
        <v>1.69235886E9</v>
      </c>
      <c r="L314" s="539"/>
      <c r="M314" s="539"/>
      <c r="N314" s="539"/>
      <c r="O314" s="547"/>
      <c r="P314" s="42">
        <f t="shared" si="98"/>
        <v>50000000</v>
      </c>
      <c r="Q314" s="190" t="s">
        <v>0</v>
      </c>
      <c r="R314" s="574"/>
      <c r="S314" s="575"/>
      <c r="T314" s="598">
        <v>45923.0</v>
      </c>
      <c r="U314" s="47"/>
      <c r="V314" s="570"/>
      <c r="W314" s="217"/>
      <c r="X314" s="524"/>
      <c r="Y314" s="524"/>
      <c r="Z314" s="524"/>
      <c r="AA314" s="524"/>
      <c r="AB314" s="524"/>
      <c r="AC314" s="524"/>
      <c r="AD314" s="524"/>
      <c r="AE314" s="524"/>
    </row>
    <row r="315" ht="27.0" hidden="1" customHeight="1">
      <c r="A315" s="183">
        <f t="shared" si="88"/>
        <v>303</v>
      </c>
      <c r="B315" s="181" t="str">
        <f t="shared" si="95"/>
        <v>P8</v>
      </c>
      <c r="C315" s="182" t="str">
        <f t="shared" si="96"/>
        <v>07</v>
      </c>
      <c r="D315" s="182" t="str">
        <f t="shared" si="99"/>
        <v>43</v>
      </c>
      <c r="E315" s="219" t="s">
        <v>2315</v>
      </c>
      <c r="F315" s="220" t="s">
        <v>37</v>
      </c>
      <c r="G315" s="548" t="s">
        <v>2314</v>
      </c>
      <c r="H315" s="551"/>
      <c r="I315" s="552"/>
      <c r="J315" s="552"/>
      <c r="K315" s="245">
        <v>1.69235886E9</v>
      </c>
      <c r="L315" s="539"/>
      <c r="M315" s="539"/>
      <c r="N315" s="539"/>
      <c r="O315" s="547"/>
      <c r="P315" s="42">
        <f t="shared" si="98"/>
        <v>50000000</v>
      </c>
      <c r="Q315" s="190" t="s">
        <v>0</v>
      </c>
      <c r="R315" s="574"/>
      <c r="S315" s="575"/>
      <c r="T315" s="598">
        <v>45923.0</v>
      </c>
      <c r="U315" s="47"/>
      <c r="V315" s="570"/>
      <c r="W315" s="217"/>
      <c r="X315" s="524"/>
      <c r="Y315" s="524"/>
      <c r="Z315" s="524"/>
      <c r="AA315" s="524"/>
      <c r="AB315" s="524"/>
      <c r="AC315" s="524"/>
      <c r="AD315" s="524"/>
      <c r="AE315" s="524"/>
    </row>
    <row r="316" ht="27.0" hidden="1" customHeight="1">
      <c r="A316" s="183">
        <f t="shared" si="88"/>
        <v>304</v>
      </c>
      <c r="B316" s="181" t="str">
        <f t="shared" si="95"/>
        <v>P8</v>
      </c>
      <c r="C316" s="182" t="str">
        <f t="shared" si="96"/>
        <v>08</v>
      </c>
      <c r="D316" s="182" t="str">
        <f t="shared" si="99"/>
        <v>07</v>
      </c>
      <c r="E316" s="191" t="s">
        <v>2316</v>
      </c>
      <c r="F316" s="210" t="s">
        <v>32</v>
      </c>
      <c r="G316" s="344" t="s">
        <v>2317</v>
      </c>
      <c r="H316" s="148"/>
      <c r="I316" s="345"/>
      <c r="J316" s="345"/>
      <c r="K316" s="344">
        <v>3.124517287E9</v>
      </c>
      <c r="L316" s="344"/>
      <c r="M316" s="344"/>
      <c r="N316" s="344"/>
      <c r="O316" s="544" t="s">
        <v>350</v>
      </c>
      <c r="P316" s="42">
        <f t="shared" si="98"/>
        <v>150000000</v>
      </c>
      <c r="Q316" s="246" t="s">
        <v>0</v>
      </c>
      <c r="R316" s="549" t="s">
        <v>2316</v>
      </c>
      <c r="S316" s="569" t="s">
        <v>2318</v>
      </c>
      <c r="T316" s="130">
        <v>45840.0</v>
      </c>
      <c r="U316" s="47" t="s">
        <v>2270</v>
      </c>
      <c r="V316" s="570"/>
      <c r="W316" s="561"/>
      <c r="X316" s="524"/>
      <c r="Y316" s="524"/>
      <c r="Z316" s="524"/>
      <c r="AA316" s="524"/>
      <c r="AB316" s="524"/>
      <c r="AC316" s="524"/>
      <c r="AD316" s="524"/>
      <c r="AE316" s="524"/>
    </row>
    <row r="317" ht="27.0" hidden="1" customHeight="1">
      <c r="A317" s="183">
        <f t="shared" si="88"/>
        <v>305</v>
      </c>
      <c r="B317" s="181" t="str">
        <f t="shared" si="95"/>
        <v>P8</v>
      </c>
      <c r="C317" s="182" t="str">
        <f t="shared" si="96"/>
        <v>07</v>
      </c>
      <c r="D317" s="182" t="str">
        <f t="shared" si="99"/>
        <v>29</v>
      </c>
      <c r="E317" s="219" t="s">
        <v>2319</v>
      </c>
      <c r="F317" s="220" t="s">
        <v>43</v>
      </c>
      <c r="G317" s="548" t="s">
        <v>2282</v>
      </c>
      <c r="H317" s="551"/>
      <c r="I317" s="552"/>
      <c r="J317" s="552"/>
      <c r="K317" s="245">
        <v>2.449425912E9</v>
      </c>
      <c r="L317" s="539"/>
      <c r="M317" s="539"/>
      <c r="N317" s="539"/>
      <c r="O317" s="547"/>
      <c r="P317" s="42">
        <f t="shared" si="98"/>
        <v>100000000</v>
      </c>
      <c r="Q317" s="190" t="s">
        <v>0</v>
      </c>
      <c r="R317" s="574"/>
      <c r="S317" s="575"/>
      <c r="T317" s="576">
        <v>45926.0</v>
      </c>
      <c r="U317" s="47"/>
      <c r="V317" s="570"/>
      <c r="W317" s="217"/>
      <c r="X317" s="217"/>
      <c r="Y317" s="217"/>
      <c r="Z317" s="217"/>
      <c r="AA317" s="217"/>
      <c r="AB317" s="217"/>
      <c r="AC317" s="217"/>
      <c r="AD317" s="217"/>
      <c r="AE317" s="217"/>
    </row>
    <row r="318" ht="27.0" hidden="1" customHeight="1">
      <c r="A318" s="183">
        <f t="shared" si="88"/>
        <v>306</v>
      </c>
      <c r="B318" s="181" t="str">
        <f t="shared" si="95"/>
        <v>P8</v>
      </c>
      <c r="C318" s="182" t="str">
        <f>MID(E318,3,3)</f>
        <v>03A</v>
      </c>
      <c r="D318" s="182" t="str">
        <f t="shared" si="99"/>
        <v>32</v>
      </c>
      <c r="E318" s="183" t="s">
        <v>2320</v>
      </c>
      <c r="F318" s="210" t="s">
        <v>37</v>
      </c>
      <c r="G318" s="344" t="s">
        <v>1758</v>
      </c>
      <c r="H318" s="148"/>
      <c r="I318" s="345"/>
      <c r="J318" s="345"/>
      <c r="K318" s="344">
        <v>1.644481863E9</v>
      </c>
      <c r="L318" s="344"/>
      <c r="M318" s="344"/>
      <c r="N318" s="344"/>
      <c r="O318" s="544" t="s">
        <v>52</v>
      </c>
      <c r="P318" s="42">
        <f t="shared" si="98"/>
        <v>50000000</v>
      </c>
      <c r="Q318" s="246" t="s">
        <v>0</v>
      </c>
      <c r="R318" s="549" t="s">
        <v>2320</v>
      </c>
      <c r="S318" s="569" t="s">
        <v>2321</v>
      </c>
      <c r="T318" s="130"/>
      <c r="U318" s="47" t="s">
        <v>2270</v>
      </c>
      <c r="V318" s="570"/>
      <c r="W318" s="217"/>
      <c r="X318" s="524"/>
      <c r="Y318" s="524"/>
      <c r="Z318" s="524"/>
      <c r="AA318" s="524"/>
      <c r="AB318" s="524"/>
      <c r="AC318" s="524"/>
      <c r="AD318" s="524"/>
      <c r="AE318" s="524"/>
    </row>
    <row r="319" ht="27.0" hidden="1" customHeight="1">
      <c r="A319" s="183">
        <f t="shared" si="88"/>
        <v>307</v>
      </c>
      <c r="B319" s="181" t="str">
        <f t="shared" si="95"/>
        <v>P8</v>
      </c>
      <c r="C319" s="182" t="str">
        <f t="shared" ref="C319:C329" si="100">MID(E319,3,2)</f>
        <v>03</v>
      </c>
      <c r="D319" s="182" t="str">
        <f t="shared" si="99"/>
        <v>37</v>
      </c>
      <c r="E319" s="219" t="s">
        <v>2322</v>
      </c>
      <c r="F319" s="220" t="s">
        <v>43</v>
      </c>
      <c r="G319" s="548" t="s">
        <v>2295</v>
      </c>
      <c r="H319" s="551"/>
      <c r="I319" s="552"/>
      <c r="J319" s="552"/>
      <c r="K319" s="245">
        <v>2.147750056E9</v>
      </c>
      <c r="L319" s="539"/>
      <c r="M319" s="539"/>
      <c r="N319" s="539"/>
      <c r="O319" s="547"/>
      <c r="P319" s="42">
        <f t="shared" si="98"/>
        <v>100000000</v>
      </c>
      <c r="Q319" s="190" t="s">
        <v>0</v>
      </c>
      <c r="R319" s="553"/>
      <c r="S319" s="572"/>
      <c r="T319" s="130">
        <v>45923.0</v>
      </c>
      <c r="U319" s="47"/>
      <c r="V319" s="570"/>
      <c r="W319" s="217"/>
      <c r="X319" s="524"/>
      <c r="Y319" s="524"/>
      <c r="Z319" s="524"/>
      <c r="AA319" s="524"/>
      <c r="AB319" s="524"/>
      <c r="AC319" s="524"/>
      <c r="AD319" s="524"/>
      <c r="AE319" s="524"/>
    </row>
    <row r="320" ht="27.0" hidden="1" customHeight="1">
      <c r="A320" s="183">
        <f t="shared" si="88"/>
        <v>308</v>
      </c>
      <c r="B320" s="181" t="str">
        <f t="shared" si="95"/>
        <v>P8</v>
      </c>
      <c r="C320" s="182" t="str">
        <f t="shared" si="100"/>
        <v>03</v>
      </c>
      <c r="D320" s="182" t="str">
        <f t="shared" si="99"/>
        <v>38</v>
      </c>
      <c r="E320" s="219" t="s">
        <v>2323</v>
      </c>
      <c r="F320" s="220" t="s">
        <v>43</v>
      </c>
      <c r="G320" s="548" t="s">
        <v>2295</v>
      </c>
      <c r="H320" s="551"/>
      <c r="I320" s="552"/>
      <c r="J320" s="552"/>
      <c r="K320" s="245">
        <v>2.147750056E9</v>
      </c>
      <c r="L320" s="539"/>
      <c r="M320" s="539"/>
      <c r="N320" s="539"/>
      <c r="O320" s="547"/>
      <c r="P320" s="42">
        <f t="shared" si="98"/>
        <v>100000000</v>
      </c>
      <c r="Q320" s="190" t="s">
        <v>0</v>
      </c>
      <c r="R320" s="553"/>
      <c r="S320" s="572"/>
      <c r="T320" s="130">
        <v>45923.0</v>
      </c>
      <c r="U320" s="47"/>
      <c r="V320" s="570"/>
      <c r="W320" s="217"/>
      <c r="X320" s="524"/>
      <c r="Y320" s="524"/>
      <c r="Z320" s="524"/>
      <c r="AA320" s="524"/>
      <c r="AB320" s="524"/>
      <c r="AC320" s="524"/>
      <c r="AD320" s="524"/>
      <c r="AE320" s="524"/>
    </row>
    <row r="321" ht="26.25" hidden="1" customHeight="1">
      <c r="A321" s="183">
        <f t="shared" si="88"/>
        <v>309</v>
      </c>
      <c r="B321" s="181" t="str">
        <f t="shared" si="95"/>
        <v>P9</v>
      </c>
      <c r="C321" s="182" t="str">
        <f t="shared" si="100"/>
        <v>02</v>
      </c>
      <c r="D321" s="182" t="str">
        <f t="shared" si="99"/>
        <v>29</v>
      </c>
      <c r="E321" s="527" t="s">
        <v>2324</v>
      </c>
      <c r="F321" s="43" t="s">
        <v>43</v>
      </c>
      <c r="G321" s="43" t="s">
        <v>126</v>
      </c>
      <c r="H321" s="148"/>
      <c r="I321" s="527"/>
      <c r="J321" s="527"/>
      <c r="K321" s="528">
        <v>2.149290921E9</v>
      </c>
      <c r="L321" s="528"/>
      <c r="M321" s="528"/>
      <c r="N321" s="528"/>
      <c r="O321" s="43" t="s">
        <v>52</v>
      </c>
      <c r="P321" s="42">
        <f t="shared" si="98"/>
        <v>100000000</v>
      </c>
      <c r="Q321" s="246" t="s">
        <v>0</v>
      </c>
      <c r="R321" s="599" t="s">
        <v>2324</v>
      </c>
      <c r="S321" s="600" t="s">
        <v>2325</v>
      </c>
      <c r="T321" s="130">
        <v>45840.0</v>
      </c>
      <c r="U321" s="47" t="s">
        <v>2270</v>
      </c>
      <c r="V321" s="570"/>
      <c r="W321" s="556"/>
      <c r="X321" s="557"/>
      <c r="Y321" s="557"/>
      <c r="Z321" s="557"/>
      <c r="AA321" s="557"/>
      <c r="AB321" s="557"/>
      <c r="AC321" s="557"/>
      <c r="AD321" s="557"/>
      <c r="AE321" s="557"/>
    </row>
    <row r="322" ht="26.25" hidden="1" customHeight="1">
      <c r="A322" s="183">
        <f t="shared" si="88"/>
        <v>310</v>
      </c>
      <c r="B322" s="181" t="str">
        <f t="shared" si="95"/>
        <v>P9</v>
      </c>
      <c r="C322" s="182" t="str">
        <f t="shared" si="100"/>
        <v>05</v>
      </c>
      <c r="D322" s="182" t="str">
        <f t="shared" si="99"/>
        <v>12</v>
      </c>
      <c r="E322" s="527" t="s">
        <v>2326</v>
      </c>
      <c r="F322" s="43" t="s">
        <v>43</v>
      </c>
      <c r="G322" s="43" t="s">
        <v>2327</v>
      </c>
      <c r="H322" s="148"/>
      <c r="I322" s="527"/>
      <c r="J322" s="527"/>
      <c r="K322" s="528">
        <v>2.478059927E9</v>
      </c>
      <c r="L322" s="528"/>
      <c r="M322" s="528"/>
      <c r="N322" s="528"/>
      <c r="O322" s="43" t="s">
        <v>117</v>
      </c>
      <c r="P322" s="42">
        <f t="shared" si="98"/>
        <v>100000000</v>
      </c>
      <c r="Q322" s="246" t="s">
        <v>0</v>
      </c>
      <c r="R322" s="599" t="s">
        <v>2326</v>
      </c>
      <c r="S322" s="600" t="s">
        <v>2328</v>
      </c>
      <c r="T322" s="130">
        <v>45840.0</v>
      </c>
      <c r="U322" s="601"/>
      <c r="V322" s="602"/>
      <c r="W322" s="556"/>
      <c r="X322" s="557"/>
      <c r="Y322" s="557"/>
      <c r="Z322" s="557"/>
      <c r="AA322" s="557"/>
      <c r="AB322" s="557"/>
      <c r="AC322" s="557"/>
      <c r="AD322" s="557"/>
      <c r="AE322" s="557"/>
    </row>
    <row r="323" ht="26.25" hidden="1" customHeight="1">
      <c r="A323" s="183">
        <f t="shared" si="88"/>
        <v>311</v>
      </c>
      <c r="B323" s="181" t="str">
        <f t="shared" si="95"/>
        <v>P9</v>
      </c>
      <c r="C323" s="182" t="str">
        <f t="shared" si="100"/>
        <v>05</v>
      </c>
      <c r="D323" s="182" t="str">
        <f t="shared" si="99"/>
        <v>15</v>
      </c>
      <c r="E323" s="527" t="s">
        <v>2329</v>
      </c>
      <c r="F323" s="43" t="s">
        <v>43</v>
      </c>
      <c r="G323" s="43" t="s">
        <v>2330</v>
      </c>
      <c r="H323" s="148"/>
      <c r="I323" s="527"/>
      <c r="J323" s="527"/>
      <c r="K323" s="528">
        <v>2.337458738E9</v>
      </c>
      <c r="L323" s="528"/>
      <c r="M323" s="528"/>
      <c r="N323" s="528"/>
      <c r="O323" s="43" t="s">
        <v>117</v>
      </c>
      <c r="P323" s="42">
        <f t="shared" si="98"/>
        <v>100000000</v>
      </c>
      <c r="Q323" s="223" t="s">
        <v>0</v>
      </c>
      <c r="R323" s="599" t="s">
        <v>2329</v>
      </c>
      <c r="S323" s="555" t="s">
        <v>2331</v>
      </c>
      <c r="T323" s="130">
        <v>45840.0</v>
      </c>
      <c r="U323" s="47" t="s">
        <v>2270</v>
      </c>
      <c r="V323" s="570"/>
      <c r="W323" s="556"/>
      <c r="X323" s="557"/>
      <c r="Y323" s="557"/>
      <c r="Z323" s="557"/>
      <c r="AA323" s="557"/>
      <c r="AB323" s="557"/>
      <c r="AC323" s="557"/>
      <c r="AD323" s="557"/>
      <c r="AE323" s="557"/>
    </row>
    <row r="324" ht="26.25" hidden="1" customHeight="1">
      <c r="A324" s="183">
        <f t="shared" si="88"/>
        <v>312</v>
      </c>
      <c r="B324" s="181" t="str">
        <f t="shared" si="95"/>
        <v>P9</v>
      </c>
      <c r="C324" s="182" t="str">
        <f t="shared" si="100"/>
        <v>02</v>
      </c>
      <c r="D324" s="182" t="str">
        <f t="shared" si="99"/>
        <v>03</v>
      </c>
      <c r="E324" s="219" t="s">
        <v>2332</v>
      </c>
      <c r="F324" s="220" t="s">
        <v>37</v>
      </c>
      <c r="G324" s="322">
        <v>297.0</v>
      </c>
      <c r="H324" s="551"/>
      <c r="I324" s="212"/>
      <c r="J324" s="212"/>
      <c r="K324" s="97">
        <v>1.638695856E9</v>
      </c>
      <c r="L324" s="97"/>
      <c r="M324" s="97"/>
      <c r="N324" s="97"/>
      <c r="O324" s="43"/>
      <c r="P324" s="213">
        <v>5.0E7</v>
      </c>
      <c r="Q324" s="223" t="s">
        <v>0</v>
      </c>
      <c r="R324" s="554"/>
      <c r="S324" s="603"/>
      <c r="T324" s="130">
        <v>45923.0</v>
      </c>
      <c r="U324" s="47"/>
      <c r="V324" s="570"/>
      <c r="W324" s="556"/>
      <c r="X324" s="557"/>
      <c r="Y324" s="557"/>
      <c r="Z324" s="557"/>
      <c r="AA324" s="557"/>
      <c r="AB324" s="557"/>
      <c r="AC324" s="557"/>
      <c r="AD324" s="557"/>
      <c r="AE324" s="557"/>
    </row>
    <row r="325" ht="26.25" hidden="1" customHeight="1">
      <c r="A325" s="183">
        <f t="shared" si="88"/>
        <v>313</v>
      </c>
      <c r="B325" s="181" t="str">
        <f t="shared" si="95"/>
        <v>P9</v>
      </c>
      <c r="C325" s="182" t="str">
        <f t="shared" si="100"/>
        <v>03</v>
      </c>
      <c r="D325" s="182" t="str">
        <f t="shared" si="99"/>
        <v>31</v>
      </c>
      <c r="E325" s="219" t="s">
        <v>2333</v>
      </c>
      <c r="F325" s="220" t="s">
        <v>43</v>
      </c>
      <c r="G325" s="548" t="s">
        <v>2334</v>
      </c>
      <c r="H325" s="551"/>
      <c r="I325" s="212"/>
      <c r="J325" s="212"/>
      <c r="K325" s="245">
        <v>2.134242193E9</v>
      </c>
      <c r="L325" s="539"/>
      <c r="M325" s="539"/>
      <c r="N325" s="539"/>
      <c r="O325" s="604"/>
      <c r="P325" s="535">
        <v>1.0E8</v>
      </c>
      <c r="Q325" s="190" t="s">
        <v>0</v>
      </c>
      <c r="R325" s="554"/>
      <c r="S325" s="603"/>
      <c r="T325" s="130">
        <v>45923.0</v>
      </c>
      <c r="U325" s="47"/>
      <c r="V325" s="570"/>
      <c r="W325" s="556"/>
      <c r="X325" s="557"/>
      <c r="Y325" s="557"/>
      <c r="Z325" s="557"/>
      <c r="AA325" s="557"/>
      <c r="AB325" s="557"/>
      <c r="AC325" s="557"/>
      <c r="AD325" s="557"/>
      <c r="AE325" s="557"/>
    </row>
    <row r="326" ht="27.0" hidden="1" customHeight="1">
      <c r="A326" s="183">
        <f t="shared" si="88"/>
        <v>314</v>
      </c>
      <c r="B326" s="181" t="str">
        <f t="shared" si="95"/>
        <v>P4</v>
      </c>
      <c r="C326" s="182" t="str">
        <f t="shared" si="100"/>
        <v>02</v>
      </c>
      <c r="D326" s="182" t="str">
        <f>RIGHT(E326,2)</f>
        <v>2A</v>
      </c>
      <c r="E326" s="605" t="s">
        <v>2335</v>
      </c>
      <c r="F326" s="200" t="s">
        <v>32</v>
      </c>
      <c r="G326" s="544" t="s">
        <v>2336</v>
      </c>
      <c r="H326" s="567">
        <v>2.728000558E9</v>
      </c>
      <c r="I326" s="568"/>
      <c r="J326" s="568"/>
      <c r="K326" s="544">
        <v>3.055360625E9</v>
      </c>
      <c r="L326" s="544"/>
      <c r="M326" s="544"/>
      <c r="N326" s="544"/>
      <c r="O326" s="200" t="s">
        <v>117</v>
      </c>
      <c r="P326" s="42">
        <f>IF(F326="2BR",150000000,IF(F326="Studio",50000000,100000000))</f>
        <v>150000000</v>
      </c>
      <c r="Q326" s="246" t="s">
        <v>0</v>
      </c>
      <c r="R326" s="571" t="s">
        <v>2335</v>
      </c>
      <c r="S326" s="569" t="s">
        <v>2337</v>
      </c>
      <c r="T326" s="130">
        <v>45792.0</v>
      </c>
      <c r="U326" s="47" t="s">
        <v>2338</v>
      </c>
      <c r="V326" s="570"/>
      <c r="W326" s="217"/>
      <c r="X326" s="524"/>
      <c r="Y326" s="524"/>
      <c r="Z326" s="524"/>
      <c r="AA326" s="524"/>
      <c r="AB326" s="524"/>
      <c r="AC326" s="524"/>
      <c r="AD326" s="524"/>
      <c r="AE326" s="524"/>
    </row>
    <row r="327" ht="27.0" hidden="1" customHeight="1">
      <c r="A327" s="183">
        <f t="shared" si="88"/>
        <v>315</v>
      </c>
      <c r="B327" s="181" t="str">
        <f t="shared" si="95"/>
        <v>P4</v>
      </c>
      <c r="C327" s="182" t="str">
        <f t="shared" si="100"/>
        <v>03</v>
      </c>
      <c r="D327" s="182" t="str">
        <f>RIGHT(E327,2.2)</f>
        <v>15</v>
      </c>
      <c r="E327" s="219" t="s">
        <v>2339</v>
      </c>
      <c r="F327" s="220" t="s">
        <v>43</v>
      </c>
      <c r="G327" s="97" t="s">
        <v>1055</v>
      </c>
      <c r="H327" s="606"/>
      <c r="I327" s="606"/>
      <c r="J327" s="606"/>
      <c r="K327" s="245">
        <v>2.242387167E9</v>
      </c>
      <c r="L327" s="539"/>
      <c r="M327" s="539"/>
      <c r="N327" s="539"/>
      <c r="O327" s="547"/>
      <c r="P327" s="535">
        <v>1.0E8</v>
      </c>
      <c r="Q327" s="607" t="s">
        <v>0</v>
      </c>
      <c r="R327" s="574"/>
      <c r="S327" s="575"/>
      <c r="T327" s="130">
        <v>45923.0</v>
      </c>
      <c r="U327" s="47"/>
      <c r="V327" s="570"/>
      <c r="W327" s="561"/>
      <c r="X327" s="524"/>
      <c r="Y327" s="524"/>
      <c r="Z327" s="524"/>
      <c r="AA327" s="524"/>
      <c r="AB327" s="524"/>
      <c r="AC327" s="524"/>
      <c r="AD327" s="524"/>
      <c r="AE327" s="524"/>
    </row>
    <row r="328" ht="25.5" hidden="1" customHeight="1">
      <c r="A328" s="183">
        <f t="shared" si="88"/>
        <v>316</v>
      </c>
      <c r="B328" s="181" t="str">
        <f t="shared" si="95"/>
        <v>P3</v>
      </c>
      <c r="C328" s="182" t="str">
        <f t="shared" si="100"/>
        <v>09</v>
      </c>
      <c r="D328" s="182" t="str">
        <f>RIGHT(E328,3)</f>
        <v>19 </v>
      </c>
      <c r="E328" s="219" t="s">
        <v>2340</v>
      </c>
      <c r="F328" s="220" t="s">
        <v>37</v>
      </c>
      <c r="G328" s="220" t="s">
        <v>2341</v>
      </c>
      <c r="H328" s="323">
        <v>1.577588429E9</v>
      </c>
      <c r="I328" s="608"/>
      <c r="J328" s="608"/>
      <c r="K328" s="609">
        <v>1.577588429E9</v>
      </c>
      <c r="L328" s="609"/>
      <c r="M328" s="609"/>
      <c r="N328" s="609"/>
      <c r="O328" s="200" t="s">
        <v>117</v>
      </c>
      <c r="P328" s="42">
        <f t="shared" ref="P328:P335" si="101">IF(F328="2BR",150000000,IF(F328="Studio",50000000,100000000))</f>
        <v>50000000</v>
      </c>
      <c r="Q328" s="223" t="s">
        <v>0</v>
      </c>
      <c r="R328" s="571" t="s">
        <v>2340</v>
      </c>
      <c r="S328" s="572"/>
      <c r="T328" s="130">
        <v>45783.0</v>
      </c>
      <c r="U328" s="47" t="s">
        <v>2342</v>
      </c>
      <c r="V328" s="570"/>
      <c r="W328" s="217"/>
      <c r="X328" s="217"/>
      <c r="Y328" s="217"/>
      <c r="Z328" s="217"/>
      <c r="AA328" s="217"/>
      <c r="AB328" s="217"/>
      <c r="AC328" s="217"/>
      <c r="AD328" s="217"/>
      <c r="AE328" s="217"/>
    </row>
    <row r="329" ht="25.5" hidden="1" customHeight="1">
      <c r="A329" s="183">
        <f t="shared" si="88"/>
        <v>317</v>
      </c>
      <c r="B329" s="181" t="str">
        <f t="shared" si="95"/>
        <v>P3</v>
      </c>
      <c r="C329" s="182" t="str">
        <f t="shared" si="100"/>
        <v>03</v>
      </c>
      <c r="D329" s="182" t="str">
        <f>RIGHT(E329,2)</f>
        <v>24</v>
      </c>
      <c r="E329" s="183" t="s">
        <v>2343</v>
      </c>
      <c r="F329" s="210" t="s">
        <v>43</v>
      </c>
      <c r="G329" s="610">
        <v>461.0</v>
      </c>
      <c r="H329" s="36">
        <v>2.003730801E9</v>
      </c>
      <c r="I329" s="611"/>
      <c r="J329" s="611"/>
      <c r="K329" s="612">
        <v>2.244178497E9</v>
      </c>
      <c r="L329" s="612"/>
      <c r="M329" s="612"/>
      <c r="N329" s="612"/>
      <c r="O329" s="200" t="s">
        <v>135</v>
      </c>
      <c r="P329" s="42">
        <f t="shared" si="101"/>
        <v>100000000</v>
      </c>
      <c r="Q329" s="223" t="s">
        <v>0</v>
      </c>
      <c r="R329" s="562" t="s">
        <v>2343</v>
      </c>
      <c r="S329" s="550" t="s">
        <v>2344</v>
      </c>
      <c r="T329" s="130">
        <v>45772.0</v>
      </c>
      <c r="U329" s="47" t="s">
        <v>1104</v>
      </c>
      <c r="V329" s="570"/>
      <c r="W329" s="217"/>
      <c r="X329" s="524"/>
      <c r="Y329" s="524"/>
      <c r="Z329" s="524"/>
      <c r="AA329" s="524"/>
      <c r="AB329" s="524"/>
      <c r="AC329" s="524"/>
      <c r="AD329" s="524"/>
      <c r="AE329" s="524"/>
    </row>
    <row r="330" ht="27.0" hidden="1" customHeight="1">
      <c r="A330" s="183">
        <f t="shared" si="88"/>
        <v>318</v>
      </c>
      <c r="B330" s="181" t="str">
        <f t="shared" si="95"/>
        <v>P8</v>
      </c>
      <c r="C330" s="182" t="str">
        <f>MID(E330,3,3)</f>
        <v>062</v>
      </c>
      <c r="D330" s="182" t="str">
        <f t="shared" ref="D330:D332" si="102">RIGHT(E330,2.2)</f>
        <v>27</v>
      </c>
      <c r="E330" s="191" t="s">
        <v>2345</v>
      </c>
      <c r="F330" s="210" t="s">
        <v>43</v>
      </c>
      <c r="G330" s="344" t="s">
        <v>2253</v>
      </c>
      <c r="H330" s="148"/>
      <c r="I330" s="345"/>
      <c r="J330" s="345"/>
      <c r="K330" s="344">
        <v>2.426368154E9</v>
      </c>
      <c r="L330" s="344"/>
      <c r="M330" s="344"/>
      <c r="N330" s="344"/>
      <c r="O330" s="544" t="s">
        <v>135</v>
      </c>
      <c r="P330" s="42">
        <f t="shared" si="101"/>
        <v>100000000</v>
      </c>
      <c r="Q330" s="246" t="s">
        <v>0</v>
      </c>
      <c r="R330" s="549" t="s">
        <v>2345</v>
      </c>
      <c r="S330" s="578"/>
      <c r="T330" s="130"/>
      <c r="U330" s="47" t="s">
        <v>2270</v>
      </c>
      <c r="V330" s="570"/>
      <c r="W330" s="561"/>
      <c r="X330" s="524"/>
      <c r="Y330" s="524"/>
      <c r="Z330" s="524"/>
      <c r="AA330" s="524"/>
      <c r="AB330" s="524"/>
      <c r="AC330" s="524"/>
      <c r="AD330" s="524"/>
      <c r="AE330" s="524"/>
    </row>
    <row r="331" ht="27.0" hidden="1" customHeight="1">
      <c r="A331" s="183">
        <f t="shared" si="88"/>
        <v>319</v>
      </c>
      <c r="B331" s="181" t="str">
        <f t="shared" si="95"/>
        <v>P8</v>
      </c>
      <c r="C331" s="182" t="str">
        <f t="shared" ref="C331:C349" si="103">MID(E331,3,2)</f>
        <v>08</v>
      </c>
      <c r="D331" s="182" t="str">
        <f t="shared" si="102"/>
        <v>08</v>
      </c>
      <c r="E331" s="191" t="s">
        <v>2346</v>
      </c>
      <c r="F331" s="210" t="s">
        <v>43</v>
      </c>
      <c r="G331" s="344" t="s">
        <v>2253</v>
      </c>
      <c r="H331" s="148"/>
      <c r="I331" s="345"/>
      <c r="J331" s="345"/>
      <c r="K331" s="344">
        <v>2.340548612E9</v>
      </c>
      <c r="L331" s="344"/>
      <c r="M331" s="344"/>
      <c r="N331" s="344"/>
      <c r="O331" s="544" t="s">
        <v>350</v>
      </c>
      <c r="P331" s="42">
        <f t="shared" si="101"/>
        <v>100000000</v>
      </c>
      <c r="Q331" s="246" t="s">
        <v>0</v>
      </c>
      <c r="R331" s="549" t="s">
        <v>2346</v>
      </c>
      <c r="S331" s="569" t="s">
        <v>2347</v>
      </c>
      <c r="T331" s="130"/>
      <c r="U331" s="47" t="s">
        <v>2270</v>
      </c>
      <c r="V331" s="570"/>
      <c r="W331" s="217"/>
      <c r="X331" s="524"/>
      <c r="Y331" s="524"/>
      <c r="Z331" s="524"/>
      <c r="AA331" s="524"/>
      <c r="AB331" s="524"/>
      <c r="AC331" s="524"/>
      <c r="AD331" s="524"/>
      <c r="AE331" s="524"/>
    </row>
    <row r="332" ht="27.0" hidden="1" customHeight="1">
      <c r="A332" s="183">
        <f t="shared" si="88"/>
        <v>320</v>
      </c>
      <c r="B332" s="181" t="str">
        <f t="shared" si="95"/>
        <v>P8</v>
      </c>
      <c r="C332" s="182" t="str">
        <f t="shared" si="103"/>
        <v>09</v>
      </c>
      <c r="D332" s="182" t="str">
        <f t="shared" si="102"/>
        <v>36</v>
      </c>
      <c r="E332" s="191" t="s">
        <v>2348</v>
      </c>
      <c r="F332" s="210" t="s">
        <v>43</v>
      </c>
      <c r="G332" s="344" t="s">
        <v>2258</v>
      </c>
      <c r="H332" s="148"/>
      <c r="I332" s="345"/>
      <c r="J332" s="345"/>
      <c r="K332" s="344">
        <v>2.454571768E9</v>
      </c>
      <c r="L332" s="344"/>
      <c r="M332" s="344"/>
      <c r="N332" s="344"/>
      <c r="O332" s="544" t="s">
        <v>117</v>
      </c>
      <c r="P332" s="42">
        <f t="shared" si="101"/>
        <v>100000000</v>
      </c>
      <c r="Q332" s="246" t="s">
        <v>0</v>
      </c>
      <c r="R332" s="549" t="s">
        <v>2348</v>
      </c>
      <c r="S332" s="569" t="s">
        <v>2349</v>
      </c>
      <c r="T332" s="130"/>
      <c r="U332" s="47"/>
      <c r="V332" s="570"/>
      <c r="W332" s="217"/>
      <c r="X332" s="524"/>
      <c r="Y332" s="524"/>
      <c r="Z332" s="524"/>
      <c r="AA332" s="524"/>
      <c r="AB332" s="524"/>
      <c r="AC332" s="524"/>
      <c r="AD332" s="524"/>
      <c r="AE332" s="524"/>
    </row>
    <row r="333" hidden="1">
      <c r="A333" s="183">
        <f t="shared" si="88"/>
        <v>321</v>
      </c>
      <c r="B333" s="181" t="str">
        <f t="shared" si="95"/>
        <v>P4</v>
      </c>
      <c r="C333" s="182" t="str">
        <f t="shared" si="103"/>
        <v>07</v>
      </c>
      <c r="D333" s="182" t="str">
        <f>RIGHT(E333,2)</f>
        <v>22</v>
      </c>
      <c r="E333" s="209" t="s">
        <v>2350</v>
      </c>
      <c r="F333" s="210" t="s">
        <v>43</v>
      </c>
      <c r="G333" s="612" t="s">
        <v>1055</v>
      </c>
      <c r="H333" s="611">
        <f t="shared" ref="H333:H334" si="104">K333/1.12</f>
        <v>2901346446</v>
      </c>
      <c r="I333" s="37"/>
      <c r="J333" s="37"/>
      <c r="K333" s="612">
        <v>3.24950802E9</v>
      </c>
      <c r="L333" s="612"/>
      <c r="M333" s="612"/>
      <c r="N333" s="612"/>
      <c r="O333" s="200" t="s">
        <v>52</v>
      </c>
      <c r="P333" s="42">
        <f t="shared" si="101"/>
        <v>100000000</v>
      </c>
      <c r="Q333" s="246" t="s">
        <v>0</v>
      </c>
      <c r="R333" s="571" t="s">
        <v>2351</v>
      </c>
      <c r="S333" s="28" t="s">
        <v>2352</v>
      </c>
      <c r="T333" s="130">
        <v>45772.0</v>
      </c>
      <c r="U333" s="47" t="s">
        <v>2312</v>
      </c>
      <c r="V333" s="570"/>
      <c r="W333" s="217"/>
      <c r="X333" s="524"/>
      <c r="Y333" s="524"/>
      <c r="Z333" s="524"/>
      <c r="AA333" s="524"/>
      <c r="AB333" s="524"/>
      <c r="AC333" s="524"/>
      <c r="AD333" s="524"/>
      <c r="AE333" s="524"/>
    </row>
    <row r="334" hidden="1">
      <c r="A334" s="183">
        <f t="shared" si="88"/>
        <v>322</v>
      </c>
      <c r="B334" s="181" t="str">
        <f t="shared" si="95"/>
        <v>P5</v>
      </c>
      <c r="C334" s="182" t="str">
        <f t="shared" si="103"/>
        <v>02</v>
      </c>
      <c r="D334" s="182" t="s">
        <v>2353</v>
      </c>
      <c r="E334" s="191" t="s">
        <v>2354</v>
      </c>
      <c r="F334" s="595" t="s">
        <v>43</v>
      </c>
      <c r="G334" s="243" t="s">
        <v>2355</v>
      </c>
      <c r="H334" s="596">
        <f t="shared" si="104"/>
        <v>2018767373</v>
      </c>
      <c r="I334" s="596"/>
      <c r="J334" s="596"/>
      <c r="K334" s="243">
        <v>2.261019458E9</v>
      </c>
      <c r="L334" s="243"/>
      <c r="M334" s="243"/>
      <c r="N334" s="243"/>
      <c r="O334" s="544" t="s">
        <v>117</v>
      </c>
      <c r="P334" s="42">
        <f t="shared" si="101"/>
        <v>100000000</v>
      </c>
      <c r="Q334" s="246" t="s">
        <v>0</v>
      </c>
      <c r="R334" s="597" t="s">
        <v>2356</v>
      </c>
      <c r="S334" s="28" t="s">
        <v>2357</v>
      </c>
      <c r="T334" s="130">
        <v>45780.0</v>
      </c>
      <c r="U334" s="47" t="s">
        <v>2312</v>
      </c>
      <c r="V334" s="570"/>
      <c r="W334" s="217"/>
      <c r="X334" s="524"/>
      <c r="Y334" s="524"/>
      <c r="Z334" s="524"/>
      <c r="AA334" s="524"/>
      <c r="AB334" s="524"/>
      <c r="AC334" s="524"/>
      <c r="AD334" s="524"/>
      <c r="AE334" s="524"/>
    </row>
    <row r="335" hidden="1">
      <c r="A335" s="183">
        <f t="shared" si="88"/>
        <v>323</v>
      </c>
      <c r="B335" s="181" t="str">
        <f t="shared" si="95"/>
        <v>P5</v>
      </c>
      <c r="C335" s="182" t="str">
        <f t="shared" si="103"/>
        <v>02</v>
      </c>
      <c r="D335" s="182" t="s">
        <v>2358</v>
      </c>
      <c r="E335" s="613" t="s">
        <v>2359</v>
      </c>
      <c r="F335" s="200" t="s">
        <v>43</v>
      </c>
      <c r="G335" s="544" t="s">
        <v>2360</v>
      </c>
      <c r="H335" s="567">
        <v>1.975723294E9</v>
      </c>
      <c r="I335" s="568"/>
      <c r="J335" s="568"/>
      <c r="K335" s="544">
        <v>2.212810089E9</v>
      </c>
      <c r="L335" s="544"/>
      <c r="M335" s="544"/>
      <c r="N335" s="544"/>
      <c r="O335" s="200" t="s">
        <v>52</v>
      </c>
      <c r="P335" s="42">
        <f t="shared" si="101"/>
        <v>100000000</v>
      </c>
      <c r="Q335" s="246" t="s">
        <v>0</v>
      </c>
      <c r="R335" s="571" t="s">
        <v>2361</v>
      </c>
      <c r="S335" s="28" t="s">
        <v>2357</v>
      </c>
      <c r="T335" s="130"/>
      <c r="U335" s="47" t="s">
        <v>2338</v>
      </c>
      <c r="V335" s="570"/>
      <c r="W335" s="217"/>
      <c r="X335" s="524"/>
      <c r="Y335" s="524"/>
      <c r="Z335" s="524"/>
      <c r="AA335" s="524"/>
      <c r="AB335" s="524"/>
      <c r="AC335" s="524"/>
      <c r="AD335" s="524"/>
      <c r="AE335" s="524"/>
    </row>
    <row r="336" hidden="1">
      <c r="A336" s="183">
        <f t="shared" si="88"/>
        <v>324</v>
      </c>
      <c r="B336" s="181" t="str">
        <f t="shared" si="95"/>
        <v>P4</v>
      </c>
      <c r="C336" s="182" t="str">
        <f t="shared" si="103"/>
        <v>03</v>
      </c>
      <c r="D336" s="182" t="str">
        <f t="shared" ref="D336:D343" si="105">RIGHT(E336,2)</f>
        <v>01</v>
      </c>
      <c r="E336" s="591" t="s">
        <v>2362</v>
      </c>
      <c r="F336" s="558" t="s">
        <v>37</v>
      </c>
      <c r="G336" s="592">
        <v>34.6</v>
      </c>
      <c r="H336" s="592">
        <v>2.259603085E9</v>
      </c>
      <c r="I336" s="592">
        <v>2.25960309E8</v>
      </c>
      <c r="J336" s="592">
        <v>4.5192062E7</v>
      </c>
      <c r="K336" s="592">
        <v>2.530755456E9</v>
      </c>
      <c r="L336" s="592"/>
      <c r="M336" s="592"/>
      <c r="N336" s="592"/>
      <c r="O336" s="97"/>
      <c r="P336" s="42"/>
      <c r="Q336" s="246" t="s">
        <v>0</v>
      </c>
      <c r="R336" s="594"/>
      <c r="S336" s="28"/>
      <c r="T336" s="130"/>
      <c r="U336" s="47"/>
      <c r="V336" s="570"/>
      <c r="W336" s="217"/>
      <c r="X336" s="524"/>
      <c r="Y336" s="524"/>
      <c r="Z336" s="524"/>
      <c r="AA336" s="524"/>
      <c r="AB336" s="524"/>
      <c r="AC336" s="524"/>
      <c r="AD336" s="524"/>
      <c r="AE336" s="524"/>
    </row>
    <row r="337" hidden="1">
      <c r="A337" s="183">
        <f t="shared" si="88"/>
        <v>325</v>
      </c>
      <c r="B337" s="181" t="str">
        <f t="shared" si="95"/>
        <v>P3</v>
      </c>
      <c r="C337" s="182" t="str">
        <f t="shared" si="103"/>
        <v>03</v>
      </c>
      <c r="D337" s="182" t="str">
        <f t="shared" si="105"/>
        <v>39</v>
      </c>
      <c r="E337" s="591" t="s">
        <v>2363</v>
      </c>
      <c r="F337" s="558" t="s">
        <v>32</v>
      </c>
      <c r="G337" s="592">
        <v>60.4</v>
      </c>
      <c r="H337" s="592">
        <v>3.8921212E9</v>
      </c>
      <c r="I337" s="592">
        <v>3.8921212E8</v>
      </c>
      <c r="J337" s="592">
        <v>7.7842424E7</v>
      </c>
      <c r="K337" s="592">
        <v>4.359175744E9</v>
      </c>
      <c r="L337" s="592"/>
      <c r="M337" s="592"/>
      <c r="N337" s="592"/>
      <c r="O337" s="98"/>
      <c r="P337" s="42"/>
      <c r="Q337" s="246" t="s">
        <v>0</v>
      </c>
      <c r="R337" s="594"/>
      <c r="S337" s="28"/>
      <c r="T337" s="130"/>
      <c r="U337" s="47"/>
      <c r="V337" s="570"/>
      <c r="W337" s="217"/>
      <c r="X337" s="524"/>
      <c r="Y337" s="524"/>
      <c r="Z337" s="524"/>
      <c r="AA337" s="524"/>
      <c r="AB337" s="524"/>
      <c r="AC337" s="524"/>
      <c r="AD337" s="524"/>
      <c r="AE337" s="524"/>
    </row>
    <row r="338" hidden="1">
      <c r="A338" s="183">
        <f t="shared" si="88"/>
        <v>326</v>
      </c>
      <c r="B338" s="181" t="str">
        <f t="shared" si="95"/>
        <v>P3</v>
      </c>
      <c r="C338" s="182" t="str">
        <f t="shared" si="103"/>
        <v>03</v>
      </c>
      <c r="D338" s="182" t="str">
        <f t="shared" si="105"/>
        <v>43</v>
      </c>
      <c r="E338" s="591" t="s">
        <v>2364</v>
      </c>
      <c r="F338" s="558" t="s">
        <v>43</v>
      </c>
      <c r="G338" s="592">
        <v>46.3</v>
      </c>
      <c r="H338" s="592">
        <v>2.668346395E9</v>
      </c>
      <c r="I338" s="592">
        <v>2.6683464E8</v>
      </c>
      <c r="J338" s="592">
        <v>5.3366928E7</v>
      </c>
      <c r="K338" s="592">
        <v>2.988547963E9</v>
      </c>
      <c r="L338" s="592"/>
      <c r="M338" s="592"/>
      <c r="N338" s="592"/>
      <c r="O338" s="98"/>
      <c r="P338" s="42"/>
      <c r="Q338" s="246" t="s">
        <v>0</v>
      </c>
      <c r="R338" s="594"/>
      <c r="S338" s="28"/>
      <c r="T338" s="130"/>
      <c r="U338" s="47"/>
      <c r="V338" s="570"/>
      <c r="W338" s="217"/>
      <c r="X338" s="524"/>
      <c r="Y338" s="524"/>
      <c r="Z338" s="524"/>
      <c r="AA338" s="524"/>
      <c r="AB338" s="524"/>
      <c r="AC338" s="524"/>
      <c r="AD338" s="524"/>
      <c r="AE338" s="524"/>
    </row>
    <row r="339" hidden="1">
      <c r="A339" s="183">
        <f t="shared" si="88"/>
        <v>327</v>
      </c>
      <c r="B339" s="181" t="str">
        <f t="shared" si="95"/>
        <v>P3</v>
      </c>
      <c r="C339" s="182" t="str">
        <f t="shared" si="103"/>
        <v>05</v>
      </c>
      <c r="D339" s="182" t="str">
        <f t="shared" si="105"/>
        <v>01</v>
      </c>
      <c r="E339" s="591" t="s">
        <v>2365</v>
      </c>
      <c r="F339" s="558" t="s">
        <v>43</v>
      </c>
      <c r="G339" s="592">
        <v>47.9</v>
      </c>
      <c r="H339" s="592">
        <v>2.787431901E9</v>
      </c>
      <c r="I339" s="592">
        <v>2.7874319E8</v>
      </c>
      <c r="J339" s="592">
        <v>5.5748638E7</v>
      </c>
      <c r="K339" s="592">
        <v>3.121923729E9</v>
      </c>
      <c r="L339" s="592"/>
      <c r="M339" s="592"/>
      <c r="N339" s="592"/>
      <c r="O339" s="98"/>
      <c r="P339" s="42"/>
      <c r="Q339" s="246" t="s">
        <v>0</v>
      </c>
      <c r="R339" s="594"/>
      <c r="S339" s="28"/>
      <c r="T339" s="130"/>
      <c r="U339" s="47"/>
      <c r="V339" s="570"/>
      <c r="W339" s="217"/>
      <c r="X339" s="524"/>
      <c r="Y339" s="524"/>
      <c r="Z339" s="524"/>
      <c r="AA339" s="524"/>
      <c r="AB339" s="524"/>
      <c r="AC339" s="524"/>
      <c r="AD339" s="524"/>
      <c r="AE339" s="524"/>
    </row>
    <row r="340" hidden="1">
      <c r="A340" s="183">
        <f t="shared" si="88"/>
        <v>328</v>
      </c>
      <c r="B340" s="181" t="str">
        <f t="shared" si="95"/>
        <v>P3</v>
      </c>
      <c r="C340" s="182" t="str">
        <f t="shared" si="103"/>
        <v>06</v>
      </c>
      <c r="D340" s="182" t="str">
        <f t="shared" si="105"/>
        <v>48</v>
      </c>
      <c r="E340" s="591" t="s">
        <v>2366</v>
      </c>
      <c r="F340" s="558" t="s">
        <v>43</v>
      </c>
      <c r="G340" s="592">
        <v>46.2</v>
      </c>
      <c r="H340" s="592">
        <v>2.768912342E9</v>
      </c>
      <c r="I340" s="592">
        <v>2.76891234E8</v>
      </c>
      <c r="J340" s="592">
        <v>5.5378247E7</v>
      </c>
      <c r="K340" s="592">
        <v>3.101181823E9</v>
      </c>
      <c r="L340" s="592"/>
      <c r="M340" s="592"/>
      <c r="N340" s="592"/>
      <c r="O340" s="98"/>
      <c r="P340" s="42"/>
      <c r="Q340" s="246" t="s">
        <v>0</v>
      </c>
      <c r="R340" s="594"/>
      <c r="S340" s="28"/>
      <c r="T340" s="130"/>
      <c r="U340" s="47"/>
      <c r="V340" s="570"/>
      <c r="W340" s="217"/>
      <c r="X340" s="524"/>
      <c r="Y340" s="524"/>
      <c r="Z340" s="524"/>
      <c r="AA340" s="524"/>
      <c r="AB340" s="524"/>
      <c r="AC340" s="524"/>
      <c r="AD340" s="524"/>
      <c r="AE340" s="524"/>
    </row>
    <row r="341" hidden="1">
      <c r="A341" s="183">
        <f t="shared" si="88"/>
        <v>329</v>
      </c>
      <c r="B341" s="181" t="str">
        <f t="shared" si="95"/>
        <v>P3</v>
      </c>
      <c r="C341" s="182" t="str">
        <f t="shared" si="103"/>
        <v>05</v>
      </c>
      <c r="D341" s="182" t="str">
        <f t="shared" si="105"/>
        <v>48</v>
      </c>
      <c r="E341" s="591" t="s">
        <v>2367</v>
      </c>
      <c r="F341" s="558" t="s">
        <v>43</v>
      </c>
      <c r="G341" s="592">
        <v>46.2</v>
      </c>
      <c r="H341" s="592">
        <v>2.742462314E9</v>
      </c>
      <c r="I341" s="592">
        <v>2.74246231E8</v>
      </c>
      <c r="J341" s="592">
        <v>5.4849246E7</v>
      </c>
      <c r="K341" s="592">
        <v>3.071557791E9</v>
      </c>
      <c r="L341" s="592"/>
      <c r="M341" s="592"/>
      <c r="N341" s="592"/>
      <c r="O341" s="98"/>
      <c r="P341" s="42"/>
      <c r="Q341" s="246" t="s">
        <v>0</v>
      </c>
      <c r="R341" s="594"/>
      <c r="S341" s="28" t="s">
        <v>2352</v>
      </c>
      <c r="T341" s="130"/>
      <c r="U341" s="47"/>
      <c r="V341" s="570"/>
      <c r="W341" s="217"/>
      <c r="X341" s="524"/>
      <c r="Y341" s="524"/>
      <c r="Z341" s="524"/>
      <c r="AA341" s="524"/>
      <c r="AB341" s="524"/>
      <c r="AC341" s="524"/>
      <c r="AD341" s="524"/>
      <c r="AE341" s="524"/>
    </row>
    <row r="342" hidden="1">
      <c r="A342" s="183">
        <f t="shared" si="88"/>
        <v>330</v>
      </c>
      <c r="B342" s="181" t="str">
        <f t="shared" si="95"/>
        <v>P3</v>
      </c>
      <c r="C342" s="182" t="str">
        <f t="shared" si="103"/>
        <v>05</v>
      </c>
      <c r="D342" s="182" t="str">
        <f t="shared" si="105"/>
        <v>46</v>
      </c>
      <c r="E342" s="591" t="s">
        <v>2302</v>
      </c>
      <c r="F342" s="558" t="s">
        <v>43</v>
      </c>
      <c r="G342" s="592">
        <v>46.1</v>
      </c>
      <c r="H342" s="592">
        <v>2.736526248E9</v>
      </c>
      <c r="I342" s="592">
        <v>2.73652625E8</v>
      </c>
      <c r="J342" s="592">
        <v>5.4730525E7</v>
      </c>
      <c r="K342" s="592">
        <v>3.064909398E9</v>
      </c>
      <c r="L342" s="592"/>
      <c r="M342" s="592"/>
      <c r="N342" s="592"/>
      <c r="O342" s="98"/>
      <c r="P342" s="42"/>
      <c r="Q342" s="246" t="s">
        <v>0</v>
      </c>
      <c r="R342" s="594"/>
      <c r="S342" s="28" t="s">
        <v>2352</v>
      </c>
      <c r="T342" s="130"/>
      <c r="U342" s="47"/>
      <c r="V342" s="570"/>
      <c r="W342" s="217"/>
      <c r="X342" s="524"/>
      <c r="Y342" s="524"/>
      <c r="Z342" s="524"/>
      <c r="AA342" s="524"/>
      <c r="AB342" s="524"/>
      <c r="AC342" s="524"/>
      <c r="AD342" s="524"/>
      <c r="AE342" s="524"/>
    </row>
    <row r="343" hidden="1">
      <c r="A343" s="183">
        <f t="shared" si="88"/>
        <v>331</v>
      </c>
      <c r="B343" s="181" t="str">
        <f t="shared" si="95"/>
        <v>P3</v>
      </c>
      <c r="C343" s="182" t="str">
        <f t="shared" si="103"/>
        <v>05</v>
      </c>
      <c r="D343" s="182" t="str">
        <f t="shared" si="105"/>
        <v>47</v>
      </c>
      <c r="E343" s="591" t="s">
        <v>2303</v>
      </c>
      <c r="F343" s="558" t="s">
        <v>43</v>
      </c>
      <c r="G343" s="592">
        <v>46.2</v>
      </c>
      <c r="H343" s="592">
        <v>2.742462314E9</v>
      </c>
      <c r="I343" s="592">
        <v>2.74246231E8</v>
      </c>
      <c r="J343" s="592">
        <v>5.4849246E7</v>
      </c>
      <c r="K343" s="592">
        <v>3.071557791E9</v>
      </c>
      <c r="L343" s="592"/>
      <c r="M343" s="592"/>
      <c r="N343" s="592"/>
      <c r="O343" s="98"/>
      <c r="P343" s="42"/>
      <c r="Q343" s="246" t="s">
        <v>0</v>
      </c>
      <c r="R343" s="594"/>
      <c r="S343" s="28" t="s">
        <v>2352</v>
      </c>
      <c r="T343" s="130"/>
      <c r="U343" s="47"/>
      <c r="V343" s="570"/>
      <c r="W343" s="217"/>
      <c r="X343" s="524"/>
      <c r="Y343" s="524"/>
      <c r="Z343" s="524"/>
      <c r="AA343" s="524"/>
      <c r="AB343" s="524"/>
      <c r="AC343" s="524"/>
      <c r="AD343" s="524"/>
      <c r="AE343" s="524"/>
    </row>
    <row r="344" hidden="1">
      <c r="A344" s="183">
        <f t="shared" si="88"/>
        <v>332</v>
      </c>
      <c r="B344" s="181" t="str">
        <f t="shared" si="95"/>
        <v>P9</v>
      </c>
      <c r="C344" s="182" t="str">
        <f t="shared" si="103"/>
        <v>02</v>
      </c>
      <c r="D344" s="182" t="str">
        <f t="shared" ref="D344:D346" si="106">RIGHT(E344,2.2)</f>
        <v>27</v>
      </c>
      <c r="E344" s="527" t="s">
        <v>2368</v>
      </c>
      <c r="F344" s="527" t="s">
        <v>43</v>
      </c>
      <c r="G344" s="43" t="s">
        <v>2369</v>
      </c>
      <c r="H344" s="148"/>
      <c r="I344" s="527"/>
      <c r="J344" s="527"/>
      <c r="K344" s="528">
        <v>2.092993889E9</v>
      </c>
      <c r="L344" s="528"/>
      <c r="M344" s="528"/>
      <c r="N344" s="528"/>
      <c r="O344" s="43" t="s">
        <v>52</v>
      </c>
      <c r="P344" s="527"/>
      <c r="Q344" s="246" t="s">
        <v>0</v>
      </c>
      <c r="R344" s="554"/>
      <c r="S344" s="43"/>
      <c r="T344" s="527"/>
      <c r="U344" s="601"/>
      <c r="V344" s="602"/>
      <c r="W344" s="556"/>
      <c r="X344" s="557"/>
      <c r="Y344" s="557"/>
      <c r="Z344" s="557"/>
      <c r="AA344" s="557"/>
      <c r="AB344" s="557"/>
      <c r="AC344" s="557"/>
      <c r="AD344" s="557"/>
      <c r="AE344" s="557"/>
    </row>
    <row r="345" hidden="1">
      <c r="A345" s="183">
        <f t="shared" si="88"/>
        <v>333</v>
      </c>
      <c r="B345" s="181" t="str">
        <f t="shared" si="95"/>
        <v>P8</v>
      </c>
      <c r="C345" s="182" t="str">
        <f t="shared" si="103"/>
        <v>02</v>
      </c>
      <c r="D345" s="182" t="str">
        <f t="shared" si="106"/>
        <v>24</v>
      </c>
      <c r="E345" s="183" t="s">
        <v>2370</v>
      </c>
      <c r="F345" s="210" t="s">
        <v>37</v>
      </c>
      <c r="G345" s="614">
        <v>45960.0</v>
      </c>
      <c r="H345" s="148"/>
      <c r="I345" s="345"/>
      <c r="J345" s="345"/>
      <c r="K345" s="344">
        <v>1.468182988E9</v>
      </c>
      <c r="L345" s="344"/>
      <c r="M345" s="344"/>
      <c r="N345" s="344"/>
      <c r="O345" s="544" t="s">
        <v>350</v>
      </c>
      <c r="P345" s="42"/>
      <c r="Q345" s="246" t="s">
        <v>0</v>
      </c>
      <c r="R345" s="553"/>
      <c r="S345" s="28"/>
      <c r="T345" s="130"/>
      <c r="U345" s="47"/>
      <c r="V345" s="570"/>
      <c r="W345" s="217"/>
      <c r="X345" s="524"/>
      <c r="Y345" s="524"/>
      <c r="Z345" s="524"/>
      <c r="AA345" s="524"/>
      <c r="AB345" s="524"/>
      <c r="AC345" s="524"/>
      <c r="AD345" s="524"/>
      <c r="AE345" s="524"/>
    </row>
    <row r="346" hidden="1">
      <c r="A346" s="183">
        <f t="shared" si="88"/>
        <v>334</v>
      </c>
      <c r="B346" s="181" t="str">
        <f t="shared" si="95"/>
        <v>P8</v>
      </c>
      <c r="C346" s="182" t="str">
        <f t="shared" si="103"/>
        <v>06</v>
      </c>
      <c r="D346" s="182" t="str">
        <f t="shared" si="106"/>
        <v>30</v>
      </c>
      <c r="E346" s="183" t="s">
        <v>2371</v>
      </c>
      <c r="F346" s="210" t="s">
        <v>37</v>
      </c>
      <c r="G346" s="344" t="s">
        <v>1758</v>
      </c>
      <c r="H346" s="148"/>
      <c r="I346" s="345"/>
      <c r="J346" s="345"/>
      <c r="K346" s="344">
        <v>1.676399861E9</v>
      </c>
      <c r="L346" s="344"/>
      <c r="M346" s="344"/>
      <c r="N346" s="344"/>
      <c r="O346" s="544" t="s">
        <v>135</v>
      </c>
      <c r="P346" s="42"/>
      <c r="Q346" s="246" t="s">
        <v>0</v>
      </c>
      <c r="R346" s="549" t="s">
        <v>2372</v>
      </c>
      <c r="S346" s="28" t="s">
        <v>46</v>
      </c>
      <c r="T346" s="130"/>
      <c r="U346" s="47"/>
      <c r="V346" s="570"/>
      <c r="W346" s="217"/>
      <c r="X346" s="524"/>
      <c r="Y346" s="524"/>
      <c r="Z346" s="524"/>
      <c r="AA346" s="524"/>
      <c r="AB346" s="524"/>
      <c r="AC346" s="524"/>
      <c r="AD346" s="524"/>
      <c r="AE346" s="524"/>
    </row>
    <row r="347" hidden="1">
      <c r="A347" s="183">
        <f t="shared" si="88"/>
        <v>335</v>
      </c>
      <c r="B347" s="181" t="str">
        <f t="shared" si="95"/>
        <v>P5</v>
      </c>
      <c r="C347" s="182" t="str">
        <f t="shared" si="103"/>
        <v>05</v>
      </c>
      <c r="D347" s="182" t="s">
        <v>2373</v>
      </c>
      <c r="E347" s="219" t="s">
        <v>2374</v>
      </c>
      <c r="F347" s="220" t="s">
        <v>2375</v>
      </c>
      <c r="G347" s="615" t="s">
        <v>2376</v>
      </c>
      <c r="H347" s="34">
        <f>K347/1.12</f>
        <v>2176935968</v>
      </c>
      <c r="I347" s="616"/>
      <c r="J347" s="616"/>
      <c r="K347" s="617">
        <v>2.438168284E9</v>
      </c>
      <c r="L347" s="617"/>
      <c r="M347" s="617"/>
      <c r="N347" s="617"/>
      <c r="O347" s="618" t="s">
        <v>350</v>
      </c>
      <c r="P347" s="42">
        <f>IF(F347="2BR",150000000,IF(F347="Studio",50000000,100000000))</f>
        <v>100000000</v>
      </c>
      <c r="Q347" s="273" t="s">
        <v>0</v>
      </c>
      <c r="R347" s="571" t="s">
        <v>2377</v>
      </c>
      <c r="S347" s="28" t="s">
        <v>2378</v>
      </c>
      <c r="T347" s="130">
        <v>45772.0</v>
      </c>
      <c r="U347" s="47" t="s">
        <v>2312</v>
      </c>
      <c r="V347" s="570"/>
      <c r="W347" s="561"/>
      <c r="X347" s="524"/>
      <c r="Y347" s="524"/>
      <c r="Z347" s="524"/>
      <c r="AA347" s="524"/>
      <c r="AB347" s="524"/>
      <c r="AC347" s="524"/>
      <c r="AD347" s="524"/>
      <c r="AE347" s="524"/>
    </row>
    <row r="348" hidden="1">
      <c r="A348" s="183">
        <f t="shared" si="88"/>
        <v>336</v>
      </c>
      <c r="B348" s="181" t="str">
        <f t="shared" si="95"/>
        <v>P8</v>
      </c>
      <c r="C348" s="182" t="str">
        <f t="shared" si="103"/>
        <v>09</v>
      </c>
      <c r="D348" s="182" t="str">
        <f>RIGHT(E348,2.2)</f>
        <v>34</v>
      </c>
      <c r="E348" s="191" t="s">
        <v>2379</v>
      </c>
      <c r="F348" s="210" t="s">
        <v>43</v>
      </c>
      <c r="G348" s="344" t="s">
        <v>2253</v>
      </c>
      <c r="H348" s="148"/>
      <c r="I348" s="345"/>
      <c r="J348" s="345"/>
      <c r="K348" s="344">
        <v>2.449425912E9</v>
      </c>
      <c r="L348" s="344"/>
      <c r="M348" s="344"/>
      <c r="N348" s="344"/>
      <c r="O348" s="544" t="s">
        <v>117</v>
      </c>
      <c r="P348" s="42"/>
      <c r="Q348" s="246" t="s">
        <v>0</v>
      </c>
      <c r="R348" s="553"/>
      <c r="S348" s="28" t="s">
        <v>46</v>
      </c>
      <c r="T348" s="130"/>
      <c r="U348" s="47"/>
      <c r="V348" s="570"/>
      <c r="W348" s="217"/>
      <c r="X348" s="524"/>
      <c r="Y348" s="524"/>
      <c r="Z348" s="524"/>
      <c r="AA348" s="524"/>
      <c r="AB348" s="524"/>
      <c r="AC348" s="524"/>
      <c r="AD348" s="524"/>
      <c r="AE348" s="524"/>
    </row>
    <row r="349" hidden="1">
      <c r="A349" s="183">
        <f t="shared" si="88"/>
        <v>337</v>
      </c>
      <c r="B349" s="181" t="str">
        <f t="shared" si="95"/>
        <v>P4</v>
      </c>
      <c r="C349" s="182" t="str">
        <f t="shared" si="103"/>
        <v>08</v>
      </c>
      <c r="D349" s="182" t="str">
        <f>RIGHT(E349,2)</f>
        <v>7 </v>
      </c>
      <c r="E349" s="527" t="s">
        <v>2380</v>
      </c>
      <c r="F349" s="210" t="s">
        <v>32</v>
      </c>
      <c r="G349" s="612" t="s">
        <v>2381</v>
      </c>
      <c r="H349" s="36">
        <f>K349/1.12</f>
        <v>2905115321</v>
      </c>
      <c r="I349" s="37"/>
      <c r="J349" s="37"/>
      <c r="K349" s="612">
        <v>3.253729159E9</v>
      </c>
      <c r="L349" s="612"/>
      <c r="M349" s="612"/>
      <c r="N349" s="612"/>
      <c r="O349" s="200" t="s">
        <v>52</v>
      </c>
      <c r="P349" s="42">
        <f t="shared" ref="P349:P350" si="107">IF(F349="2BR",150000000,IF(F349="Studio",50000000,100000000))</f>
        <v>150000000</v>
      </c>
      <c r="Q349" s="246" t="s">
        <v>0</v>
      </c>
      <c r="R349" s="560"/>
      <c r="S349" s="28"/>
      <c r="T349" s="130">
        <v>45775.0</v>
      </c>
      <c r="U349" s="47" t="s">
        <v>2312</v>
      </c>
      <c r="V349" s="570"/>
      <c r="W349" s="217"/>
      <c r="X349" s="524"/>
      <c r="Y349" s="524"/>
      <c r="Z349" s="524"/>
      <c r="AA349" s="524"/>
      <c r="AB349" s="524"/>
      <c r="AC349" s="524"/>
      <c r="AD349" s="524"/>
      <c r="AE349" s="524"/>
    </row>
    <row r="350" hidden="1">
      <c r="A350" s="183">
        <f t="shared" si="88"/>
        <v>338</v>
      </c>
      <c r="B350" s="181" t="str">
        <f t="shared" si="95"/>
        <v>P4</v>
      </c>
      <c r="C350" s="182" t="str">
        <f t="shared" ref="C350:C351" si="108">MID(E350,3,3)</f>
        <v>03A</v>
      </c>
      <c r="D350" s="182" t="str">
        <f>RIGHT(E350,3)</f>
        <v>12B</v>
      </c>
      <c r="E350" s="219" t="s">
        <v>2382</v>
      </c>
      <c r="F350" s="220" t="s">
        <v>43</v>
      </c>
      <c r="G350" s="97">
        <v>46.1</v>
      </c>
      <c r="H350" s="52">
        <v>2.063308536E9</v>
      </c>
      <c r="I350" s="52">
        <v>2.06330854E8</v>
      </c>
      <c r="J350" s="52">
        <v>4.1266171E7</v>
      </c>
      <c r="K350" s="97">
        <v>2.310905561E9</v>
      </c>
      <c r="L350" s="97"/>
      <c r="M350" s="97"/>
      <c r="N350" s="97"/>
      <c r="O350" s="544" t="s">
        <v>135</v>
      </c>
      <c r="P350" s="42">
        <f t="shared" si="107"/>
        <v>100000000</v>
      </c>
      <c r="Q350" s="246" t="s">
        <v>0</v>
      </c>
      <c r="R350" s="549" t="s">
        <v>2383</v>
      </c>
      <c r="S350" s="28" t="s">
        <v>46</v>
      </c>
      <c r="T350" s="130">
        <v>45776.0</v>
      </c>
      <c r="U350" s="47" t="s">
        <v>2312</v>
      </c>
      <c r="V350" s="570"/>
      <c r="W350" s="217"/>
      <c r="X350" s="524"/>
      <c r="Y350" s="524"/>
      <c r="Z350" s="524"/>
      <c r="AA350" s="524"/>
      <c r="AB350" s="524"/>
      <c r="AC350" s="524"/>
      <c r="AD350" s="524"/>
      <c r="AE350" s="524"/>
    </row>
    <row r="351" hidden="1">
      <c r="A351" s="183">
        <f t="shared" si="88"/>
        <v>339</v>
      </c>
      <c r="B351" s="181" t="str">
        <f t="shared" si="95"/>
        <v>P8</v>
      </c>
      <c r="C351" s="182" t="str">
        <f t="shared" si="108"/>
        <v>03A</v>
      </c>
      <c r="D351" s="182" t="str">
        <f t="shared" ref="D351:D353" si="109">RIGHT(E351,2.2)</f>
        <v>33</v>
      </c>
      <c r="E351" s="183" t="s">
        <v>2384</v>
      </c>
      <c r="F351" s="210" t="s">
        <v>37</v>
      </c>
      <c r="G351" s="344" t="s">
        <v>1758</v>
      </c>
      <c r="H351" s="148"/>
      <c r="I351" s="345"/>
      <c r="J351" s="345"/>
      <c r="K351" s="344">
        <v>1.644481863E9</v>
      </c>
      <c r="L351" s="344"/>
      <c r="M351" s="344"/>
      <c r="N351" s="344"/>
      <c r="O351" s="544" t="s">
        <v>52</v>
      </c>
      <c r="P351" s="42"/>
      <c r="Q351" s="246" t="s">
        <v>0</v>
      </c>
      <c r="R351" s="553"/>
      <c r="S351" s="28" t="s">
        <v>46</v>
      </c>
      <c r="T351" s="130"/>
      <c r="U351" s="47"/>
      <c r="V351" s="570"/>
      <c r="W351" s="217"/>
      <c r="X351" s="524"/>
      <c r="Y351" s="524"/>
      <c r="Z351" s="524"/>
      <c r="AA351" s="524"/>
      <c r="AB351" s="524"/>
      <c r="AC351" s="524"/>
      <c r="AD351" s="524"/>
      <c r="AE351" s="524"/>
    </row>
    <row r="352" hidden="1">
      <c r="A352" s="183">
        <f t="shared" si="88"/>
        <v>340</v>
      </c>
      <c r="B352" s="181" t="str">
        <f t="shared" si="95"/>
        <v>P8</v>
      </c>
      <c r="C352" s="182" t="str">
        <f t="shared" ref="C352:C559" si="110">MID(E352,3,2)</f>
        <v>06</v>
      </c>
      <c r="D352" s="182" t="str">
        <f t="shared" si="109"/>
        <v>27</v>
      </c>
      <c r="E352" s="183" t="s">
        <v>2345</v>
      </c>
      <c r="F352" s="210" t="s">
        <v>43</v>
      </c>
      <c r="G352" s="344" t="s">
        <v>2253</v>
      </c>
      <c r="H352" s="148"/>
      <c r="I352" s="345"/>
      <c r="J352" s="345"/>
      <c r="K352" s="344">
        <v>2.426368154E9</v>
      </c>
      <c r="L352" s="344"/>
      <c r="M352" s="344"/>
      <c r="N352" s="344"/>
      <c r="O352" s="544" t="s">
        <v>135</v>
      </c>
      <c r="P352" s="42"/>
      <c r="Q352" s="246" t="s">
        <v>0</v>
      </c>
      <c r="R352" s="553"/>
      <c r="S352" s="28" t="s">
        <v>46</v>
      </c>
      <c r="T352" s="130"/>
      <c r="U352" s="47"/>
      <c r="V352" s="570"/>
      <c r="W352" s="217"/>
      <c r="X352" s="524"/>
      <c r="Y352" s="524"/>
      <c r="Z352" s="524"/>
      <c r="AA352" s="524"/>
      <c r="AB352" s="524"/>
      <c r="AC352" s="524"/>
      <c r="AD352" s="524"/>
      <c r="AE352" s="524"/>
    </row>
    <row r="353" hidden="1">
      <c r="A353" s="183">
        <f t="shared" si="88"/>
        <v>341</v>
      </c>
      <c r="B353" s="181" t="str">
        <f t="shared" si="95"/>
        <v>P8</v>
      </c>
      <c r="C353" s="182" t="str">
        <f t="shared" si="110"/>
        <v>06</v>
      </c>
      <c r="D353" s="182" t="str">
        <f t="shared" si="109"/>
        <v>28</v>
      </c>
      <c r="E353" s="183" t="s">
        <v>2385</v>
      </c>
      <c r="F353" s="210" t="s">
        <v>43</v>
      </c>
      <c r="G353" s="344" t="s">
        <v>2258</v>
      </c>
      <c r="H353" s="148"/>
      <c r="I353" s="345"/>
      <c r="J353" s="345"/>
      <c r="K353" s="344">
        <v>2.431465567E9</v>
      </c>
      <c r="L353" s="344"/>
      <c r="M353" s="344"/>
      <c r="N353" s="344"/>
      <c r="O353" s="544" t="s">
        <v>135</v>
      </c>
      <c r="P353" s="42"/>
      <c r="Q353" s="246" t="s">
        <v>0</v>
      </c>
      <c r="R353" s="549" t="s">
        <v>2386</v>
      </c>
      <c r="S353" s="28" t="s">
        <v>46</v>
      </c>
      <c r="T353" s="130"/>
      <c r="U353" s="47"/>
      <c r="V353" s="570"/>
      <c r="W353" s="217"/>
      <c r="X353" s="524"/>
      <c r="Y353" s="524"/>
      <c r="Z353" s="524"/>
      <c r="AA353" s="524"/>
      <c r="AB353" s="524"/>
      <c r="AC353" s="524"/>
      <c r="AD353" s="524"/>
      <c r="AE353" s="524"/>
    </row>
    <row r="354" hidden="1">
      <c r="A354" s="183">
        <f t="shared" si="88"/>
        <v>342</v>
      </c>
      <c r="B354" s="181" t="str">
        <f t="shared" si="95"/>
        <v>P3</v>
      </c>
      <c r="C354" s="182" t="str">
        <f t="shared" si="110"/>
        <v>07</v>
      </c>
      <c r="D354" s="182" t="str">
        <f t="shared" ref="D354:D355" si="111">RIGHT(E354,3)</f>
        <v>21	</v>
      </c>
      <c r="E354" s="183" t="s">
        <v>2387</v>
      </c>
      <c r="F354" s="210" t="s">
        <v>2388</v>
      </c>
      <c r="G354" s="610" t="s">
        <v>2389</v>
      </c>
      <c r="H354" s="611">
        <f t="shared" ref="H354:H355" si="112">K354/1.12</f>
        <v>2061926873</v>
      </c>
      <c r="I354" s="611"/>
      <c r="J354" s="611"/>
      <c r="K354" s="612">
        <v>2.309358098E9</v>
      </c>
      <c r="L354" s="612"/>
      <c r="M354" s="612"/>
      <c r="N354" s="612"/>
      <c r="O354" s="200" t="s">
        <v>117</v>
      </c>
      <c r="P354" s="42">
        <f t="shared" ref="P354:P357" si="113">IF(F354="2BR",150000000,IF(F354="Studio",50000000,100000000))</f>
        <v>100000000</v>
      </c>
      <c r="Q354" s="223" t="s">
        <v>0</v>
      </c>
      <c r="R354" s="560"/>
      <c r="S354" s="28"/>
      <c r="T354" s="130">
        <v>45780.0</v>
      </c>
      <c r="U354" s="47" t="s">
        <v>2312</v>
      </c>
      <c r="V354" s="570"/>
      <c r="W354" s="217"/>
      <c r="X354" s="524"/>
      <c r="Y354" s="524"/>
      <c r="Z354" s="524"/>
      <c r="AA354" s="524"/>
      <c r="AB354" s="524"/>
      <c r="AC354" s="524"/>
      <c r="AD354" s="524"/>
      <c r="AE354" s="524"/>
    </row>
    <row r="355" hidden="1">
      <c r="A355" s="183">
        <f t="shared" si="88"/>
        <v>343</v>
      </c>
      <c r="B355" s="181" t="str">
        <f t="shared" si="95"/>
        <v>P3</v>
      </c>
      <c r="C355" s="182" t="str">
        <f t="shared" si="110"/>
        <v>08</v>
      </c>
      <c r="D355" s="182" t="str">
        <f t="shared" si="111"/>
        <v>23 </v>
      </c>
      <c r="E355" s="183" t="s">
        <v>2390</v>
      </c>
      <c r="F355" s="210" t="s">
        <v>43</v>
      </c>
      <c r="G355" s="610" t="s">
        <v>2084</v>
      </c>
      <c r="H355" s="611">
        <f t="shared" si="112"/>
        <v>2085840370</v>
      </c>
      <c r="I355" s="611"/>
      <c r="J355" s="611"/>
      <c r="K355" s="612">
        <v>2.336141214E9</v>
      </c>
      <c r="L355" s="612"/>
      <c r="M355" s="612"/>
      <c r="N355" s="612"/>
      <c r="O355" s="200" t="s">
        <v>135</v>
      </c>
      <c r="P355" s="42">
        <f t="shared" si="113"/>
        <v>100000000</v>
      </c>
      <c r="Q355" s="223" t="s">
        <v>0</v>
      </c>
      <c r="R355" s="563"/>
      <c r="S355" s="28" t="s">
        <v>46</v>
      </c>
      <c r="T355" s="130"/>
      <c r="U355" s="47" t="s">
        <v>2391</v>
      </c>
      <c r="V355" s="570"/>
      <c r="W355" s="217"/>
      <c r="X355" s="524"/>
      <c r="Y355" s="524"/>
      <c r="Z355" s="524"/>
      <c r="AA355" s="524"/>
      <c r="AB355" s="524"/>
      <c r="AC355" s="524"/>
      <c r="AD355" s="524"/>
      <c r="AE355" s="524"/>
    </row>
    <row r="356" hidden="1">
      <c r="A356" s="183">
        <f t="shared" si="88"/>
        <v>344</v>
      </c>
      <c r="B356" s="181" t="str">
        <f t="shared" si="95"/>
        <v>P5</v>
      </c>
      <c r="C356" s="182" t="str">
        <f t="shared" si="110"/>
        <v>02</v>
      </c>
      <c r="D356" s="182" t="s">
        <v>2392</v>
      </c>
      <c r="E356" s="191" t="s">
        <v>2393</v>
      </c>
      <c r="F356" s="43" t="s">
        <v>43</v>
      </c>
      <c r="G356" s="243"/>
      <c r="H356" s="368">
        <v>1.952146433E9</v>
      </c>
      <c r="I356" s="596"/>
      <c r="J356" s="596"/>
      <c r="K356" s="243">
        <v>2.186404005E9</v>
      </c>
      <c r="L356" s="243"/>
      <c r="M356" s="243"/>
      <c r="N356" s="243"/>
      <c r="O356" s="544" t="s">
        <v>350</v>
      </c>
      <c r="P356" s="42">
        <f t="shared" si="113"/>
        <v>100000000</v>
      </c>
      <c r="Q356" s="246" t="s">
        <v>0</v>
      </c>
      <c r="R356" s="553"/>
      <c r="S356" s="28"/>
      <c r="T356" s="130"/>
      <c r="U356" s="47" t="s">
        <v>2391</v>
      </c>
      <c r="V356" s="570"/>
      <c r="W356" s="217"/>
      <c r="X356" s="524"/>
      <c r="Y356" s="524"/>
      <c r="Z356" s="524"/>
      <c r="AA356" s="524"/>
      <c r="AB356" s="524"/>
      <c r="AC356" s="524"/>
      <c r="AD356" s="524"/>
      <c r="AE356" s="524"/>
    </row>
    <row r="357" hidden="1">
      <c r="A357" s="183">
        <f t="shared" si="88"/>
        <v>345</v>
      </c>
      <c r="B357" s="181" t="str">
        <f t="shared" si="95"/>
        <v>P5</v>
      </c>
      <c r="C357" s="182" t="str">
        <f t="shared" si="110"/>
        <v>07</v>
      </c>
      <c r="D357" s="182" t="s">
        <v>2394</v>
      </c>
      <c r="E357" s="191" t="s">
        <v>2395</v>
      </c>
      <c r="F357" s="27" t="s">
        <v>2396</v>
      </c>
      <c r="G357" s="243" t="s">
        <v>2397</v>
      </c>
      <c r="H357" s="596">
        <f>K357/1.12</f>
        <v>2102315799</v>
      </c>
      <c r="I357" s="596"/>
      <c r="J357" s="596"/>
      <c r="K357" s="243">
        <v>2.354593695E9</v>
      </c>
      <c r="L357" s="243"/>
      <c r="M357" s="243"/>
      <c r="N357" s="243"/>
      <c r="O357" s="544" t="s">
        <v>52</v>
      </c>
      <c r="P357" s="42">
        <f t="shared" si="113"/>
        <v>100000000</v>
      </c>
      <c r="Q357" s="246" t="s">
        <v>0</v>
      </c>
      <c r="R357" s="553"/>
      <c r="S357" s="28"/>
      <c r="T357" s="130"/>
      <c r="U357" s="47" t="s">
        <v>2391</v>
      </c>
      <c r="V357" s="570"/>
      <c r="W357" s="217"/>
      <c r="X357" s="524"/>
      <c r="Y357" s="524"/>
      <c r="Z357" s="524"/>
      <c r="AA357" s="524"/>
      <c r="AB357" s="524"/>
      <c r="AC357" s="524"/>
      <c r="AD357" s="524"/>
      <c r="AE357" s="524"/>
    </row>
    <row r="358" hidden="1">
      <c r="A358" s="183">
        <f t="shared" si="88"/>
        <v>346</v>
      </c>
      <c r="B358" s="181" t="str">
        <f t="shared" si="95"/>
        <v>P5</v>
      </c>
      <c r="C358" s="182" t="str">
        <f t="shared" si="110"/>
        <v>02</v>
      </c>
      <c r="D358" s="182" t="s">
        <v>2398</v>
      </c>
      <c r="E358" s="605" t="s">
        <v>2399</v>
      </c>
      <c r="F358" s="200" t="s">
        <v>32</v>
      </c>
      <c r="G358" s="544" t="s">
        <v>2400</v>
      </c>
      <c r="H358" s="567">
        <v>2.828083371E9</v>
      </c>
      <c r="I358" s="568"/>
      <c r="J358" s="568"/>
      <c r="K358" s="544">
        <v>3.167453376E9</v>
      </c>
      <c r="L358" s="544"/>
      <c r="M358" s="544"/>
      <c r="N358" s="544"/>
      <c r="O358" s="200" t="s">
        <v>52</v>
      </c>
      <c r="P358" s="42"/>
      <c r="Q358" s="246" t="s">
        <v>0</v>
      </c>
      <c r="R358" s="560"/>
      <c r="S358" s="28"/>
      <c r="T358" s="130"/>
      <c r="U358" s="47" t="s">
        <v>2338</v>
      </c>
      <c r="V358" s="570"/>
      <c r="W358" s="217"/>
      <c r="X358" s="524"/>
      <c r="Y358" s="524"/>
      <c r="Z358" s="524"/>
      <c r="AA358" s="524"/>
      <c r="AB358" s="524"/>
      <c r="AC358" s="524"/>
      <c r="AD358" s="524"/>
      <c r="AE358" s="524"/>
    </row>
    <row r="359" hidden="1">
      <c r="A359" s="183">
        <f t="shared" si="88"/>
        <v>347</v>
      </c>
      <c r="B359" s="181" t="str">
        <f t="shared" si="95"/>
        <v>P5</v>
      </c>
      <c r="C359" s="182" t="str">
        <f t="shared" si="110"/>
        <v>02</v>
      </c>
      <c r="D359" s="182" t="s">
        <v>2401</v>
      </c>
      <c r="E359" s="191" t="s">
        <v>2402</v>
      </c>
      <c r="F359" s="27" t="s">
        <v>2396</v>
      </c>
      <c r="G359" s="243" t="s">
        <v>2403</v>
      </c>
      <c r="H359" s="596">
        <f>K359/1.12</f>
        <v>1937094231</v>
      </c>
      <c r="I359" s="596"/>
      <c r="J359" s="596"/>
      <c r="K359" s="243">
        <v>2.169545539E9</v>
      </c>
      <c r="L359" s="243"/>
      <c r="M359" s="243"/>
      <c r="N359" s="243"/>
      <c r="O359" s="544" t="s">
        <v>117</v>
      </c>
      <c r="P359" s="42">
        <f>IF(F359="2BR",150000000,IF(F359="Studio",50000000,100000000))</f>
        <v>100000000</v>
      </c>
      <c r="Q359" s="246" t="s">
        <v>0</v>
      </c>
      <c r="R359" s="553"/>
      <c r="S359" s="28"/>
      <c r="T359" s="130"/>
      <c r="U359" s="47" t="s">
        <v>2404</v>
      </c>
      <c r="V359" s="570"/>
      <c r="W359" s="217"/>
      <c r="X359" s="524"/>
      <c r="Y359" s="524"/>
      <c r="Z359" s="524"/>
      <c r="AA359" s="524"/>
      <c r="AB359" s="524"/>
      <c r="AC359" s="524"/>
      <c r="AD359" s="524"/>
      <c r="AE359" s="524"/>
    </row>
    <row r="360" hidden="1">
      <c r="A360" s="183">
        <f t="shared" si="88"/>
        <v>348</v>
      </c>
      <c r="B360" s="181" t="str">
        <f t="shared" si="95"/>
        <v>P5</v>
      </c>
      <c r="C360" s="182" t="str">
        <f t="shared" si="110"/>
        <v>03</v>
      </c>
      <c r="D360" s="182" t="s">
        <v>2405</v>
      </c>
      <c r="E360" s="209" t="s">
        <v>2406</v>
      </c>
      <c r="F360" s="210" t="s">
        <v>37</v>
      </c>
      <c r="G360" s="344">
        <v>30.0</v>
      </c>
      <c r="H360" s="345">
        <v>1.419856436E9</v>
      </c>
      <c r="I360" s="54"/>
      <c r="J360" s="54"/>
      <c r="K360" s="344">
        <v>1.590239208E9</v>
      </c>
      <c r="L360" s="344"/>
      <c r="M360" s="344"/>
      <c r="N360" s="344"/>
      <c r="O360" s="544" t="s">
        <v>135</v>
      </c>
      <c r="P360" s="42"/>
      <c r="Q360" s="246" t="s">
        <v>0</v>
      </c>
      <c r="R360" s="553"/>
      <c r="S360" s="28"/>
      <c r="T360" s="130"/>
      <c r="U360" s="47" t="s">
        <v>2407</v>
      </c>
      <c r="V360" s="570"/>
      <c r="W360" s="217"/>
      <c r="X360" s="524"/>
      <c r="Y360" s="524"/>
      <c r="Z360" s="524"/>
      <c r="AA360" s="524"/>
      <c r="AB360" s="524"/>
      <c r="AC360" s="524"/>
      <c r="AD360" s="524"/>
      <c r="AE360" s="524"/>
    </row>
    <row r="361" hidden="1">
      <c r="A361" s="183">
        <f t="shared" si="88"/>
        <v>349</v>
      </c>
      <c r="B361" s="181" t="str">
        <f t="shared" si="95"/>
        <v>P3</v>
      </c>
      <c r="C361" s="182" t="str">
        <f t="shared" si="110"/>
        <v>03</v>
      </c>
      <c r="D361" s="182" t="str">
        <f t="shared" ref="D361:D363" si="114">RIGHT(E361,2)</f>
        <v>30</v>
      </c>
      <c r="E361" s="183" t="s">
        <v>2408</v>
      </c>
      <c r="F361" s="210" t="s">
        <v>43</v>
      </c>
      <c r="G361" s="610" t="s">
        <v>2084</v>
      </c>
      <c r="H361" s="611">
        <f t="shared" ref="H361:H362" si="115">K361/1.12</f>
        <v>2008077289</v>
      </c>
      <c r="I361" s="611"/>
      <c r="J361" s="611"/>
      <c r="K361" s="612">
        <v>2.249046564E9</v>
      </c>
      <c r="L361" s="612"/>
      <c r="M361" s="612"/>
      <c r="N361" s="612"/>
      <c r="O361" s="200" t="s">
        <v>135</v>
      </c>
      <c r="P361" s="42">
        <f t="shared" ref="P361:P362" si="116">IF(F361="2BR",150000000,IF(F361="Studio",50000000,100000000))</f>
        <v>100000000</v>
      </c>
      <c r="Q361" s="223" t="s">
        <v>0</v>
      </c>
      <c r="R361" s="560"/>
      <c r="S361" s="28"/>
      <c r="T361" s="130">
        <v>45772.0</v>
      </c>
      <c r="U361" s="47" t="s">
        <v>2312</v>
      </c>
      <c r="V361" s="570"/>
      <c r="W361" s="217"/>
      <c r="X361" s="524"/>
      <c r="Y361" s="524"/>
      <c r="Z361" s="524"/>
      <c r="AA361" s="524"/>
      <c r="AB361" s="524"/>
      <c r="AC361" s="524"/>
      <c r="AD361" s="524"/>
      <c r="AE361" s="524"/>
    </row>
    <row r="362" hidden="1">
      <c r="A362" s="183">
        <f t="shared" si="88"/>
        <v>350</v>
      </c>
      <c r="B362" s="181" t="str">
        <f t="shared" si="95"/>
        <v>P3</v>
      </c>
      <c r="C362" s="182" t="str">
        <f t="shared" si="110"/>
        <v>03</v>
      </c>
      <c r="D362" s="182" t="str">
        <f t="shared" si="114"/>
        <v>31</v>
      </c>
      <c r="E362" s="183" t="s">
        <v>2409</v>
      </c>
      <c r="F362" s="210" t="s">
        <v>43</v>
      </c>
      <c r="G362" s="610" t="s">
        <v>2084</v>
      </c>
      <c r="H362" s="611">
        <f t="shared" si="115"/>
        <v>2008077289</v>
      </c>
      <c r="I362" s="611"/>
      <c r="J362" s="611"/>
      <c r="K362" s="612">
        <v>2.249046564E9</v>
      </c>
      <c r="L362" s="612"/>
      <c r="M362" s="612"/>
      <c r="N362" s="612"/>
      <c r="O362" s="619" t="s">
        <v>350</v>
      </c>
      <c r="P362" s="42">
        <f t="shared" si="116"/>
        <v>100000000</v>
      </c>
      <c r="Q362" s="223" t="s">
        <v>0</v>
      </c>
      <c r="R362" s="620"/>
      <c r="S362" s="28"/>
      <c r="T362" s="130">
        <v>45772.0</v>
      </c>
      <c r="U362" s="47" t="s">
        <v>2312</v>
      </c>
      <c r="V362" s="570"/>
      <c r="W362" s="217"/>
      <c r="X362" s="524"/>
      <c r="Y362" s="524"/>
      <c r="Z362" s="524"/>
      <c r="AA362" s="524"/>
      <c r="AB362" s="524"/>
      <c r="AC362" s="524"/>
      <c r="AD362" s="524"/>
      <c r="AE362" s="524"/>
    </row>
    <row r="363" hidden="1">
      <c r="A363" s="183">
        <f t="shared" si="88"/>
        <v>351</v>
      </c>
      <c r="B363" s="181" t="str">
        <f t="shared" si="95"/>
        <v>P3</v>
      </c>
      <c r="C363" s="182" t="str">
        <f t="shared" si="110"/>
        <v>03</v>
      </c>
      <c r="D363" s="182" t="str">
        <f t="shared" si="114"/>
        <v>40</v>
      </c>
      <c r="E363" s="591" t="s">
        <v>2410</v>
      </c>
      <c r="F363" s="558" t="s">
        <v>43</v>
      </c>
      <c r="G363" s="592">
        <v>46.1</v>
      </c>
      <c r="H363" s="592">
        <v>2.71013347E9</v>
      </c>
      <c r="I363" s="592">
        <v>2.71013347E8</v>
      </c>
      <c r="J363" s="592">
        <v>5.4202669E7</v>
      </c>
      <c r="K363" s="592">
        <v>3.035349486E9</v>
      </c>
      <c r="L363" s="592"/>
      <c r="M363" s="592"/>
      <c r="N363" s="592"/>
      <c r="O363" s="98"/>
      <c r="P363" s="42"/>
      <c r="Q363" s="246" t="s">
        <v>0</v>
      </c>
      <c r="R363" s="594"/>
      <c r="S363" s="28"/>
      <c r="T363" s="130"/>
      <c r="U363" s="47"/>
      <c r="V363" s="570"/>
      <c r="W363" s="217"/>
      <c r="X363" s="524"/>
      <c r="Y363" s="524"/>
      <c r="Z363" s="524"/>
      <c r="AA363" s="524"/>
      <c r="AB363" s="524"/>
      <c r="AC363" s="524"/>
      <c r="AD363" s="524"/>
      <c r="AE363" s="524"/>
    </row>
    <row r="364" hidden="1">
      <c r="A364" s="183">
        <f t="shared" si="88"/>
        <v>352</v>
      </c>
      <c r="B364" s="181" t="str">
        <f t="shared" si="95"/>
        <v>P3</v>
      </c>
      <c r="C364" s="182" t="str">
        <f t="shared" si="110"/>
        <v>06</v>
      </c>
      <c r="D364" s="182" t="str">
        <f>RIGHT(E364,3)</f>
        <v>27 </v>
      </c>
      <c r="E364" s="183" t="s">
        <v>2411</v>
      </c>
      <c r="F364" s="210" t="s">
        <v>37</v>
      </c>
      <c r="G364" s="610" t="s">
        <v>2412</v>
      </c>
      <c r="H364" s="611">
        <f t="shared" ref="H364:H365" si="117">K364/1.12</f>
        <v>1399931921</v>
      </c>
      <c r="I364" s="611"/>
      <c r="J364" s="611"/>
      <c r="K364" s="612">
        <v>1.567923751E9</v>
      </c>
      <c r="L364" s="612"/>
      <c r="M364" s="612"/>
      <c r="N364" s="612"/>
      <c r="O364" s="621"/>
      <c r="P364" s="42">
        <f t="shared" ref="P364:P366" si="118">IF(F364="2BR",150000000,IF(F364="Studio",50000000,100000000))</f>
        <v>50000000</v>
      </c>
      <c r="Q364" s="223" t="s">
        <v>0</v>
      </c>
      <c r="R364" s="620"/>
      <c r="S364" s="28"/>
      <c r="T364" s="130"/>
      <c r="U364" s="47" t="s">
        <v>2312</v>
      </c>
      <c r="V364" s="570"/>
      <c r="W364" s="217"/>
      <c r="X364" s="524"/>
      <c r="Y364" s="524"/>
      <c r="Z364" s="524"/>
      <c r="AA364" s="524"/>
      <c r="AB364" s="524"/>
      <c r="AC364" s="524"/>
      <c r="AD364" s="524"/>
      <c r="AE364" s="524"/>
    </row>
    <row r="365" hidden="1">
      <c r="A365" s="183">
        <f t="shared" si="88"/>
        <v>353</v>
      </c>
      <c r="B365" s="181" t="str">
        <f t="shared" si="95"/>
        <v>P5</v>
      </c>
      <c r="C365" s="182" t="str">
        <f t="shared" si="110"/>
        <v>03</v>
      </c>
      <c r="D365" s="182" t="s">
        <v>2413</v>
      </c>
      <c r="E365" s="191" t="s">
        <v>2414</v>
      </c>
      <c r="F365" s="220" t="s">
        <v>37</v>
      </c>
      <c r="G365" s="622">
        <v>45960.0</v>
      </c>
      <c r="H365" s="596">
        <f t="shared" si="117"/>
        <v>1331552081</v>
      </c>
      <c r="I365" s="596"/>
      <c r="J365" s="596"/>
      <c r="K365" s="243">
        <v>1.491338331E9</v>
      </c>
      <c r="L365" s="243"/>
      <c r="M365" s="243"/>
      <c r="N365" s="243"/>
      <c r="O365" s="544" t="s">
        <v>117</v>
      </c>
      <c r="P365" s="42">
        <f t="shared" si="118"/>
        <v>50000000</v>
      </c>
      <c r="Q365" s="246" t="s">
        <v>0</v>
      </c>
      <c r="R365" s="553"/>
      <c r="S365" s="28"/>
      <c r="T365" s="130"/>
      <c r="U365" s="47" t="s">
        <v>2404</v>
      </c>
      <c r="V365" s="570"/>
      <c r="W365" s="217"/>
      <c r="X365" s="524"/>
      <c r="Y365" s="524"/>
      <c r="Z365" s="524"/>
      <c r="AA365" s="524"/>
      <c r="AB365" s="524"/>
      <c r="AC365" s="524"/>
      <c r="AD365" s="524"/>
      <c r="AE365" s="524"/>
    </row>
    <row r="366" hidden="1">
      <c r="A366" s="183">
        <f t="shared" si="88"/>
        <v>354</v>
      </c>
      <c r="B366" s="623" t="str">
        <f t="shared" si="95"/>
        <v>P5</v>
      </c>
      <c r="C366" s="624" t="str">
        <f t="shared" si="110"/>
        <v>03</v>
      </c>
      <c r="D366" s="624" t="s">
        <v>2415</v>
      </c>
      <c r="E366" s="591" t="s">
        <v>2416</v>
      </c>
      <c r="F366" s="558" t="s">
        <v>43</v>
      </c>
      <c r="G366" s="592">
        <v>45.9</v>
      </c>
      <c r="H366" s="54">
        <v>2.216060768E9</v>
      </c>
      <c r="I366" s="54">
        <v>2.21606077E8</v>
      </c>
      <c r="J366" s="54">
        <v>4.4321215E7</v>
      </c>
      <c r="K366" s="592">
        <v>2.48198806E9</v>
      </c>
      <c r="L366" s="592"/>
      <c r="M366" s="592"/>
      <c r="N366" s="592"/>
      <c r="O366" s="625" t="s">
        <v>350</v>
      </c>
      <c r="P366" s="626">
        <f t="shared" si="118"/>
        <v>100000000</v>
      </c>
      <c r="Q366" s="610" t="s">
        <v>0</v>
      </c>
      <c r="R366" s="627"/>
      <c r="S366" s="43"/>
      <c r="T366" s="628"/>
      <c r="U366" s="629" t="s">
        <v>2391</v>
      </c>
      <c r="V366" s="630"/>
      <c r="W366" s="217"/>
      <c r="X366" s="524"/>
      <c r="Y366" s="524"/>
      <c r="Z366" s="524"/>
      <c r="AA366" s="524"/>
      <c r="AB366" s="524"/>
      <c r="AC366" s="524"/>
      <c r="AD366" s="524"/>
      <c r="AE366" s="524"/>
    </row>
    <row r="367" hidden="1">
      <c r="A367" s="183">
        <f t="shared" si="88"/>
        <v>355</v>
      </c>
      <c r="B367" s="181" t="str">
        <f t="shared" si="95"/>
        <v>P5</v>
      </c>
      <c r="C367" s="182" t="str">
        <f t="shared" si="110"/>
        <v>03</v>
      </c>
      <c r="D367" s="182" t="s">
        <v>2417</v>
      </c>
      <c r="E367" s="191" t="s">
        <v>2418</v>
      </c>
      <c r="F367" s="220" t="s">
        <v>37</v>
      </c>
      <c r="G367" s="243">
        <v>30.0</v>
      </c>
      <c r="H367" s="596"/>
      <c r="I367" s="596"/>
      <c r="J367" s="596"/>
      <c r="K367" s="243">
        <v>1.590239208E9</v>
      </c>
      <c r="L367" s="243"/>
      <c r="M367" s="243"/>
      <c r="N367" s="243"/>
      <c r="O367" s="544" t="s">
        <v>135</v>
      </c>
      <c r="P367" s="42"/>
      <c r="Q367" s="246" t="s">
        <v>0</v>
      </c>
      <c r="R367" s="553"/>
      <c r="S367" s="28"/>
      <c r="T367" s="130"/>
      <c r="U367" s="47" t="s">
        <v>2407</v>
      </c>
      <c r="V367" s="570"/>
      <c r="W367" s="217"/>
      <c r="X367" s="524"/>
      <c r="Y367" s="524"/>
      <c r="Z367" s="524"/>
      <c r="AA367" s="524"/>
      <c r="AB367" s="524"/>
      <c r="AC367" s="524"/>
      <c r="AD367" s="524"/>
      <c r="AE367" s="524"/>
    </row>
    <row r="368" hidden="1">
      <c r="A368" s="183">
        <f t="shared" si="88"/>
        <v>356</v>
      </c>
      <c r="B368" s="181" t="str">
        <f t="shared" si="95"/>
        <v>P4</v>
      </c>
      <c r="C368" s="182" t="str">
        <f t="shared" si="110"/>
        <v>08</v>
      </c>
      <c r="D368" s="182" t="str">
        <f>RIGHT(E368,3)</f>
        <v>12 </v>
      </c>
      <c r="E368" s="527" t="s">
        <v>2419</v>
      </c>
      <c r="F368" s="210" t="s">
        <v>43</v>
      </c>
      <c r="G368" s="612" t="s">
        <v>2420</v>
      </c>
      <c r="H368" s="36">
        <f t="shared" ref="H368:H370" si="119">K368/1.12</f>
        <v>2164462811</v>
      </c>
      <c r="I368" s="37"/>
      <c r="J368" s="37"/>
      <c r="K368" s="612">
        <v>2.424198348E9</v>
      </c>
      <c r="L368" s="612"/>
      <c r="M368" s="612"/>
      <c r="N368" s="612"/>
      <c r="O368" s="181"/>
      <c r="P368" s="42">
        <f t="shared" ref="P368:P370" si="120">IF(F368="2BR",150000000,IF(F368="Studio",50000000,100000000))</f>
        <v>100000000</v>
      </c>
      <c r="Q368" s="246" t="s">
        <v>0</v>
      </c>
      <c r="R368" s="631"/>
      <c r="S368" s="28"/>
      <c r="T368" s="130">
        <v>45775.0</v>
      </c>
      <c r="U368" s="47" t="s">
        <v>2312</v>
      </c>
      <c r="V368" s="570"/>
      <c r="W368" s="217"/>
      <c r="X368" s="524"/>
      <c r="Y368" s="524"/>
      <c r="Z368" s="524"/>
      <c r="AA368" s="524"/>
      <c r="AB368" s="524"/>
      <c r="AC368" s="524"/>
      <c r="AD368" s="524"/>
      <c r="AE368" s="524"/>
    </row>
    <row r="369" hidden="1">
      <c r="A369" s="183">
        <f t="shared" si="88"/>
        <v>357</v>
      </c>
      <c r="B369" s="181" t="str">
        <f t="shared" si="95"/>
        <v>P4</v>
      </c>
      <c r="C369" s="182" t="str">
        <f t="shared" si="110"/>
        <v>07</v>
      </c>
      <c r="D369" s="182" t="str">
        <f t="shared" ref="D369:D382" si="121">RIGHT(E369,2)</f>
        <v>19</v>
      </c>
      <c r="E369" s="209" t="s">
        <v>2421</v>
      </c>
      <c r="F369" s="210" t="s">
        <v>43</v>
      </c>
      <c r="G369" s="612" t="s">
        <v>1055</v>
      </c>
      <c r="H369" s="611">
        <f t="shared" si="119"/>
        <v>2901346446</v>
      </c>
      <c r="I369" s="37"/>
      <c r="J369" s="37"/>
      <c r="K369" s="612">
        <v>3.24950802E9</v>
      </c>
      <c r="L369" s="612"/>
      <c r="M369" s="612"/>
      <c r="N369" s="612"/>
      <c r="O369" s="181"/>
      <c r="P369" s="42">
        <f t="shared" si="120"/>
        <v>100000000</v>
      </c>
      <c r="Q369" s="246" t="s">
        <v>0</v>
      </c>
      <c r="R369" s="631"/>
      <c r="S369" s="28"/>
      <c r="T369" s="130">
        <v>45772.0</v>
      </c>
      <c r="U369" s="47"/>
      <c r="V369" s="570"/>
      <c r="W369" s="217"/>
      <c r="X369" s="524"/>
      <c r="Y369" s="524"/>
      <c r="Z369" s="524"/>
      <c r="AA369" s="524"/>
      <c r="AB369" s="524"/>
      <c r="AC369" s="524"/>
      <c r="AD369" s="524"/>
      <c r="AE369" s="524"/>
    </row>
    <row r="370" hidden="1">
      <c r="A370" s="183">
        <f t="shared" si="88"/>
        <v>358</v>
      </c>
      <c r="B370" s="181" t="str">
        <f t="shared" si="95"/>
        <v>P3</v>
      </c>
      <c r="C370" s="182" t="str">
        <f t="shared" si="110"/>
        <v>06</v>
      </c>
      <c r="D370" s="182" t="str">
        <f t="shared" si="121"/>
        <v>45</v>
      </c>
      <c r="E370" s="219" t="s">
        <v>2422</v>
      </c>
      <c r="F370" s="558" t="s">
        <v>2375</v>
      </c>
      <c r="G370" s="97" t="s">
        <v>2084</v>
      </c>
      <c r="H370" s="611">
        <f t="shared" si="119"/>
        <v>2768912342</v>
      </c>
      <c r="I370" s="632"/>
      <c r="J370" s="632"/>
      <c r="K370" s="612">
        <v>3.101181823E9</v>
      </c>
      <c r="L370" s="612"/>
      <c r="M370" s="612"/>
      <c r="N370" s="612"/>
      <c r="O370" s="621" t="s">
        <v>350</v>
      </c>
      <c r="P370" s="42">
        <f t="shared" si="120"/>
        <v>100000000</v>
      </c>
      <c r="Q370" s="246" t="s">
        <v>0</v>
      </c>
      <c r="R370" s="620"/>
      <c r="S370" s="28"/>
      <c r="T370" s="130">
        <v>45772.0</v>
      </c>
      <c r="U370" s="47" t="s">
        <v>2391</v>
      </c>
      <c r="V370" s="570"/>
      <c r="W370" s="561"/>
      <c r="X370" s="524"/>
      <c r="Y370" s="524"/>
      <c r="Z370" s="524"/>
      <c r="AA370" s="524"/>
      <c r="AB370" s="524"/>
      <c r="AC370" s="524"/>
      <c r="AD370" s="524"/>
      <c r="AE370" s="524"/>
    </row>
    <row r="371" hidden="1">
      <c r="A371" s="183">
        <f t="shared" si="88"/>
        <v>359</v>
      </c>
      <c r="B371" s="181" t="str">
        <f t="shared" si="95"/>
        <v>P5</v>
      </c>
      <c r="C371" s="182" t="str">
        <f t="shared" si="110"/>
        <v>02</v>
      </c>
      <c r="D371" s="182" t="str">
        <f t="shared" si="121"/>
        <v>39</v>
      </c>
      <c r="E371" s="591" t="s">
        <v>2423</v>
      </c>
      <c r="F371" s="558" t="s">
        <v>43</v>
      </c>
      <c r="G371" s="592">
        <v>45.9</v>
      </c>
      <c r="H371" s="592">
        <v>1.975723294E9</v>
      </c>
      <c r="I371" s="592">
        <v>1.97572329E8</v>
      </c>
      <c r="J371" s="592">
        <v>3.9514466E7</v>
      </c>
      <c r="K371" s="592">
        <v>2.212810089E9</v>
      </c>
      <c r="L371" s="592"/>
      <c r="M371" s="592"/>
      <c r="N371" s="592"/>
      <c r="O371" s="97"/>
      <c r="P371" s="42"/>
      <c r="Q371" s="246" t="s">
        <v>0</v>
      </c>
      <c r="R371" s="594"/>
      <c r="S371" s="28"/>
      <c r="T371" s="130"/>
      <c r="U371" s="47"/>
      <c r="V371" s="570"/>
      <c r="W371" s="217"/>
      <c r="X371" s="524"/>
      <c r="Y371" s="524"/>
      <c r="Z371" s="524"/>
      <c r="AA371" s="524"/>
      <c r="AB371" s="524"/>
      <c r="AC371" s="524"/>
      <c r="AD371" s="524"/>
      <c r="AE371" s="524"/>
    </row>
    <row r="372" hidden="1">
      <c r="A372" s="183">
        <f t="shared" si="88"/>
        <v>360</v>
      </c>
      <c r="B372" s="181" t="str">
        <f t="shared" si="95"/>
        <v>P5</v>
      </c>
      <c r="C372" s="182" t="str">
        <f t="shared" si="110"/>
        <v>02</v>
      </c>
      <c r="D372" s="182" t="str">
        <f t="shared" si="121"/>
        <v>42</v>
      </c>
      <c r="E372" s="591" t="s">
        <v>2424</v>
      </c>
      <c r="F372" s="558" t="s">
        <v>43</v>
      </c>
      <c r="G372" s="592">
        <v>46.0</v>
      </c>
      <c r="H372" s="592">
        <v>1.96067109E9</v>
      </c>
      <c r="I372" s="592">
        <v>1.96067109E8</v>
      </c>
      <c r="J372" s="592">
        <v>3.9213422E7</v>
      </c>
      <c r="K372" s="592">
        <v>2.195951621E9</v>
      </c>
      <c r="L372" s="592"/>
      <c r="M372" s="592"/>
      <c r="N372" s="592"/>
      <c r="O372" s="97"/>
      <c r="P372" s="42"/>
      <c r="Q372" s="246" t="s">
        <v>0</v>
      </c>
      <c r="R372" s="594"/>
      <c r="S372" s="28"/>
      <c r="T372" s="130"/>
      <c r="U372" s="47"/>
      <c r="V372" s="570"/>
      <c r="W372" s="217"/>
      <c r="X372" s="524"/>
      <c r="Y372" s="524"/>
      <c r="Z372" s="524"/>
      <c r="AA372" s="524"/>
      <c r="AB372" s="524"/>
      <c r="AC372" s="524"/>
      <c r="AD372" s="524"/>
      <c r="AE372" s="524"/>
    </row>
    <row r="373" hidden="1">
      <c r="A373" s="183">
        <f t="shared" si="88"/>
        <v>361</v>
      </c>
      <c r="B373" s="181" t="str">
        <f t="shared" si="95"/>
        <v>P5</v>
      </c>
      <c r="C373" s="182" t="str">
        <f t="shared" si="110"/>
        <v>03</v>
      </c>
      <c r="D373" s="182" t="str">
        <f t="shared" si="121"/>
        <v>10</v>
      </c>
      <c r="E373" s="591" t="s">
        <v>2425</v>
      </c>
      <c r="F373" s="558" t="s">
        <v>43</v>
      </c>
      <c r="G373" s="592">
        <v>46.0</v>
      </c>
      <c r="H373" s="592">
        <v>1.999384312E9</v>
      </c>
      <c r="I373" s="592">
        <v>1.99938431E8</v>
      </c>
      <c r="J373" s="592">
        <v>3.9987686E7</v>
      </c>
      <c r="K373" s="592">
        <v>2.239310429E9</v>
      </c>
      <c r="L373" s="592"/>
      <c r="M373" s="592"/>
      <c r="N373" s="592"/>
      <c r="O373" s="97"/>
      <c r="P373" s="42"/>
      <c r="Q373" s="246" t="s">
        <v>0</v>
      </c>
      <c r="R373" s="594"/>
      <c r="S373" s="28"/>
      <c r="T373" s="130"/>
      <c r="U373" s="47"/>
      <c r="V373" s="570"/>
      <c r="W373" s="217"/>
      <c r="X373" s="524"/>
      <c r="Y373" s="524"/>
      <c r="Z373" s="524"/>
      <c r="AA373" s="524"/>
      <c r="AB373" s="524"/>
      <c r="AC373" s="524"/>
      <c r="AD373" s="524"/>
      <c r="AE373" s="524"/>
    </row>
    <row r="374" hidden="1">
      <c r="A374" s="183">
        <f t="shared" si="88"/>
        <v>362</v>
      </c>
      <c r="B374" s="181" t="str">
        <f t="shared" si="95"/>
        <v>P5</v>
      </c>
      <c r="C374" s="182" t="str">
        <f t="shared" si="110"/>
        <v>03</v>
      </c>
      <c r="D374" s="182" t="str">
        <f t="shared" si="121"/>
        <v>12</v>
      </c>
      <c r="E374" s="591" t="s">
        <v>2426</v>
      </c>
      <c r="F374" s="558" t="s">
        <v>43</v>
      </c>
      <c r="G374" s="592">
        <v>45.9</v>
      </c>
      <c r="H374" s="592">
        <v>1.956022471E9</v>
      </c>
      <c r="I374" s="592">
        <v>1.95602247E8</v>
      </c>
      <c r="J374" s="592">
        <v>3.9120449E7</v>
      </c>
      <c r="K374" s="592">
        <v>2.190745167E9</v>
      </c>
      <c r="L374" s="592"/>
      <c r="M374" s="592"/>
      <c r="N374" s="592"/>
      <c r="O374" s="97"/>
      <c r="P374" s="42"/>
      <c r="Q374" s="246" t="s">
        <v>0</v>
      </c>
      <c r="R374" s="594"/>
      <c r="S374" s="28"/>
      <c r="T374" s="130"/>
      <c r="U374" s="47"/>
      <c r="V374" s="570"/>
      <c r="W374" s="217"/>
      <c r="X374" s="524"/>
      <c r="Y374" s="524"/>
      <c r="Z374" s="524"/>
      <c r="AA374" s="524"/>
      <c r="AB374" s="524"/>
      <c r="AC374" s="524"/>
      <c r="AD374" s="524"/>
      <c r="AE374" s="524"/>
    </row>
    <row r="375" hidden="1">
      <c r="A375" s="183">
        <f t="shared" si="88"/>
        <v>363</v>
      </c>
      <c r="B375" s="181" t="str">
        <f t="shared" si="95"/>
        <v>P5</v>
      </c>
      <c r="C375" s="182" t="str">
        <f t="shared" si="110"/>
        <v>03</v>
      </c>
      <c r="D375" s="182" t="str">
        <f t="shared" si="121"/>
        <v>15</v>
      </c>
      <c r="E375" s="591" t="s">
        <v>2427</v>
      </c>
      <c r="F375" s="558" t="s">
        <v>43</v>
      </c>
      <c r="G375" s="592">
        <v>45.9</v>
      </c>
      <c r="H375" s="592">
        <v>1.995037826E9</v>
      </c>
      <c r="I375" s="592">
        <v>1.99503783E8</v>
      </c>
      <c r="J375" s="592">
        <v>3.9900757E7</v>
      </c>
      <c r="K375" s="592">
        <v>2.234442366E9</v>
      </c>
      <c r="L375" s="592"/>
      <c r="M375" s="592"/>
      <c r="N375" s="592"/>
      <c r="O375" s="97"/>
      <c r="P375" s="42"/>
      <c r="Q375" s="246" t="s">
        <v>0</v>
      </c>
      <c r="R375" s="594"/>
      <c r="S375" s="28"/>
      <c r="T375" s="130"/>
      <c r="U375" s="47"/>
      <c r="V375" s="570"/>
      <c r="W375" s="217"/>
      <c r="X375" s="524"/>
      <c r="Y375" s="524"/>
      <c r="Z375" s="524"/>
      <c r="AA375" s="524"/>
      <c r="AB375" s="524"/>
      <c r="AC375" s="524"/>
      <c r="AD375" s="524"/>
      <c r="AE375" s="524"/>
    </row>
    <row r="376" hidden="1">
      <c r="A376" s="183">
        <f t="shared" si="88"/>
        <v>364</v>
      </c>
      <c r="B376" s="181" t="str">
        <f t="shared" si="95"/>
        <v>P5</v>
      </c>
      <c r="C376" s="182" t="str">
        <f t="shared" si="110"/>
        <v>03</v>
      </c>
      <c r="D376" s="182" t="str">
        <f t="shared" si="121"/>
        <v>06</v>
      </c>
      <c r="E376" s="591" t="s">
        <v>2428</v>
      </c>
      <c r="F376" s="558" t="s">
        <v>43</v>
      </c>
      <c r="G376" s="592">
        <v>46.0</v>
      </c>
      <c r="H376" s="592">
        <v>2.220888786E9</v>
      </c>
      <c r="I376" s="592">
        <v>2.22088879E8</v>
      </c>
      <c r="J376" s="592">
        <v>4.4417776E7</v>
      </c>
      <c r="K376" s="592">
        <v>2.487395441E9</v>
      </c>
      <c r="L376" s="592"/>
      <c r="M376" s="592"/>
      <c r="N376" s="592"/>
      <c r="O376" s="97"/>
      <c r="P376" s="42"/>
      <c r="Q376" s="246" t="s">
        <v>0</v>
      </c>
      <c r="R376" s="594"/>
      <c r="S376" s="28"/>
      <c r="T376" s="130"/>
      <c r="U376" s="47"/>
      <c r="V376" s="570"/>
      <c r="W376" s="217"/>
      <c r="X376" s="524"/>
      <c r="Y376" s="524"/>
      <c r="Z376" s="524"/>
      <c r="AA376" s="524"/>
      <c r="AB376" s="524"/>
      <c r="AC376" s="524"/>
      <c r="AD376" s="524"/>
      <c r="AE376" s="524"/>
    </row>
    <row r="377" hidden="1">
      <c r="A377" s="183">
        <f t="shared" si="88"/>
        <v>365</v>
      </c>
      <c r="B377" s="181" t="str">
        <f t="shared" si="95"/>
        <v>P5</v>
      </c>
      <c r="C377" s="182" t="str">
        <f t="shared" si="110"/>
        <v>03</v>
      </c>
      <c r="D377" s="182" t="str">
        <f t="shared" si="121"/>
        <v>07</v>
      </c>
      <c r="E377" s="591" t="s">
        <v>2429</v>
      </c>
      <c r="F377" s="558" t="s">
        <v>43</v>
      </c>
      <c r="G377" s="592">
        <v>46.0</v>
      </c>
      <c r="H377" s="592">
        <v>2.220888786E9</v>
      </c>
      <c r="I377" s="592">
        <v>2.22088879E8</v>
      </c>
      <c r="J377" s="592">
        <v>4.4417776E7</v>
      </c>
      <c r="K377" s="592">
        <v>2.487395441E9</v>
      </c>
      <c r="L377" s="592"/>
      <c r="M377" s="592"/>
      <c r="N377" s="592"/>
      <c r="O377" s="97"/>
      <c r="P377" s="42"/>
      <c r="Q377" s="246" t="s">
        <v>0</v>
      </c>
      <c r="R377" s="594"/>
      <c r="S377" s="28"/>
      <c r="T377" s="130"/>
      <c r="U377" s="47"/>
      <c r="V377" s="570"/>
      <c r="W377" s="217"/>
      <c r="X377" s="524"/>
      <c r="Y377" s="524"/>
      <c r="Z377" s="524"/>
      <c r="AA377" s="524"/>
      <c r="AB377" s="524"/>
      <c r="AC377" s="524"/>
      <c r="AD377" s="524"/>
      <c r="AE377" s="524"/>
    </row>
    <row r="378" hidden="1">
      <c r="A378" s="183">
        <f t="shared" si="88"/>
        <v>366</v>
      </c>
      <c r="B378" s="181" t="str">
        <f t="shared" si="95"/>
        <v>P5</v>
      </c>
      <c r="C378" s="182" t="str">
        <f t="shared" si="110"/>
        <v>06</v>
      </c>
      <c r="D378" s="182" t="str">
        <f t="shared" si="121"/>
        <v>29</v>
      </c>
      <c r="E378" s="591" t="s">
        <v>2430</v>
      </c>
      <c r="F378" s="558" t="s">
        <v>37</v>
      </c>
      <c r="G378" s="592">
        <v>30.2</v>
      </c>
      <c r="H378" s="592">
        <v>1.361854025E9</v>
      </c>
      <c r="I378" s="592">
        <v>1.36185403E8</v>
      </c>
      <c r="J378" s="592">
        <v>2.7237081E7</v>
      </c>
      <c r="K378" s="592">
        <v>1.525276509E9</v>
      </c>
      <c r="L378" s="592"/>
      <c r="M378" s="592"/>
      <c r="N378" s="592"/>
      <c r="O378" s="97"/>
      <c r="P378" s="42"/>
      <c r="Q378" s="246" t="s">
        <v>0</v>
      </c>
      <c r="R378" s="594"/>
      <c r="S378" s="28"/>
      <c r="T378" s="130"/>
      <c r="U378" s="47"/>
      <c r="V378" s="570"/>
      <c r="W378" s="217"/>
      <c r="X378" s="524"/>
      <c r="Y378" s="524"/>
      <c r="Z378" s="524"/>
      <c r="AA378" s="524"/>
      <c r="AB378" s="524"/>
      <c r="AC378" s="524"/>
      <c r="AD378" s="524"/>
      <c r="AE378" s="524"/>
    </row>
    <row r="379" hidden="1">
      <c r="A379" s="183">
        <f t="shared" si="88"/>
        <v>367</v>
      </c>
      <c r="B379" s="181" t="str">
        <f t="shared" si="95"/>
        <v>P5</v>
      </c>
      <c r="C379" s="182" t="str">
        <f t="shared" si="110"/>
        <v>07</v>
      </c>
      <c r="D379" s="182" t="str">
        <f t="shared" si="121"/>
        <v>29</v>
      </c>
      <c r="E379" s="591" t="s">
        <v>2431</v>
      </c>
      <c r="F379" s="558" t="s">
        <v>37</v>
      </c>
      <c r="G379" s="592">
        <v>30.2</v>
      </c>
      <c r="H379" s="592">
        <v>1.374793116E9</v>
      </c>
      <c r="I379" s="592">
        <v>1.37479312E8</v>
      </c>
      <c r="J379" s="592">
        <v>2.7495862E7</v>
      </c>
      <c r="K379" s="592">
        <v>1.53976829E9</v>
      </c>
      <c r="L379" s="592"/>
      <c r="M379" s="592"/>
      <c r="N379" s="592"/>
      <c r="O379" s="97"/>
      <c r="P379" s="42"/>
      <c r="Q379" s="246" t="s">
        <v>0</v>
      </c>
      <c r="R379" s="594"/>
      <c r="S379" s="28"/>
      <c r="T379" s="130"/>
      <c r="U379" s="47"/>
      <c r="V379" s="570"/>
      <c r="W379" s="217"/>
      <c r="X379" s="524"/>
      <c r="Y379" s="524"/>
      <c r="Z379" s="524"/>
      <c r="AA379" s="524"/>
      <c r="AB379" s="524"/>
      <c r="AC379" s="524"/>
      <c r="AD379" s="524"/>
      <c r="AE379" s="524"/>
    </row>
    <row r="380" hidden="1">
      <c r="A380" s="183">
        <f t="shared" si="88"/>
        <v>368</v>
      </c>
      <c r="B380" s="181" t="str">
        <f t="shared" si="95"/>
        <v>P5</v>
      </c>
      <c r="C380" s="182" t="str">
        <f t="shared" si="110"/>
        <v>09</v>
      </c>
      <c r="D380" s="182" t="str">
        <f t="shared" si="121"/>
        <v>39</v>
      </c>
      <c r="E380" s="591" t="s">
        <v>2432</v>
      </c>
      <c r="F380" s="558" t="s">
        <v>32</v>
      </c>
      <c r="G380" s="592">
        <v>55.8</v>
      </c>
      <c r="H380" s="592">
        <v>2.555720421E9</v>
      </c>
      <c r="I380" s="592">
        <v>2.55572042E8</v>
      </c>
      <c r="J380" s="592">
        <v>5.1114408E7</v>
      </c>
      <c r="K380" s="592">
        <v>2.862406871E9</v>
      </c>
      <c r="L380" s="592"/>
      <c r="M380" s="592"/>
      <c r="N380" s="592"/>
      <c r="O380" s="97"/>
      <c r="P380" s="42"/>
      <c r="Q380" s="246" t="s">
        <v>0</v>
      </c>
      <c r="R380" s="594"/>
      <c r="S380" s="28"/>
      <c r="T380" s="130"/>
      <c r="U380" s="47"/>
      <c r="V380" s="570"/>
      <c r="W380" s="217"/>
      <c r="X380" s="524"/>
      <c r="Y380" s="524"/>
      <c r="Z380" s="524"/>
      <c r="AA380" s="524"/>
      <c r="AB380" s="524"/>
      <c r="AC380" s="524"/>
      <c r="AD380" s="524"/>
      <c r="AE380" s="524"/>
    </row>
    <row r="381" hidden="1">
      <c r="A381" s="183">
        <f t="shared" si="88"/>
        <v>369</v>
      </c>
      <c r="B381" s="181" t="str">
        <f t="shared" si="95"/>
        <v>P3</v>
      </c>
      <c r="C381" s="182" t="str">
        <f t="shared" si="110"/>
        <v>03</v>
      </c>
      <c r="D381" s="182" t="str">
        <f t="shared" si="121"/>
        <v>40</v>
      </c>
      <c r="E381" s="591" t="s">
        <v>2410</v>
      </c>
      <c r="F381" s="558" t="s">
        <v>43</v>
      </c>
      <c r="G381" s="592">
        <v>46.1</v>
      </c>
      <c r="H381" s="592">
        <v>2.71013347E9</v>
      </c>
      <c r="I381" s="592">
        <v>2.71013347E8</v>
      </c>
      <c r="J381" s="592">
        <v>5.4202669E7</v>
      </c>
      <c r="K381" s="592">
        <v>3.035349486E9</v>
      </c>
      <c r="L381" s="592"/>
      <c r="M381" s="592"/>
      <c r="N381" s="592"/>
      <c r="O381" s="98"/>
      <c r="P381" s="42"/>
      <c r="Q381" s="246" t="s">
        <v>0</v>
      </c>
      <c r="R381" s="594"/>
      <c r="S381" s="28"/>
      <c r="T381" s="130"/>
      <c r="U381" s="47"/>
      <c r="V381" s="570"/>
      <c r="W381" s="217"/>
      <c r="X381" s="524"/>
      <c r="Y381" s="524"/>
      <c r="Z381" s="524"/>
      <c r="AA381" s="524"/>
      <c r="AB381" s="524"/>
      <c r="AC381" s="524"/>
      <c r="AD381" s="524"/>
      <c r="AE381" s="524"/>
    </row>
    <row r="382" hidden="1">
      <c r="A382" s="183">
        <f t="shared" si="88"/>
        <v>370</v>
      </c>
      <c r="B382" s="181" t="str">
        <f t="shared" si="95"/>
        <v>P5</v>
      </c>
      <c r="C382" s="182" t="str">
        <f t="shared" si="110"/>
        <v>03</v>
      </c>
      <c r="D382" s="182" t="str">
        <f t="shared" si="121"/>
        <v>16</v>
      </c>
      <c r="E382" s="591" t="s">
        <v>2433</v>
      </c>
      <c r="F382" s="558" t="s">
        <v>32</v>
      </c>
      <c r="G382" s="592">
        <v>55.4</v>
      </c>
      <c r="H382" s="54">
        <v>2.995949733E9</v>
      </c>
      <c r="I382" s="54">
        <v>2.99594973E8</v>
      </c>
      <c r="J382" s="54">
        <v>5.9918995E7</v>
      </c>
      <c r="K382" s="592">
        <v>3.355463701E9</v>
      </c>
      <c r="L382" s="592"/>
      <c r="M382" s="592"/>
      <c r="N382" s="592"/>
      <c r="O382" s="98"/>
      <c r="P382" s="42">
        <f t="shared" ref="P382:P390" si="122">IF(F382="2BR",150000000,IF(F382="Studio",50000000,100000000))</f>
        <v>150000000</v>
      </c>
      <c r="Q382" s="246" t="s">
        <v>0</v>
      </c>
      <c r="R382" s="594"/>
      <c r="S382" s="28"/>
      <c r="T382" s="130"/>
      <c r="U382" s="47" t="s">
        <v>2391</v>
      </c>
      <c r="V382" s="570"/>
      <c r="W382" s="217"/>
      <c r="X382" s="524"/>
      <c r="Y382" s="524"/>
      <c r="Z382" s="524"/>
      <c r="AA382" s="524"/>
      <c r="AB382" s="524"/>
      <c r="AC382" s="524"/>
      <c r="AD382" s="524"/>
      <c r="AE382" s="524"/>
    </row>
    <row r="383" hidden="1">
      <c r="A383" s="183">
        <f t="shared" si="88"/>
        <v>371</v>
      </c>
      <c r="B383" s="181" t="str">
        <f t="shared" si="95"/>
        <v>P5</v>
      </c>
      <c r="C383" s="182" t="str">
        <f t="shared" si="110"/>
        <v>07</v>
      </c>
      <c r="D383" s="182" t="str">
        <f t="shared" ref="D383:D384" si="123">RIGHT(E383,3)</f>
        <v>28 </v>
      </c>
      <c r="E383" s="191" t="s">
        <v>2434</v>
      </c>
      <c r="F383" s="220" t="s">
        <v>37</v>
      </c>
      <c r="G383" s="243" t="s">
        <v>2435</v>
      </c>
      <c r="H383" s="596">
        <f t="shared" ref="H383:H384" si="124">K383/1.12</f>
        <v>1267026084</v>
      </c>
      <c r="I383" s="596"/>
      <c r="J383" s="596"/>
      <c r="K383" s="243">
        <v>1.419069214E9</v>
      </c>
      <c r="L383" s="243"/>
      <c r="M383" s="243"/>
      <c r="N383" s="243"/>
      <c r="O383" s="98"/>
      <c r="P383" s="42">
        <f t="shared" si="122"/>
        <v>50000000</v>
      </c>
      <c r="Q383" s="246" t="s">
        <v>0</v>
      </c>
      <c r="R383" s="594"/>
      <c r="S383" s="28"/>
      <c r="T383" s="130"/>
      <c r="U383" s="47" t="s">
        <v>2404</v>
      </c>
      <c r="V383" s="570"/>
      <c r="W383" s="217"/>
      <c r="X383" s="524"/>
      <c r="Y383" s="524"/>
      <c r="Z383" s="524"/>
      <c r="AA383" s="524"/>
      <c r="AB383" s="524"/>
      <c r="AC383" s="524"/>
      <c r="AD383" s="524"/>
      <c r="AE383" s="524"/>
    </row>
    <row r="384" hidden="1">
      <c r="A384" s="183">
        <f t="shared" si="88"/>
        <v>372</v>
      </c>
      <c r="B384" s="181" t="str">
        <f t="shared" si="95"/>
        <v>P5</v>
      </c>
      <c r="C384" s="182" t="str">
        <f t="shared" si="110"/>
        <v>02</v>
      </c>
      <c r="D384" s="182" t="str">
        <f t="shared" si="123"/>
        <v>11 </v>
      </c>
      <c r="E384" s="191" t="s">
        <v>2436</v>
      </c>
      <c r="F384" s="220" t="s">
        <v>37</v>
      </c>
      <c r="G384" s="243" t="s">
        <v>2437</v>
      </c>
      <c r="H384" s="596">
        <f t="shared" si="124"/>
        <v>1406084932</v>
      </c>
      <c r="I384" s="596"/>
      <c r="J384" s="596"/>
      <c r="K384" s="243">
        <v>1.574815124E9</v>
      </c>
      <c r="L384" s="243"/>
      <c r="M384" s="243"/>
      <c r="N384" s="243"/>
      <c r="O384" s="98"/>
      <c r="P384" s="42">
        <f t="shared" si="122"/>
        <v>50000000</v>
      </c>
      <c r="Q384" s="246" t="s">
        <v>0</v>
      </c>
      <c r="R384" s="594"/>
      <c r="S384" s="28"/>
      <c r="T384" s="130"/>
      <c r="U384" s="47" t="s">
        <v>2312</v>
      </c>
      <c r="V384" s="570"/>
      <c r="W384" s="217"/>
      <c r="X384" s="524"/>
      <c r="Y384" s="524"/>
      <c r="Z384" s="524"/>
      <c r="AA384" s="524"/>
      <c r="AB384" s="524"/>
      <c r="AC384" s="524"/>
      <c r="AD384" s="524"/>
      <c r="AE384" s="524"/>
    </row>
    <row r="385" hidden="1">
      <c r="A385" s="183">
        <f t="shared" si="88"/>
        <v>373</v>
      </c>
      <c r="B385" s="181" t="str">
        <f t="shared" si="95"/>
        <v>P5</v>
      </c>
      <c r="C385" s="182" t="str">
        <f t="shared" si="110"/>
        <v>03</v>
      </c>
      <c r="D385" s="182" t="str">
        <f>RIGHT(E385,2)</f>
        <v>2B</v>
      </c>
      <c r="E385" s="591" t="s">
        <v>2438</v>
      </c>
      <c r="F385" s="558" t="s">
        <v>43</v>
      </c>
      <c r="G385" s="592">
        <v>45.8</v>
      </c>
      <c r="H385" s="54">
        <v>1.971226162E9</v>
      </c>
      <c r="I385" s="54">
        <v>1.97122616E8</v>
      </c>
      <c r="J385" s="54">
        <v>3.9424523E7</v>
      </c>
      <c r="K385" s="592">
        <v>2.207773301E9</v>
      </c>
      <c r="L385" s="592"/>
      <c r="M385" s="592"/>
      <c r="N385" s="592"/>
      <c r="O385" s="98"/>
      <c r="P385" s="42">
        <f t="shared" si="122"/>
        <v>100000000</v>
      </c>
      <c r="Q385" s="246" t="s">
        <v>0</v>
      </c>
      <c r="R385" s="594"/>
      <c r="S385" s="28"/>
      <c r="T385" s="130"/>
      <c r="U385" s="47" t="s">
        <v>2391</v>
      </c>
      <c r="V385" s="570"/>
      <c r="W385" s="217"/>
      <c r="X385" s="524"/>
      <c r="Y385" s="524"/>
      <c r="Z385" s="524"/>
      <c r="AA385" s="524"/>
      <c r="AB385" s="524"/>
      <c r="AC385" s="524"/>
      <c r="AD385" s="524"/>
      <c r="AE385" s="524"/>
    </row>
    <row r="386" hidden="1">
      <c r="A386" s="183">
        <f t="shared" si="88"/>
        <v>374</v>
      </c>
      <c r="B386" s="181" t="str">
        <f t="shared" si="95"/>
        <v>P3</v>
      </c>
      <c r="C386" s="182" t="str">
        <f t="shared" si="110"/>
        <v>07</v>
      </c>
      <c r="D386" s="182" t="str">
        <f t="shared" ref="D386:D387" si="125">RIGHT(E386,3)</f>
        <v>26 </v>
      </c>
      <c r="E386" s="183" t="s">
        <v>2439</v>
      </c>
      <c r="F386" s="210" t="s">
        <v>37</v>
      </c>
      <c r="G386" s="610" t="s">
        <v>1758</v>
      </c>
      <c r="H386" s="611">
        <f t="shared" ref="H386:H388" si="126">K386/1.12</f>
        <v>1442076390</v>
      </c>
      <c r="I386" s="611"/>
      <c r="J386" s="611"/>
      <c r="K386" s="612">
        <v>1.615125557E9</v>
      </c>
      <c r="L386" s="612"/>
      <c r="M386" s="612"/>
      <c r="N386" s="612"/>
      <c r="O386" s="621"/>
      <c r="P386" s="42">
        <f t="shared" si="122"/>
        <v>50000000</v>
      </c>
      <c r="Q386" s="223" t="s">
        <v>0</v>
      </c>
      <c r="R386" s="620"/>
      <c r="S386" s="28"/>
      <c r="T386" s="130"/>
      <c r="U386" s="47" t="s">
        <v>2312</v>
      </c>
      <c r="V386" s="570"/>
      <c r="W386" s="217"/>
      <c r="X386" s="524"/>
      <c r="Y386" s="524"/>
      <c r="Z386" s="524"/>
      <c r="AA386" s="524"/>
      <c r="AB386" s="524"/>
      <c r="AC386" s="524"/>
      <c r="AD386" s="524"/>
      <c r="AE386" s="524"/>
    </row>
    <row r="387" hidden="1">
      <c r="A387" s="183">
        <f t="shared" si="88"/>
        <v>375</v>
      </c>
      <c r="B387" s="181" t="str">
        <f t="shared" si="95"/>
        <v>P3</v>
      </c>
      <c r="C387" s="182" t="str">
        <f t="shared" si="110"/>
        <v>07</v>
      </c>
      <c r="D387" s="182" t="str">
        <f t="shared" si="125"/>
        <v>27 </v>
      </c>
      <c r="E387" s="183" t="s">
        <v>2440</v>
      </c>
      <c r="F387" s="210" t="s">
        <v>37</v>
      </c>
      <c r="G387" s="610" t="s">
        <v>1758</v>
      </c>
      <c r="H387" s="611">
        <f t="shared" si="126"/>
        <v>1413240701</v>
      </c>
      <c r="I387" s="611"/>
      <c r="J387" s="611"/>
      <c r="K387" s="612">
        <v>1.582829585E9</v>
      </c>
      <c r="L387" s="612"/>
      <c r="M387" s="612"/>
      <c r="N387" s="612"/>
      <c r="O387" s="621"/>
      <c r="P387" s="42">
        <f t="shared" si="122"/>
        <v>50000000</v>
      </c>
      <c r="Q387" s="223" t="s">
        <v>0</v>
      </c>
      <c r="R387" s="620"/>
      <c r="S387" s="28"/>
      <c r="T387" s="130"/>
      <c r="U387" s="47" t="s">
        <v>2312</v>
      </c>
      <c r="V387" s="570"/>
      <c r="W387" s="217"/>
      <c r="X387" s="524"/>
      <c r="Y387" s="524"/>
      <c r="Z387" s="524"/>
      <c r="AA387" s="524"/>
      <c r="AB387" s="524"/>
      <c r="AC387" s="524"/>
      <c r="AD387" s="524"/>
      <c r="AE387" s="524"/>
    </row>
    <row r="388" hidden="1">
      <c r="A388" s="183">
        <f t="shared" si="88"/>
        <v>376</v>
      </c>
      <c r="B388" s="181" t="str">
        <f t="shared" si="95"/>
        <v>P5</v>
      </c>
      <c r="C388" s="182" t="str">
        <f t="shared" si="110"/>
        <v>05</v>
      </c>
      <c r="D388" s="182" t="str">
        <f t="shared" ref="D388:D389" si="127">RIGHT(E388,2)</f>
        <v>42</v>
      </c>
      <c r="E388" s="219" t="s">
        <v>2441</v>
      </c>
      <c r="F388" s="558" t="s">
        <v>2375</v>
      </c>
      <c r="G388" s="633" t="s">
        <v>2403</v>
      </c>
      <c r="H388" s="611">
        <f t="shared" si="126"/>
        <v>2237563646</v>
      </c>
      <c r="I388" s="632"/>
      <c r="J388" s="632"/>
      <c r="K388" s="612">
        <v>2.506071284E9</v>
      </c>
      <c r="L388" s="612"/>
      <c r="M388" s="612"/>
      <c r="N388" s="612"/>
      <c r="O388" s="181" t="s">
        <v>117</v>
      </c>
      <c r="P388" s="42">
        <f t="shared" si="122"/>
        <v>100000000</v>
      </c>
      <c r="Q388" s="246" t="s">
        <v>0</v>
      </c>
      <c r="R388" s="631"/>
      <c r="S388" s="28"/>
      <c r="T388" s="130">
        <v>45772.0</v>
      </c>
      <c r="U388" s="47" t="s">
        <v>2312</v>
      </c>
      <c r="V388" s="570"/>
      <c r="W388" s="561"/>
      <c r="X388" s="524"/>
      <c r="Y388" s="524"/>
      <c r="Z388" s="524"/>
      <c r="AA388" s="524"/>
      <c r="AB388" s="524"/>
      <c r="AC388" s="524"/>
      <c r="AD388" s="524"/>
      <c r="AE388" s="524"/>
    </row>
    <row r="389" hidden="1">
      <c r="A389" s="183">
        <f t="shared" si="88"/>
        <v>377</v>
      </c>
      <c r="B389" s="181" t="str">
        <f t="shared" si="95"/>
        <v>P4</v>
      </c>
      <c r="C389" s="182" t="str">
        <f t="shared" si="110"/>
        <v>06</v>
      </c>
      <c r="D389" s="182" t="str">
        <f t="shared" si="127"/>
        <v>11</v>
      </c>
      <c r="E389" s="219" t="s">
        <v>2442</v>
      </c>
      <c r="F389" s="220" t="s">
        <v>43</v>
      </c>
      <c r="G389" s="97">
        <v>46.1</v>
      </c>
      <c r="H389" s="52">
        <v>2.124081863E9</v>
      </c>
      <c r="I389" s="52">
        <v>2.12408186E8</v>
      </c>
      <c r="J389" s="52">
        <v>4.2481637E7</v>
      </c>
      <c r="K389" s="97">
        <v>2.378971686E9</v>
      </c>
      <c r="L389" s="97"/>
      <c r="M389" s="97"/>
      <c r="N389" s="97"/>
      <c r="O389" s="98"/>
      <c r="P389" s="42">
        <f t="shared" si="122"/>
        <v>100000000</v>
      </c>
      <c r="Q389" s="246" t="s">
        <v>0</v>
      </c>
      <c r="R389" s="594"/>
      <c r="S389" s="28"/>
      <c r="T389" s="130">
        <v>45776.0</v>
      </c>
      <c r="U389" s="47"/>
      <c r="V389" s="570"/>
      <c r="W389" s="217"/>
      <c r="X389" s="524"/>
      <c r="Y389" s="524"/>
      <c r="Z389" s="524"/>
      <c r="AA389" s="524"/>
      <c r="AB389" s="524"/>
      <c r="AC389" s="524"/>
      <c r="AD389" s="524"/>
      <c r="AE389" s="524"/>
    </row>
    <row r="390" hidden="1">
      <c r="A390" s="183">
        <f t="shared" si="88"/>
        <v>378</v>
      </c>
      <c r="B390" s="181" t="str">
        <f t="shared" si="95"/>
        <v>P5</v>
      </c>
      <c r="C390" s="182" t="str">
        <f t="shared" si="110"/>
        <v>09</v>
      </c>
      <c r="D390" s="182" t="str">
        <f>RIGHT(E390,3)</f>
        <v>27 </v>
      </c>
      <c r="E390" s="191" t="s">
        <v>2443</v>
      </c>
      <c r="F390" s="220" t="s">
        <v>37</v>
      </c>
      <c r="G390" s="243" t="s">
        <v>2444</v>
      </c>
      <c r="H390" s="596">
        <f>K390/1.12</f>
        <v>1402255678</v>
      </c>
      <c r="I390" s="596"/>
      <c r="J390" s="596"/>
      <c r="K390" s="243">
        <v>1.570526359E9</v>
      </c>
      <c r="L390" s="243"/>
      <c r="M390" s="243"/>
      <c r="N390" s="243"/>
      <c r="O390" s="98"/>
      <c r="P390" s="42">
        <f t="shared" si="122"/>
        <v>50000000</v>
      </c>
      <c r="Q390" s="246" t="s">
        <v>0</v>
      </c>
      <c r="R390" s="594"/>
      <c r="S390" s="28"/>
      <c r="T390" s="130"/>
      <c r="U390" s="47" t="s">
        <v>2312</v>
      </c>
      <c r="V390" s="570"/>
      <c r="W390" s="217"/>
      <c r="X390" s="524"/>
      <c r="Y390" s="524"/>
      <c r="Z390" s="524"/>
      <c r="AA390" s="524"/>
      <c r="AB390" s="524"/>
      <c r="AC390" s="524"/>
      <c r="AD390" s="524"/>
      <c r="AE390" s="524"/>
    </row>
    <row r="391" hidden="1">
      <c r="A391" s="183">
        <f t="shared" si="88"/>
        <v>379</v>
      </c>
      <c r="B391" s="181" t="str">
        <f t="shared" si="95"/>
        <v>P5</v>
      </c>
      <c r="C391" s="182" t="str">
        <f t="shared" si="110"/>
        <v>09</v>
      </c>
      <c r="D391" s="182" t="s">
        <v>2445</v>
      </c>
      <c r="E391" s="613" t="s">
        <v>2446</v>
      </c>
      <c r="F391" s="200" t="s">
        <v>37</v>
      </c>
      <c r="G391" s="544" t="s">
        <v>2314</v>
      </c>
      <c r="H391" s="567">
        <v>1.347330554E9</v>
      </c>
      <c r="I391" s="568"/>
      <c r="J391" s="568"/>
      <c r="K391" s="544">
        <v>1.50901022E9</v>
      </c>
      <c r="L391" s="544"/>
      <c r="M391" s="544"/>
      <c r="N391" s="544"/>
      <c r="O391" s="148"/>
      <c r="P391" s="42"/>
      <c r="Q391" s="246" t="s">
        <v>0</v>
      </c>
      <c r="R391" s="634"/>
      <c r="S391" s="28"/>
      <c r="T391" s="130"/>
      <c r="U391" s="47" t="s">
        <v>2338</v>
      </c>
      <c r="V391" s="570"/>
      <c r="W391" s="217"/>
      <c r="X391" s="524"/>
      <c r="Y391" s="524"/>
      <c r="Z391" s="524"/>
      <c r="AA391" s="524"/>
      <c r="AB391" s="524"/>
      <c r="AC391" s="524"/>
      <c r="AD391" s="524"/>
      <c r="AE391" s="524"/>
    </row>
    <row r="392" hidden="1">
      <c r="A392" s="183">
        <f t="shared" si="88"/>
        <v>380</v>
      </c>
      <c r="B392" s="181" t="str">
        <f t="shared" si="95"/>
        <v>P3</v>
      </c>
      <c r="C392" s="182" t="str">
        <f t="shared" si="110"/>
        <v>09</v>
      </c>
      <c r="D392" s="182" t="str">
        <f t="shared" ref="D392:D399" si="128">RIGHT(E392,2)</f>
        <v>16</v>
      </c>
      <c r="E392" s="591" t="s">
        <v>2447</v>
      </c>
      <c r="F392" s="558" t="s">
        <v>32</v>
      </c>
      <c r="G392" s="592">
        <v>60.4</v>
      </c>
      <c r="H392" s="592">
        <v>2.959846467E9</v>
      </c>
      <c r="I392" s="592">
        <v>2.95984647E8</v>
      </c>
      <c r="J392" s="592">
        <v>5.9196929E7</v>
      </c>
      <c r="K392" s="592">
        <v>3.315028043E9</v>
      </c>
      <c r="L392" s="592"/>
      <c r="M392" s="592"/>
      <c r="N392" s="592"/>
      <c r="O392" s="97"/>
      <c r="P392" s="42"/>
      <c r="Q392" s="246" t="s">
        <v>0</v>
      </c>
      <c r="R392" s="594"/>
      <c r="S392" s="28"/>
      <c r="T392" s="130"/>
      <c r="U392" s="47"/>
      <c r="V392" s="570"/>
      <c r="W392" s="217"/>
      <c r="X392" s="524"/>
      <c r="Y392" s="524"/>
      <c r="Z392" s="524"/>
      <c r="AA392" s="524"/>
      <c r="AB392" s="524"/>
      <c r="AC392" s="524"/>
      <c r="AD392" s="524"/>
      <c r="AE392" s="524"/>
    </row>
    <row r="393" hidden="1">
      <c r="A393" s="183">
        <f t="shared" si="88"/>
        <v>381</v>
      </c>
      <c r="B393" s="181" t="str">
        <f t="shared" si="95"/>
        <v>P3</v>
      </c>
      <c r="C393" s="182" t="str">
        <f t="shared" si="110"/>
        <v>03</v>
      </c>
      <c r="D393" s="182" t="str">
        <f t="shared" si="128"/>
        <v>42</v>
      </c>
      <c r="E393" s="591" t="s">
        <v>2448</v>
      </c>
      <c r="F393" s="558" t="s">
        <v>37</v>
      </c>
      <c r="G393" s="592">
        <v>30.3</v>
      </c>
      <c r="H393" s="592">
        <v>1.940558668E9</v>
      </c>
      <c r="I393" s="592">
        <v>1.94055867E8</v>
      </c>
      <c r="J393" s="592">
        <v>3.8811173E7</v>
      </c>
      <c r="K393" s="592">
        <v>2.173425708E9</v>
      </c>
      <c r="L393" s="592"/>
      <c r="M393" s="592"/>
      <c r="N393" s="592"/>
      <c r="O393" s="97"/>
      <c r="P393" s="42"/>
      <c r="Q393" s="246" t="s">
        <v>0</v>
      </c>
      <c r="R393" s="594"/>
      <c r="S393" s="28"/>
      <c r="T393" s="130"/>
      <c r="U393" s="47"/>
      <c r="V393" s="570"/>
      <c r="W393" s="217"/>
      <c r="X393" s="524"/>
      <c r="Y393" s="524"/>
      <c r="Z393" s="524"/>
      <c r="AA393" s="524"/>
      <c r="AB393" s="524"/>
      <c r="AC393" s="524"/>
      <c r="AD393" s="524"/>
      <c r="AE393" s="524"/>
    </row>
    <row r="394" hidden="1">
      <c r="A394" s="183">
        <f t="shared" si="88"/>
        <v>382</v>
      </c>
      <c r="B394" s="181" t="str">
        <f t="shared" si="95"/>
        <v>P3</v>
      </c>
      <c r="C394" s="182" t="str">
        <f t="shared" si="110"/>
        <v>03</v>
      </c>
      <c r="D394" s="182" t="str">
        <f t="shared" si="128"/>
        <v>27</v>
      </c>
      <c r="E394" s="591" t="s">
        <v>2449</v>
      </c>
      <c r="F394" s="558" t="s">
        <v>37</v>
      </c>
      <c r="G394" s="592">
        <v>30.2</v>
      </c>
      <c r="H394" s="592">
        <v>1.373314362E9</v>
      </c>
      <c r="I394" s="592">
        <v>1.37331436E8</v>
      </c>
      <c r="J394" s="592">
        <v>2.7466287E7</v>
      </c>
      <c r="K394" s="592">
        <v>1.538112085E9</v>
      </c>
      <c r="L394" s="592"/>
      <c r="M394" s="592"/>
      <c r="N394" s="592"/>
      <c r="O394" s="97"/>
      <c r="P394" s="42"/>
      <c r="Q394" s="246" t="s">
        <v>0</v>
      </c>
      <c r="R394" s="594"/>
      <c r="S394" s="28"/>
      <c r="T394" s="130"/>
      <c r="U394" s="47"/>
      <c r="V394" s="570"/>
      <c r="W394" s="217"/>
      <c r="X394" s="524"/>
      <c r="Y394" s="524"/>
      <c r="Z394" s="524"/>
      <c r="AA394" s="524"/>
      <c r="AB394" s="524"/>
      <c r="AC394" s="524"/>
      <c r="AD394" s="524"/>
      <c r="AE394" s="524"/>
    </row>
    <row r="395" hidden="1">
      <c r="A395" s="183">
        <f t="shared" si="88"/>
        <v>383</v>
      </c>
      <c r="B395" s="181" t="str">
        <f t="shared" si="95"/>
        <v>P3</v>
      </c>
      <c r="C395" s="182" t="str">
        <f t="shared" si="110"/>
        <v>03</v>
      </c>
      <c r="D395" s="182" t="str">
        <f t="shared" si="128"/>
        <v>3A</v>
      </c>
      <c r="E395" s="591" t="s">
        <v>2450</v>
      </c>
      <c r="F395" s="558" t="s">
        <v>37</v>
      </c>
      <c r="G395" s="592">
        <v>30.1</v>
      </c>
      <c r="H395" s="592">
        <v>1.908762515E9</v>
      </c>
      <c r="I395" s="592">
        <v>1.90876252E8</v>
      </c>
      <c r="J395" s="592">
        <v>3.817525E7</v>
      </c>
      <c r="K395" s="592">
        <v>2.137814017E9</v>
      </c>
      <c r="L395" s="592"/>
      <c r="M395" s="592"/>
      <c r="N395" s="592"/>
      <c r="O395" s="97"/>
      <c r="P395" s="42"/>
      <c r="Q395" s="246" t="s">
        <v>0</v>
      </c>
      <c r="R395" s="594"/>
      <c r="S395" s="28"/>
      <c r="T395" s="130"/>
      <c r="U395" s="47"/>
      <c r="V395" s="570"/>
      <c r="W395" s="217"/>
      <c r="X395" s="524"/>
      <c r="Y395" s="524"/>
      <c r="Z395" s="524"/>
      <c r="AA395" s="524"/>
      <c r="AB395" s="524"/>
      <c r="AC395" s="524"/>
      <c r="AD395" s="524"/>
      <c r="AE395" s="524"/>
    </row>
    <row r="396" hidden="1">
      <c r="A396" s="183">
        <f t="shared" si="88"/>
        <v>384</v>
      </c>
      <c r="B396" s="181" t="str">
        <f t="shared" si="95"/>
        <v>P3</v>
      </c>
      <c r="C396" s="182" t="str">
        <f t="shared" si="110"/>
        <v>03</v>
      </c>
      <c r="D396" s="182" t="str">
        <f t="shared" si="128"/>
        <v>27</v>
      </c>
      <c r="E396" s="591" t="s">
        <v>2451</v>
      </c>
      <c r="F396" s="558" t="s">
        <v>37</v>
      </c>
      <c r="G396" s="592">
        <v>30.2</v>
      </c>
      <c r="H396" s="592">
        <v>1.373314362E9</v>
      </c>
      <c r="I396" s="592">
        <v>1.37331436E8</v>
      </c>
      <c r="J396" s="592">
        <v>2.7466287E7</v>
      </c>
      <c r="K396" s="592">
        <v>1.538112085E9</v>
      </c>
      <c r="L396" s="592"/>
      <c r="M396" s="592"/>
      <c r="N396" s="592"/>
      <c r="O396" s="97"/>
      <c r="P396" s="42"/>
      <c r="Q396" s="246" t="s">
        <v>0</v>
      </c>
      <c r="R396" s="594"/>
      <c r="S396" s="28"/>
      <c r="T396" s="130"/>
      <c r="U396" s="47"/>
      <c r="V396" s="570"/>
      <c r="W396" s="217"/>
      <c r="X396" s="524"/>
      <c r="Y396" s="524"/>
      <c r="Z396" s="524"/>
      <c r="AA396" s="524"/>
      <c r="AB396" s="524"/>
      <c r="AC396" s="524"/>
      <c r="AD396" s="524"/>
      <c r="AE396" s="524"/>
    </row>
    <row r="397" hidden="1">
      <c r="A397" s="183">
        <f t="shared" si="88"/>
        <v>385</v>
      </c>
      <c r="B397" s="181" t="str">
        <f t="shared" si="95"/>
        <v>P3</v>
      </c>
      <c r="C397" s="182" t="str">
        <f t="shared" si="110"/>
        <v>05</v>
      </c>
      <c r="D397" s="182" t="str">
        <f t="shared" si="128"/>
        <v>27</v>
      </c>
      <c r="E397" s="591" t="s">
        <v>2452</v>
      </c>
      <c r="F397" s="558" t="s">
        <v>37</v>
      </c>
      <c r="G397" s="592">
        <v>30.2</v>
      </c>
      <c r="H397" s="592">
        <v>1.386623142E9</v>
      </c>
      <c r="I397" s="592">
        <v>1.38662314E8</v>
      </c>
      <c r="J397" s="592">
        <v>2.7732463E7</v>
      </c>
      <c r="K397" s="592">
        <v>1.553017919E9</v>
      </c>
      <c r="L397" s="592"/>
      <c r="M397" s="592"/>
      <c r="N397" s="592"/>
      <c r="O397" s="97"/>
      <c r="P397" s="42"/>
      <c r="Q397" s="246" t="s">
        <v>0</v>
      </c>
      <c r="R397" s="594"/>
      <c r="S397" s="28"/>
      <c r="T397" s="130"/>
      <c r="U397" s="47"/>
      <c r="V397" s="570"/>
      <c r="W397" s="217"/>
      <c r="X397" s="524"/>
      <c r="Y397" s="524"/>
      <c r="Z397" s="524"/>
      <c r="AA397" s="524"/>
      <c r="AB397" s="524"/>
      <c r="AC397" s="524"/>
      <c r="AD397" s="524"/>
      <c r="AE397" s="524"/>
    </row>
    <row r="398" hidden="1">
      <c r="A398" s="183">
        <f t="shared" si="88"/>
        <v>386</v>
      </c>
      <c r="B398" s="181" t="str">
        <f t="shared" si="95"/>
        <v>P3</v>
      </c>
      <c r="C398" s="182" t="str">
        <f t="shared" si="110"/>
        <v>05</v>
      </c>
      <c r="D398" s="182" t="str">
        <f t="shared" si="128"/>
        <v>38</v>
      </c>
      <c r="E398" s="591" t="s">
        <v>2453</v>
      </c>
      <c r="F398" s="558" t="s">
        <v>32</v>
      </c>
      <c r="G398" s="592">
        <v>60.4</v>
      </c>
      <c r="H398" s="592">
        <v>3.05825208E9</v>
      </c>
      <c r="I398" s="592">
        <v>3.05825208E8</v>
      </c>
      <c r="J398" s="592">
        <v>6.1165042E7</v>
      </c>
      <c r="K398" s="592">
        <v>3.42524233E9</v>
      </c>
      <c r="L398" s="592"/>
      <c r="M398" s="592"/>
      <c r="N398" s="592"/>
      <c r="O398" s="97"/>
      <c r="P398" s="42"/>
      <c r="Q398" s="246" t="s">
        <v>0</v>
      </c>
      <c r="R398" s="594"/>
      <c r="S398" s="28"/>
      <c r="T398" s="130"/>
      <c r="U398" s="47"/>
      <c r="V398" s="570"/>
      <c r="W398" s="217"/>
      <c r="X398" s="524"/>
      <c r="Y398" s="524"/>
      <c r="Z398" s="524"/>
      <c r="AA398" s="524"/>
      <c r="AB398" s="524"/>
      <c r="AC398" s="524"/>
      <c r="AD398" s="524"/>
      <c r="AE398" s="524"/>
    </row>
    <row r="399" hidden="1">
      <c r="A399" s="183">
        <f t="shared" si="88"/>
        <v>387</v>
      </c>
      <c r="B399" s="181" t="str">
        <f t="shared" si="95"/>
        <v>P3</v>
      </c>
      <c r="C399" s="182" t="str">
        <f t="shared" si="110"/>
        <v>05</v>
      </c>
      <c r="D399" s="182" t="str">
        <f t="shared" si="128"/>
        <v>52</v>
      </c>
      <c r="E399" s="591" t="s">
        <v>2454</v>
      </c>
      <c r="F399" s="558" t="s">
        <v>37</v>
      </c>
      <c r="G399" s="592">
        <v>30.2</v>
      </c>
      <c r="H399" s="592">
        <v>1.953015833E9</v>
      </c>
      <c r="I399" s="592">
        <v>1.95301583E8</v>
      </c>
      <c r="J399" s="592">
        <v>3.9060317E7</v>
      </c>
      <c r="K399" s="592">
        <v>2.187377733E9</v>
      </c>
      <c r="L399" s="592"/>
      <c r="M399" s="592"/>
      <c r="N399" s="592"/>
      <c r="O399" s="97"/>
      <c r="P399" s="42"/>
      <c r="Q399" s="246" t="s">
        <v>0</v>
      </c>
      <c r="R399" s="594"/>
      <c r="S399" s="28"/>
      <c r="T399" s="130"/>
      <c r="U399" s="47"/>
      <c r="V399" s="570"/>
      <c r="W399" s="217"/>
      <c r="X399" s="524"/>
      <c r="Y399" s="524"/>
      <c r="Z399" s="524"/>
      <c r="AA399" s="524"/>
      <c r="AB399" s="524"/>
      <c r="AC399" s="524"/>
      <c r="AD399" s="524"/>
      <c r="AE399" s="524"/>
    </row>
    <row r="400" hidden="1">
      <c r="A400" s="183">
        <f t="shared" si="88"/>
        <v>388</v>
      </c>
      <c r="B400" s="181" t="str">
        <f t="shared" si="95"/>
        <v>P5</v>
      </c>
      <c r="C400" s="182" t="str">
        <f t="shared" si="110"/>
        <v>02</v>
      </c>
      <c r="D400" s="182" t="str">
        <f t="shared" ref="D400:D401" si="129">RIGHT(E400,3)</f>
        <v>10	</v>
      </c>
      <c r="E400" s="191" t="s">
        <v>2455</v>
      </c>
      <c r="F400" s="28" t="s">
        <v>69</v>
      </c>
      <c r="G400" s="243" t="s">
        <v>2456</v>
      </c>
      <c r="H400" s="635"/>
      <c r="I400" s="596"/>
      <c r="J400" s="596"/>
      <c r="K400" s="243">
        <v>2.217631025E9</v>
      </c>
      <c r="L400" s="243"/>
      <c r="M400" s="243"/>
      <c r="N400" s="243"/>
      <c r="O400" s="97"/>
      <c r="P400" s="42">
        <f t="shared" ref="P400:P417" si="130">IF(F400="2BR",150000000,IF(F400="Studio",50000000,100000000))</f>
        <v>100000000</v>
      </c>
      <c r="Q400" s="246" t="s">
        <v>0</v>
      </c>
      <c r="R400" s="594"/>
      <c r="S400" s="28"/>
      <c r="T400" s="130">
        <v>45780.0</v>
      </c>
      <c r="U400" s="47"/>
      <c r="V400" s="570"/>
      <c r="W400" s="217"/>
      <c r="X400" s="524"/>
      <c r="Y400" s="524"/>
      <c r="Z400" s="524"/>
      <c r="AA400" s="524"/>
      <c r="AB400" s="524"/>
      <c r="AC400" s="524"/>
      <c r="AD400" s="524"/>
      <c r="AE400" s="524"/>
    </row>
    <row r="401" hidden="1">
      <c r="A401" s="183">
        <f t="shared" si="88"/>
        <v>389</v>
      </c>
      <c r="B401" s="181" t="str">
        <f t="shared" si="95"/>
        <v>P5</v>
      </c>
      <c r="C401" s="182" t="str">
        <f t="shared" si="110"/>
        <v>05</v>
      </c>
      <c r="D401" s="182" t="str">
        <f t="shared" si="129"/>
        <v>19	</v>
      </c>
      <c r="E401" s="191" t="s">
        <v>2457</v>
      </c>
      <c r="F401" s="595" t="s">
        <v>69</v>
      </c>
      <c r="G401" s="243" t="s">
        <v>2376</v>
      </c>
      <c r="H401" s="596"/>
      <c r="I401" s="596"/>
      <c r="J401" s="596"/>
      <c r="K401" s="243">
        <v>2.113569883E9</v>
      </c>
      <c r="L401" s="243"/>
      <c r="M401" s="243"/>
      <c r="N401" s="243"/>
      <c r="O401" s="97"/>
      <c r="P401" s="42">
        <f t="shared" si="130"/>
        <v>100000000</v>
      </c>
      <c r="Q401" s="246" t="s">
        <v>0</v>
      </c>
      <c r="R401" s="594"/>
      <c r="S401" s="28"/>
      <c r="T401" s="130">
        <v>45780.0</v>
      </c>
      <c r="U401" s="47"/>
      <c r="V401" s="570"/>
      <c r="W401" s="217"/>
      <c r="X401" s="524"/>
      <c r="Y401" s="524"/>
      <c r="Z401" s="524"/>
      <c r="AA401" s="524"/>
      <c r="AB401" s="524"/>
      <c r="AC401" s="524"/>
      <c r="AD401" s="524"/>
      <c r="AE401" s="524"/>
    </row>
    <row r="402" hidden="1">
      <c r="A402" s="183">
        <f t="shared" si="88"/>
        <v>390</v>
      </c>
      <c r="B402" s="181" t="str">
        <f t="shared" si="95"/>
        <v>P5</v>
      </c>
      <c r="C402" s="182" t="str">
        <f t="shared" si="110"/>
        <v>02</v>
      </c>
      <c r="D402" s="182" t="str">
        <f t="shared" ref="D402:D409" si="131">RIGHT(E402,2)</f>
        <v>24</v>
      </c>
      <c r="E402" s="636" t="s">
        <v>2458</v>
      </c>
      <c r="F402" s="637" t="s">
        <v>2375</v>
      </c>
      <c r="G402" s="638" t="s">
        <v>2403</v>
      </c>
      <c r="H402" s="611">
        <f t="shared" ref="H402:H406" si="132">K402/1.12</f>
        <v>1865354542</v>
      </c>
      <c r="I402" s="611"/>
      <c r="J402" s="611"/>
      <c r="K402" s="638">
        <v>2.089197087E9</v>
      </c>
      <c r="L402" s="638"/>
      <c r="M402" s="638"/>
      <c r="N402" s="638"/>
      <c r="O402" s="28"/>
      <c r="P402" s="42">
        <f t="shared" si="130"/>
        <v>100000000</v>
      </c>
      <c r="Q402" s="246" t="s">
        <v>0</v>
      </c>
      <c r="R402" s="631"/>
      <c r="S402" s="28"/>
      <c r="T402" s="130">
        <v>45772.0</v>
      </c>
      <c r="U402" s="47"/>
      <c r="V402" s="570"/>
      <c r="W402" s="217"/>
      <c r="X402" s="524"/>
      <c r="Y402" s="524"/>
      <c r="Z402" s="524"/>
      <c r="AA402" s="524"/>
      <c r="AB402" s="524"/>
      <c r="AC402" s="524"/>
      <c r="AD402" s="524"/>
      <c r="AE402" s="524"/>
    </row>
    <row r="403" hidden="1">
      <c r="A403" s="183">
        <f t="shared" si="88"/>
        <v>391</v>
      </c>
      <c r="B403" s="181" t="str">
        <f t="shared" si="95"/>
        <v>P5</v>
      </c>
      <c r="C403" s="182" t="str">
        <f t="shared" si="110"/>
        <v>02</v>
      </c>
      <c r="D403" s="182" t="str">
        <f t="shared" si="131"/>
        <v>26</v>
      </c>
      <c r="E403" s="381" t="s">
        <v>2459</v>
      </c>
      <c r="F403" s="223" t="s">
        <v>43</v>
      </c>
      <c r="G403" s="612" t="s">
        <v>2403</v>
      </c>
      <c r="H403" s="611">
        <f t="shared" si="132"/>
        <v>1883749333</v>
      </c>
      <c r="I403" s="632"/>
      <c r="J403" s="632"/>
      <c r="K403" s="258">
        <v>2.109799253E9</v>
      </c>
      <c r="L403" s="258"/>
      <c r="M403" s="258"/>
      <c r="N403" s="258"/>
      <c r="O403" s="28" t="s">
        <v>117</v>
      </c>
      <c r="P403" s="42">
        <f t="shared" si="130"/>
        <v>100000000</v>
      </c>
      <c r="Q403" s="246" t="s">
        <v>0</v>
      </c>
      <c r="R403" s="631"/>
      <c r="S403" s="28"/>
      <c r="T403" s="130">
        <v>45772.0</v>
      </c>
      <c r="U403" s="639"/>
      <c r="V403" s="640"/>
      <c r="W403" s="561"/>
      <c r="X403" s="524"/>
      <c r="Y403" s="524"/>
      <c r="Z403" s="524"/>
      <c r="AA403" s="524"/>
      <c r="AB403" s="524"/>
      <c r="AC403" s="524"/>
      <c r="AD403" s="524"/>
      <c r="AE403" s="524"/>
    </row>
    <row r="404" hidden="1">
      <c r="A404" s="183">
        <f t="shared" si="88"/>
        <v>392</v>
      </c>
      <c r="B404" s="181" t="str">
        <f t="shared" si="95"/>
        <v>P5</v>
      </c>
      <c r="C404" s="182" t="str">
        <f t="shared" si="110"/>
        <v>03</v>
      </c>
      <c r="D404" s="182" t="str">
        <f t="shared" si="131"/>
        <v>19</v>
      </c>
      <c r="E404" s="219" t="s">
        <v>2460</v>
      </c>
      <c r="F404" s="220" t="s">
        <v>43</v>
      </c>
      <c r="G404" s="220" t="s">
        <v>2376</v>
      </c>
      <c r="H404" s="54">
        <f t="shared" si="132"/>
        <v>1869049796</v>
      </c>
      <c r="I404" s="53"/>
      <c r="J404" s="53"/>
      <c r="K404" s="245">
        <v>2.093335772E9</v>
      </c>
      <c r="L404" s="245"/>
      <c r="M404" s="245"/>
      <c r="N404" s="245"/>
      <c r="O404" s="28"/>
      <c r="P404" s="42">
        <f t="shared" si="130"/>
        <v>100000000</v>
      </c>
      <c r="Q404" s="223" t="s">
        <v>0</v>
      </c>
      <c r="R404" s="631"/>
      <c r="S404" s="28"/>
      <c r="T404" s="130">
        <v>45772.0</v>
      </c>
      <c r="U404" s="47" t="s">
        <v>179</v>
      </c>
      <c r="V404" s="570"/>
      <c r="W404" s="217"/>
      <c r="X404" s="524"/>
      <c r="Y404" s="524"/>
      <c r="Z404" s="524"/>
      <c r="AA404" s="524"/>
      <c r="AB404" s="524"/>
      <c r="AC404" s="524"/>
      <c r="AD404" s="524"/>
      <c r="AE404" s="524"/>
    </row>
    <row r="405" hidden="1">
      <c r="A405" s="183">
        <f t="shared" si="88"/>
        <v>393</v>
      </c>
      <c r="B405" s="181" t="str">
        <f t="shared" si="95"/>
        <v>P5</v>
      </c>
      <c r="C405" s="182" t="str">
        <f t="shared" si="110"/>
        <v>03</v>
      </c>
      <c r="D405" s="182" t="str">
        <f t="shared" si="131"/>
        <v>22</v>
      </c>
      <c r="E405" s="219" t="s">
        <v>2461</v>
      </c>
      <c r="F405" s="220" t="s">
        <v>43</v>
      </c>
      <c r="G405" s="220" t="s">
        <v>2376</v>
      </c>
      <c r="H405" s="54">
        <f t="shared" si="132"/>
        <v>1906288230</v>
      </c>
      <c r="I405" s="53"/>
      <c r="J405" s="53"/>
      <c r="K405" s="245">
        <v>2.135042818E9</v>
      </c>
      <c r="L405" s="245"/>
      <c r="M405" s="245"/>
      <c r="N405" s="245"/>
      <c r="O405" s="619" t="s">
        <v>350</v>
      </c>
      <c r="P405" s="42">
        <f t="shared" si="130"/>
        <v>100000000</v>
      </c>
      <c r="Q405" s="223" t="s">
        <v>0</v>
      </c>
      <c r="R405" s="620"/>
      <c r="S405" s="28"/>
      <c r="T405" s="130">
        <v>45772.0</v>
      </c>
      <c r="U405" s="47"/>
      <c r="V405" s="570"/>
      <c r="W405" s="217"/>
      <c r="X405" s="524"/>
      <c r="Y405" s="524"/>
      <c r="Z405" s="524"/>
      <c r="AA405" s="524"/>
      <c r="AB405" s="524"/>
      <c r="AC405" s="524"/>
      <c r="AD405" s="524"/>
      <c r="AE405" s="524"/>
    </row>
    <row r="406" hidden="1">
      <c r="A406" s="183">
        <f t="shared" si="88"/>
        <v>394</v>
      </c>
      <c r="B406" s="181" t="str">
        <f t="shared" si="95"/>
        <v>P5</v>
      </c>
      <c r="C406" s="182" t="str">
        <f t="shared" si="110"/>
        <v>08</v>
      </c>
      <c r="D406" s="182" t="str">
        <f t="shared" si="131"/>
        <v>51</v>
      </c>
      <c r="E406" s="219" t="s">
        <v>2462</v>
      </c>
      <c r="F406" s="558" t="s">
        <v>2375</v>
      </c>
      <c r="G406" s="633" t="s">
        <v>2084</v>
      </c>
      <c r="H406" s="611">
        <f t="shared" si="132"/>
        <v>2317118502</v>
      </c>
      <c r="I406" s="632"/>
      <c r="J406" s="632"/>
      <c r="K406" s="612">
        <v>2.595172722E9</v>
      </c>
      <c r="L406" s="612"/>
      <c r="M406" s="612"/>
      <c r="N406" s="612"/>
      <c r="O406" s="181"/>
      <c r="P406" s="42">
        <f t="shared" si="130"/>
        <v>100000000</v>
      </c>
      <c r="Q406" s="246" t="s">
        <v>0</v>
      </c>
      <c r="R406" s="631"/>
      <c r="S406" s="28"/>
      <c r="T406" s="130">
        <v>45772.0</v>
      </c>
      <c r="U406" s="47"/>
      <c r="V406" s="570"/>
      <c r="W406" s="561"/>
      <c r="X406" s="524"/>
      <c r="Y406" s="524"/>
      <c r="Z406" s="524"/>
      <c r="AA406" s="524"/>
      <c r="AB406" s="524"/>
      <c r="AC406" s="524"/>
      <c r="AD406" s="524"/>
      <c r="AE406" s="524"/>
    </row>
    <row r="407" hidden="1">
      <c r="A407" s="183">
        <f t="shared" si="88"/>
        <v>395</v>
      </c>
      <c r="B407" s="181" t="str">
        <f t="shared" si="95"/>
        <v>P5</v>
      </c>
      <c r="C407" s="182" t="str">
        <f t="shared" si="110"/>
        <v>08</v>
      </c>
      <c r="D407" s="182" t="str">
        <f t="shared" si="131"/>
        <v>33</v>
      </c>
      <c r="E407" s="219" t="s">
        <v>2463</v>
      </c>
      <c r="F407" s="220" t="s">
        <v>43</v>
      </c>
      <c r="G407" s="97">
        <v>46.1</v>
      </c>
      <c r="H407" s="52">
        <v>1.98433211E9</v>
      </c>
      <c r="I407" s="52">
        <v>1.98433211E8</v>
      </c>
      <c r="J407" s="52">
        <v>3.9686642E7</v>
      </c>
      <c r="K407" s="97">
        <v>2.222451963E9</v>
      </c>
      <c r="L407" s="97"/>
      <c r="M407" s="97"/>
      <c r="N407" s="97"/>
      <c r="O407" s="98"/>
      <c r="P407" s="42">
        <f t="shared" si="130"/>
        <v>100000000</v>
      </c>
      <c r="Q407" s="246" t="s">
        <v>0</v>
      </c>
      <c r="R407" s="594"/>
      <c r="S407" s="28"/>
      <c r="T407" s="27" t="s">
        <v>2464</v>
      </c>
      <c r="U407" s="47"/>
      <c r="V407" s="570"/>
      <c r="W407" s="217"/>
      <c r="X407" s="524"/>
      <c r="Y407" s="524"/>
      <c r="Z407" s="524"/>
      <c r="AA407" s="524"/>
      <c r="AB407" s="524"/>
      <c r="AC407" s="524"/>
      <c r="AD407" s="524"/>
      <c r="AE407" s="524"/>
    </row>
    <row r="408" hidden="1">
      <c r="A408" s="183">
        <f t="shared" si="88"/>
        <v>396</v>
      </c>
      <c r="B408" s="181" t="str">
        <f t="shared" si="95"/>
        <v>P5</v>
      </c>
      <c r="C408" s="182" t="str">
        <f t="shared" si="110"/>
        <v>02</v>
      </c>
      <c r="D408" s="182" t="str">
        <f t="shared" si="131"/>
        <v>30</v>
      </c>
      <c r="E408" s="636" t="s">
        <v>2465</v>
      </c>
      <c r="F408" s="220" t="s">
        <v>32</v>
      </c>
      <c r="G408" s="633" t="s">
        <v>2466</v>
      </c>
      <c r="H408" s="611">
        <f>K408/1.12</f>
        <v>2441862649</v>
      </c>
      <c r="I408" s="632"/>
      <c r="J408" s="632"/>
      <c r="K408" s="612">
        <v>2.734886167E9</v>
      </c>
      <c r="L408" s="612"/>
      <c r="M408" s="612"/>
      <c r="N408" s="612"/>
      <c r="O408" s="181"/>
      <c r="P408" s="42">
        <f t="shared" si="130"/>
        <v>150000000</v>
      </c>
      <c r="Q408" s="246" t="s">
        <v>0</v>
      </c>
      <c r="R408" s="631"/>
      <c r="S408" s="28"/>
      <c r="T408" s="130">
        <v>45772.0</v>
      </c>
      <c r="U408" s="47" t="s">
        <v>2312</v>
      </c>
      <c r="V408" s="570"/>
      <c r="W408" s="561"/>
      <c r="X408" s="524"/>
      <c r="Y408" s="524"/>
      <c r="Z408" s="524"/>
      <c r="AA408" s="524"/>
      <c r="AB408" s="524"/>
      <c r="AC408" s="524"/>
      <c r="AD408" s="524"/>
      <c r="AE408" s="524"/>
    </row>
    <row r="409" hidden="1">
      <c r="A409" s="183">
        <f t="shared" si="88"/>
        <v>397</v>
      </c>
      <c r="B409" s="181" t="str">
        <f t="shared" si="95"/>
        <v>P5</v>
      </c>
      <c r="C409" s="182" t="str">
        <f t="shared" si="110"/>
        <v>08</v>
      </c>
      <c r="D409" s="182" t="str">
        <f t="shared" si="131"/>
        <v>38</v>
      </c>
      <c r="E409" s="219" t="s">
        <v>2467</v>
      </c>
      <c r="F409" s="220" t="s">
        <v>43</v>
      </c>
      <c r="G409" s="97">
        <v>46.1</v>
      </c>
      <c r="H409" s="52">
        <v>1.98433211E9</v>
      </c>
      <c r="I409" s="52">
        <v>1.98433211E8</v>
      </c>
      <c r="J409" s="52">
        <v>3.9686642E7</v>
      </c>
      <c r="K409" s="97">
        <v>2.222451963E9</v>
      </c>
      <c r="L409" s="97"/>
      <c r="M409" s="97"/>
      <c r="N409" s="97"/>
      <c r="O409" s="98"/>
      <c r="P409" s="42">
        <f t="shared" si="130"/>
        <v>100000000</v>
      </c>
      <c r="Q409" s="246" t="s">
        <v>0</v>
      </c>
      <c r="R409" s="594"/>
      <c r="S409" s="28"/>
      <c r="T409" s="27" t="s">
        <v>2464</v>
      </c>
      <c r="U409" s="47"/>
      <c r="V409" s="570"/>
      <c r="W409" s="217"/>
      <c r="X409" s="524"/>
      <c r="Y409" s="524"/>
      <c r="Z409" s="524"/>
      <c r="AA409" s="524"/>
      <c r="AB409" s="524"/>
      <c r="AC409" s="524"/>
      <c r="AD409" s="524"/>
      <c r="AE409" s="524"/>
    </row>
    <row r="410" hidden="1">
      <c r="A410" s="183">
        <f t="shared" si="88"/>
        <v>398</v>
      </c>
      <c r="B410" s="181" t="str">
        <f t="shared" si="95"/>
        <v>P5</v>
      </c>
      <c r="C410" s="182" t="str">
        <f t="shared" si="110"/>
        <v>08</v>
      </c>
      <c r="D410" s="182" t="str">
        <f>RIGHT(E410,3)</f>
        <v>29 </v>
      </c>
      <c r="E410" s="191" t="s">
        <v>2468</v>
      </c>
      <c r="F410" s="220" t="s">
        <v>37</v>
      </c>
      <c r="G410" s="243" t="s">
        <v>2444</v>
      </c>
      <c r="H410" s="596"/>
      <c r="I410" s="596"/>
      <c r="J410" s="596"/>
      <c r="K410" s="243">
        <v>1.554260071E9</v>
      </c>
      <c r="L410" s="243"/>
      <c r="M410" s="243"/>
      <c r="N410" s="243"/>
      <c r="O410" s="98"/>
      <c r="P410" s="42">
        <f t="shared" si="130"/>
        <v>50000000</v>
      </c>
      <c r="Q410" s="246" t="s">
        <v>0</v>
      </c>
      <c r="R410" s="594"/>
      <c r="S410" s="28"/>
      <c r="T410" s="130"/>
      <c r="U410" s="47"/>
      <c r="V410" s="570"/>
      <c r="W410" s="217"/>
      <c r="X410" s="524"/>
      <c r="Y410" s="524"/>
      <c r="Z410" s="524"/>
      <c r="AA410" s="524"/>
      <c r="AB410" s="524"/>
      <c r="AC410" s="524"/>
      <c r="AD410" s="524"/>
      <c r="AE410" s="524"/>
    </row>
    <row r="411" hidden="1">
      <c r="A411" s="183">
        <f t="shared" si="88"/>
        <v>399</v>
      </c>
      <c r="B411" s="181" t="str">
        <f t="shared" si="95"/>
        <v>P5</v>
      </c>
      <c r="C411" s="182" t="str">
        <f t="shared" si="110"/>
        <v>08</v>
      </c>
      <c r="D411" s="182" t="str">
        <f>RIGHT(E411,2)</f>
        <v>47</v>
      </c>
      <c r="E411" s="219" t="s">
        <v>2469</v>
      </c>
      <c r="F411" s="558" t="s">
        <v>2375</v>
      </c>
      <c r="G411" s="633" t="s">
        <v>2376</v>
      </c>
      <c r="H411" s="611">
        <f t="shared" ref="H411:H412" si="133">K411/1.12</f>
        <v>2307087687</v>
      </c>
      <c r="I411" s="632"/>
      <c r="J411" s="632"/>
      <c r="K411" s="612">
        <v>2.583938209E9</v>
      </c>
      <c r="L411" s="612"/>
      <c r="M411" s="612"/>
      <c r="N411" s="612"/>
      <c r="O411" s="181" t="s">
        <v>117</v>
      </c>
      <c r="P411" s="42">
        <f t="shared" si="130"/>
        <v>100000000</v>
      </c>
      <c r="Q411" s="246" t="s">
        <v>0</v>
      </c>
      <c r="R411" s="631"/>
      <c r="S411" s="28"/>
      <c r="T411" s="130">
        <v>45772.0</v>
      </c>
      <c r="U411" s="47"/>
      <c r="V411" s="570"/>
      <c r="W411" s="561"/>
      <c r="X411" s="524"/>
      <c r="Y411" s="524"/>
      <c r="Z411" s="524"/>
      <c r="AA411" s="524"/>
      <c r="AB411" s="524"/>
      <c r="AC411" s="524"/>
      <c r="AD411" s="524"/>
      <c r="AE411" s="524"/>
    </row>
    <row r="412" hidden="1">
      <c r="A412" s="183">
        <f t="shared" si="88"/>
        <v>400</v>
      </c>
      <c r="B412" s="181" t="str">
        <f t="shared" si="95"/>
        <v>P5</v>
      </c>
      <c r="C412" s="182" t="str">
        <f t="shared" si="110"/>
        <v>08</v>
      </c>
      <c r="D412" s="182" t="str">
        <f>RIGHT(E412,3)</f>
        <v>48A</v>
      </c>
      <c r="E412" s="219" t="s">
        <v>2470</v>
      </c>
      <c r="F412" s="558" t="s">
        <v>2375</v>
      </c>
      <c r="G412" s="633" t="s">
        <v>1055</v>
      </c>
      <c r="H412" s="611">
        <f t="shared" si="133"/>
        <v>2289426694</v>
      </c>
      <c r="I412" s="632"/>
      <c r="J412" s="632"/>
      <c r="K412" s="612">
        <v>2.564157897E9</v>
      </c>
      <c r="L412" s="612"/>
      <c r="M412" s="612"/>
      <c r="N412" s="612"/>
      <c r="O412" s="181" t="s">
        <v>52</v>
      </c>
      <c r="P412" s="42">
        <f t="shared" si="130"/>
        <v>100000000</v>
      </c>
      <c r="Q412" s="246" t="s">
        <v>0</v>
      </c>
      <c r="R412" s="631"/>
      <c r="S412" s="28"/>
      <c r="T412" s="130">
        <v>45772.0</v>
      </c>
      <c r="U412" s="47" t="s">
        <v>2312</v>
      </c>
      <c r="V412" s="570"/>
      <c r="W412" s="561"/>
      <c r="X412" s="524"/>
      <c r="Y412" s="524"/>
      <c r="Z412" s="524"/>
      <c r="AA412" s="524"/>
      <c r="AB412" s="524"/>
      <c r="AC412" s="524"/>
      <c r="AD412" s="524"/>
      <c r="AE412" s="524"/>
    </row>
    <row r="413" hidden="1">
      <c r="A413" s="183">
        <f t="shared" si="88"/>
        <v>401</v>
      </c>
      <c r="B413" s="181" t="str">
        <f t="shared" si="95"/>
        <v>P5</v>
      </c>
      <c r="C413" s="182" t="str">
        <f t="shared" si="110"/>
        <v>08</v>
      </c>
      <c r="D413" s="182" t="str">
        <f t="shared" ref="D413:D415" si="134">RIGHT(E413,2)</f>
        <v>3A</v>
      </c>
      <c r="E413" s="219" t="s">
        <v>2471</v>
      </c>
      <c r="F413" s="220" t="s">
        <v>37</v>
      </c>
      <c r="G413" s="97">
        <v>30.2</v>
      </c>
      <c r="H413" s="52">
        <v>1.633495268E9</v>
      </c>
      <c r="I413" s="52">
        <v>1.63349527E8</v>
      </c>
      <c r="J413" s="52">
        <v>3.2669905E7</v>
      </c>
      <c r="K413" s="97">
        <v>1.8295147E9</v>
      </c>
      <c r="L413" s="97"/>
      <c r="M413" s="97"/>
      <c r="N413" s="97"/>
      <c r="O413" s="98"/>
      <c r="P413" s="42">
        <f t="shared" si="130"/>
        <v>50000000</v>
      </c>
      <c r="Q413" s="246" t="s">
        <v>0</v>
      </c>
      <c r="R413" s="594"/>
      <c r="S413" s="28"/>
      <c r="T413" s="27" t="s">
        <v>2464</v>
      </c>
      <c r="U413" s="47" t="s">
        <v>2312</v>
      </c>
      <c r="V413" s="570"/>
      <c r="W413" s="217"/>
      <c r="X413" s="524"/>
      <c r="Y413" s="524"/>
      <c r="Z413" s="524"/>
      <c r="AA413" s="524"/>
      <c r="AB413" s="524"/>
      <c r="AC413" s="524"/>
      <c r="AD413" s="524"/>
      <c r="AE413" s="524"/>
    </row>
    <row r="414" hidden="1">
      <c r="A414" s="183">
        <f t="shared" si="88"/>
        <v>402</v>
      </c>
      <c r="B414" s="181" t="str">
        <f t="shared" si="95"/>
        <v>P3</v>
      </c>
      <c r="C414" s="182" t="str">
        <f t="shared" si="110"/>
        <v>03</v>
      </c>
      <c r="D414" s="182" t="str">
        <f t="shared" si="134"/>
        <v>25</v>
      </c>
      <c r="E414" s="183" t="s">
        <v>2472</v>
      </c>
      <c r="F414" s="210" t="s">
        <v>43</v>
      </c>
      <c r="G414" s="610" t="s">
        <v>2084</v>
      </c>
      <c r="H414" s="611">
        <f t="shared" ref="H414:H417" si="135">K414/1.12</f>
        <v>2008077289</v>
      </c>
      <c r="I414" s="611"/>
      <c r="J414" s="611"/>
      <c r="K414" s="612">
        <v>2.249046564E9</v>
      </c>
      <c r="L414" s="612"/>
      <c r="M414" s="612"/>
      <c r="N414" s="612"/>
      <c r="O414" s="181" t="s">
        <v>117</v>
      </c>
      <c r="P414" s="42">
        <f t="shared" si="130"/>
        <v>100000000</v>
      </c>
      <c r="Q414" s="223" t="s">
        <v>0</v>
      </c>
      <c r="R414" s="631"/>
      <c r="S414" s="28"/>
      <c r="T414" s="130">
        <v>45772.0</v>
      </c>
      <c r="U414" s="47" t="s">
        <v>2312</v>
      </c>
      <c r="V414" s="570"/>
      <c r="W414" s="217"/>
      <c r="X414" s="524"/>
      <c r="Y414" s="524"/>
      <c r="Z414" s="524"/>
      <c r="AA414" s="524"/>
      <c r="AB414" s="524"/>
      <c r="AC414" s="524"/>
      <c r="AD414" s="524"/>
      <c r="AE414" s="524"/>
    </row>
    <row r="415" hidden="1">
      <c r="A415" s="183">
        <f t="shared" si="88"/>
        <v>403</v>
      </c>
      <c r="B415" s="181" t="str">
        <f t="shared" si="95"/>
        <v>P3</v>
      </c>
      <c r="C415" s="182" t="str">
        <f t="shared" si="110"/>
        <v>03</v>
      </c>
      <c r="D415" s="182" t="str">
        <f t="shared" si="134"/>
        <v>29</v>
      </c>
      <c r="E415" s="159" t="s">
        <v>2473</v>
      </c>
      <c r="F415" s="210" t="s">
        <v>43</v>
      </c>
      <c r="G415" s="610" t="s">
        <v>1055</v>
      </c>
      <c r="H415" s="611">
        <f t="shared" si="135"/>
        <v>2003730801</v>
      </c>
      <c r="I415" s="611"/>
      <c r="J415" s="611"/>
      <c r="K415" s="612">
        <v>2.244178497E9</v>
      </c>
      <c r="L415" s="612"/>
      <c r="M415" s="612"/>
      <c r="N415" s="612"/>
      <c r="O415" s="181"/>
      <c r="P415" s="42">
        <f t="shared" si="130"/>
        <v>100000000</v>
      </c>
      <c r="Q415" s="223" t="s">
        <v>0</v>
      </c>
      <c r="R415" s="631"/>
      <c r="S415" s="28"/>
      <c r="T415" s="130">
        <v>45772.0</v>
      </c>
      <c r="U415" s="47"/>
      <c r="V415" s="570"/>
      <c r="W415" s="217"/>
      <c r="X415" s="524"/>
      <c r="Y415" s="524"/>
      <c r="Z415" s="524"/>
      <c r="AA415" s="524"/>
      <c r="AB415" s="524"/>
      <c r="AC415" s="524"/>
      <c r="AD415" s="524"/>
      <c r="AE415" s="524"/>
    </row>
    <row r="416" hidden="1">
      <c r="A416" s="183">
        <f t="shared" si="88"/>
        <v>404</v>
      </c>
      <c r="B416" s="181" t="str">
        <f t="shared" si="95"/>
        <v>P5</v>
      </c>
      <c r="C416" s="182" t="str">
        <f t="shared" si="110"/>
        <v>02</v>
      </c>
      <c r="D416" s="182" t="str">
        <f>RIGHT(E416,3)</f>
        <v>15 </v>
      </c>
      <c r="E416" s="191" t="s">
        <v>2474</v>
      </c>
      <c r="F416" s="27" t="s">
        <v>2396</v>
      </c>
      <c r="G416" s="243" t="s">
        <v>2403</v>
      </c>
      <c r="H416" s="596">
        <f t="shared" si="135"/>
        <v>1975723294</v>
      </c>
      <c r="I416" s="596"/>
      <c r="J416" s="596"/>
      <c r="K416" s="243">
        <v>2.212810089E9</v>
      </c>
      <c r="L416" s="243"/>
      <c r="M416" s="243"/>
      <c r="N416" s="243"/>
      <c r="O416" s="98"/>
      <c r="P416" s="42">
        <f t="shared" si="130"/>
        <v>100000000</v>
      </c>
      <c r="Q416" s="246" t="s">
        <v>0</v>
      </c>
      <c r="R416" s="594"/>
      <c r="S416" s="28"/>
      <c r="T416" s="130"/>
      <c r="U416" s="47" t="s">
        <v>2391</v>
      </c>
      <c r="V416" s="570"/>
      <c r="W416" s="217"/>
      <c r="X416" s="524"/>
      <c r="Y416" s="524"/>
      <c r="Z416" s="524"/>
      <c r="AA416" s="524"/>
      <c r="AB416" s="524"/>
      <c r="AC416" s="524"/>
      <c r="AD416" s="524"/>
      <c r="AE416" s="524"/>
    </row>
    <row r="417" hidden="1">
      <c r="A417" s="183">
        <f t="shared" si="88"/>
        <v>405</v>
      </c>
      <c r="B417" s="181" t="str">
        <f t="shared" si="95"/>
        <v>P5</v>
      </c>
      <c r="C417" s="182" t="str">
        <f t="shared" si="110"/>
        <v>06</v>
      </c>
      <c r="D417" s="182" t="str">
        <f t="shared" ref="D417:D418" si="136">RIGHT(E417,2)</f>
        <v>30</v>
      </c>
      <c r="E417" s="591" t="s">
        <v>2475</v>
      </c>
      <c r="F417" s="558" t="s">
        <v>2375</v>
      </c>
      <c r="G417" s="633" t="s">
        <v>1055</v>
      </c>
      <c r="H417" s="611">
        <f t="shared" si="135"/>
        <v>1947382221</v>
      </c>
      <c r="I417" s="611"/>
      <c r="J417" s="611"/>
      <c r="K417" s="612">
        <v>2.181068088E9</v>
      </c>
      <c r="L417" s="612"/>
      <c r="M417" s="612"/>
      <c r="N417" s="612"/>
      <c r="O417" s="181"/>
      <c r="P417" s="42">
        <f t="shared" si="130"/>
        <v>100000000</v>
      </c>
      <c r="Q417" s="223" t="s">
        <v>0</v>
      </c>
      <c r="R417" s="631"/>
      <c r="S417" s="28"/>
      <c r="T417" s="130">
        <v>45772.0</v>
      </c>
      <c r="U417" s="47"/>
      <c r="V417" s="570"/>
      <c r="W417" s="217"/>
      <c r="X417" s="524"/>
      <c r="Y417" s="524"/>
      <c r="Z417" s="524"/>
      <c r="AA417" s="524"/>
      <c r="AB417" s="524"/>
      <c r="AC417" s="524"/>
      <c r="AD417" s="524"/>
      <c r="AE417" s="524"/>
    </row>
    <row r="418" hidden="1">
      <c r="A418" s="183">
        <f t="shared" si="88"/>
        <v>406</v>
      </c>
      <c r="B418" s="181" t="str">
        <f t="shared" si="95"/>
        <v>P5</v>
      </c>
      <c r="C418" s="182" t="str">
        <f t="shared" si="110"/>
        <v>02</v>
      </c>
      <c r="D418" s="182" t="str">
        <f t="shared" si="136"/>
        <v>16</v>
      </c>
      <c r="E418" s="219" t="s">
        <v>2476</v>
      </c>
      <c r="F418" s="220" t="s">
        <v>32</v>
      </c>
      <c r="G418" s="97">
        <v>55.4</v>
      </c>
      <c r="H418" s="97">
        <v>2.966815901E9</v>
      </c>
      <c r="I418" s="97">
        <v>2.9668159E8</v>
      </c>
      <c r="J418" s="97">
        <v>5.9336318E7</v>
      </c>
      <c r="K418" s="97">
        <v>3.322833809E9</v>
      </c>
      <c r="L418" s="97"/>
      <c r="M418" s="97"/>
      <c r="N418" s="97"/>
      <c r="O418" s="97"/>
      <c r="P418" s="42"/>
      <c r="Q418" s="246" t="s">
        <v>0</v>
      </c>
      <c r="R418" s="594"/>
      <c r="S418" s="28"/>
      <c r="T418" s="130"/>
      <c r="U418" s="47"/>
      <c r="V418" s="570"/>
      <c r="W418" s="217"/>
      <c r="X418" s="524"/>
      <c r="Y418" s="524"/>
      <c r="Z418" s="524"/>
      <c r="AA418" s="524"/>
      <c r="AB418" s="524"/>
      <c r="AC418" s="524"/>
      <c r="AD418" s="524"/>
      <c r="AE418" s="524"/>
    </row>
    <row r="419" hidden="1">
      <c r="A419" s="183">
        <f t="shared" si="88"/>
        <v>407</v>
      </c>
      <c r="B419" s="181" t="str">
        <f t="shared" si="95"/>
        <v>P5</v>
      </c>
      <c r="C419" s="182" t="str">
        <f t="shared" si="110"/>
        <v>02</v>
      </c>
      <c r="D419" s="182" t="str">
        <f>RIGHT(E419,3)</f>
        <v>40 </v>
      </c>
      <c r="E419" s="191" t="s">
        <v>2477</v>
      </c>
      <c r="F419" s="27" t="s">
        <v>2396</v>
      </c>
      <c r="G419" s="243" t="s">
        <v>2403</v>
      </c>
      <c r="H419" s="596">
        <f t="shared" ref="H419:H421" si="137">K419/1.12</f>
        <v>1956408763</v>
      </c>
      <c r="I419" s="596"/>
      <c r="J419" s="596"/>
      <c r="K419" s="243">
        <v>2.191177814E9</v>
      </c>
      <c r="L419" s="243"/>
      <c r="M419" s="243"/>
      <c r="N419" s="243"/>
      <c r="O419" s="98"/>
      <c r="P419" s="42">
        <f t="shared" ref="P419:P421" si="138">IF(F419="2BR",150000000,IF(F419="Studio",50000000,100000000))</f>
        <v>100000000</v>
      </c>
      <c r="Q419" s="246" t="s">
        <v>0</v>
      </c>
      <c r="R419" s="594"/>
      <c r="S419" s="28"/>
      <c r="T419" s="130"/>
      <c r="U419" s="47" t="s">
        <v>2404</v>
      </c>
      <c r="V419" s="570"/>
      <c r="W419" s="217"/>
      <c r="X419" s="524"/>
      <c r="Y419" s="524"/>
      <c r="Z419" s="524"/>
      <c r="AA419" s="524"/>
      <c r="AB419" s="524"/>
      <c r="AC419" s="524"/>
      <c r="AD419" s="524"/>
      <c r="AE419" s="524"/>
    </row>
    <row r="420" hidden="1">
      <c r="A420" s="183">
        <f t="shared" si="88"/>
        <v>408</v>
      </c>
      <c r="B420" s="181" t="str">
        <f t="shared" si="95"/>
        <v>P5</v>
      </c>
      <c r="C420" s="182" t="str">
        <f t="shared" si="110"/>
        <v>05</v>
      </c>
      <c r="D420" s="182" t="str">
        <f t="shared" ref="D420:D482" si="139">RIGHT(E420,2)</f>
        <v>40</v>
      </c>
      <c r="E420" s="591" t="s">
        <v>2478</v>
      </c>
      <c r="F420" s="558" t="s">
        <v>32</v>
      </c>
      <c r="G420" s="633" t="s">
        <v>2479</v>
      </c>
      <c r="H420" s="611">
        <f t="shared" si="137"/>
        <v>2911738661</v>
      </c>
      <c r="I420" s="632"/>
      <c r="J420" s="632"/>
      <c r="K420" s="612">
        <v>3.2611473E9</v>
      </c>
      <c r="L420" s="612"/>
      <c r="M420" s="612"/>
      <c r="N420" s="612"/>
      <c r="O420" s="181"/>
      <c r="P420" s="42">
        <f t="shared" si="138"/>
        <v>150000000</v>
      </c>
      <c r="Q420" s="246" t="s">
        <v>0</v>
      </c>
      <c r="R420" s="631"/>
      <c r="S420" s="28"/>
      <c r="T420" s="130">
        <v>45772.0</v>
      </c>
      <c r="U420" s="47"/>
      <c r="V420" s="570"/>
      <c r="W420" s="561"/>
      <c r="X420" s="524"/>
      <c r="Y420" s="524"/>
      <c r="Z420" s="524"/>
      <c r="AA420" s="524"/>
      <c r="AB420" s="524"/>
      <c r="AC420" s="524"/>
      <c r="AD420" s="524"/>
      <c r="AE420" s="524"/>
    </row>
    <row r="421" hidden="1">
      <c r="A421" s="183">
        <f t="shared" si="88"/>
        <v>409</v>
      </c>
      <c r="B421" s="181" t="str">
        <f t="shared" si="95"/>
        <v>P5</v>
      </c>
      <c r="C421" s="182" t="str">
        <f t="shared" si="110"/>
        <v>03</v>
      </c>
      <c r="D421" s="182" t="str">
        <f t="shared" si="139"/>
        <v>17</v>
      </c>
      <c r="E421" s="219" t="s">
        <v>2480</v>
      </c>
      <c r="F421" s="220" t="s">
        <v>32</v>
      </c>
      <c r="G421" s="220" t="s">
        <v>2479</v>
      </c>
      <c r="H421" s="54">
        <f t="shared" si="137"/>
        <v>2866139732</v>
      </c>
      <c r="I421" s="52"/>
      <c r="J421" s="52"/>
      <c r="K421" s="245">
        <v>3.2100765E9</v>
      </c>
      <c r="L421" s="245"/>
      <c r="M421" s="245"/>
      <c r="N421" s="245"/>
      <c r="O421" s="181"/>
      <c r="P421" s="42">
        <f t="shared" si="138"/>
        <v>150000000</v>
      </c>
      <c r="Q421" s="223" t="s">
        <v>0</v>
      </c>
      <c r="R421" s="631"/>
      <c r="S421" s="28"/>
      <c r="T421" s="130">
        <v>45772.0</v>
      </c>
      <c r="U421" s="47" t="s">
        <v>2312</v>
      </c>
      <c r="V421" s="570"/>
      <c r="W421" s="217"/>
      <c r="X421" s="524"/>
      <c r="Y421" s="524"/>
      <c r="Z421" s="524"/>
      <c r="AA421" s="524"/>
      <c r="AB421" s="524"/>
      <c r="AC421" s="524"/>
      <c r="AD421" s="524"/>
      <c r="AE421" s="524"/>
    </row>
    <row r="422" hidden="1">
      <c r="A422" s="183">
        <f t="shared" si="88"/>
        <v>410</v>
      </c>
      <c r="B422" s="181" t="str">
        <f t="shared" si="95"/>
        <v>P3</v>
      </c>
      <c r="C422" s="182" t="str">
        <f t="shared" si="110"/>
        <v>05</v>
      </c>
      <c r="D422" s="182" t="str">
        <f t="shared" si="139"/>
        <v>50</v>
      </c>
      <c r="E422" s="219" t="s">
        <v>2481</v>
      </c>
      <c r="F422" s="220" t="s">
        <v>43</v>
      </c>
      <c r="G422" s="97">
        <v>46.1</v>
      </c>
      <c r="H422" s="97">
        <v>2.736526248E9</v>
      </c>
      <c r="I422" s="97">
        <v>2.73652625E8</v>
      </c>
      <c r="J422" s="97">
        <v>5.4730525E7</v>
      </c>
      <c r="K422" s="97">
        <v>3.064909398E9</v>
      </c>
      <c r="L422" s="97"/>
      <c r="M422" s="97"/>
      <c r="N422" s="97"/>
      <c r="O422" s="97"/>
      <c r="P422" s="42"/>
      <c r="Q422" s="246" t="s">
        <v>0</v>
      </c>
      <c r="R422" s="594"/>
      <c r="S422" s="28"/>
      <c r="T422" s="130"/>
      <c r="U422" s="47"/>
      <c r="V422" s="570"/>
      <c r="W422" s="217"/>
      <c r="X422" s="524"/>
      <c r="Y422" s="524"/>
      <c r="Z422" s="524"/>
      <c r="AA422" s="524"/>
      <c r="AB422" s="524"/>
      <c r="AC422" s="524"/>
      <c r="AD422" s="524"/>
      <c r="AE422" s="524"/>
    </row>
    <row r="423" hidden="1">
      <c r="A423" s="183">
        <f t="shared" si="88"/>
        <v>411</v>
      </c>
      <c r="B423" s="181" t="str">
        <f t="shared" si="95"/>
        <v>P3</v>
      </c>
      <c r="C423" s="182" t="str">
        <f t="shared" si="110"/>
        <v>05</v>
      </c>
      <c r="D423" s="182" t="str">
        <f t="shared" si="139"/>
        <v>51</v>
      </c>
      <c r="E423" s="219" t="s">
        <v>2482</v>
      </c>
      <c r="F423" s="220" t="s">
        <v>37</v>
      </c>
      <c r="G423" s="97">
        <v>30.2</v>
      </c>
      <c r="H423" s="97">
        <v>1.953015833E9</v>
      </c>
      <c r="I423" s="97">
        <v>1.95301583E8</v>
      </c>
      <c r="J423" s="97">
        <v>3.9060317E7</v>
      </c>
      <c r="K423" s="97">
        <v>2.187377733E9</v>
      </c>
      <c r="L423" s="97"/>
      <c r="M423" s="97"/>
      <c r="N423" s="97"/>
      <c r="O423" s="97"/>
      <c r="P423" s="42"/>
      <c r="Q423" s="246" t="s">
        <v>0</v>
      </c>
      <c r="R423" s="594"/>
      <c r="S423" s="28"/>
      <c r="T423" s="130"/>
      <c r="U423" s="47"/>
      <c r="V423" s="570"/>
      <c r="W423" s="217"/>
      <c r="X423" s="524"/>
      <c r="Y423" s="524"/>
      <c r="Z423" s="524"/>
      <c r="AA423" s="524"/>
      <c r="AB423" s="524"/>
      <c r="AC423" s="524"/>
      <c r="AD423" s="524"/>
      <c r="AE423" s="524"/>
    </row>
    <row r="424" hidden="1">
      <c r="A424" s="183">
        <f t="shared" si="88"/>
        <v>412</v>
      </c>
      <c r="B424" s="181" t="str">
        <f t="shared" si="95"/>
        <v>P3</v>
      </c>
      <c r="C424" s="182" t="str">
        <f t="shared" si="110"/>
        <v>08</v>
      </c>
      <c r="D424" s="182" t="str">
        <f t="shared" si="139"/>
        <v>26</v>
      </c>
      <c r="E424" s="219" t="s">
        <v>2483</v>
      </c>
      <c r="F424" s="220" t="s">
        <v>37</v>
      </c>
      <c r="G424" s="97">
        <v>30.2</v>
      </c>
      <c r="H424" s="97">
        <v>1.455662436E9</v>
      </c>
      <c r="I424" s="97">
        <v>1.45566244E8</v>
      </c>
      <c r="J424" s="97">
        <v>2.9113249E7</v>
      </c>
      <c r="K424" s="97">
        <v>1.630341929E9</v>
      </c>
      <c r="L424" s="97"/>
      <c r="M424" s="97"/>
      <c r="N424" s="97"/>
      <c r="O424" s="97"/>
      <c r="P424" s="42"/>
      <c r="Q424" s="246" t="s">
        <v>0</v>
      </c>
      <c r="R424" s="594"/>
      <c r="S424" s="28"/>
      <c r="T424" s="130"/>
      <c r="U424" s="47"/>
      <c r="V424" s="570"/>
      <c r="W424" s="217"/>
      <c r="X424" s="524"/>
      <c r="Y424" s="524"/>
      <c r="Z424" s="524"/>
      <c r="AA424" s="524"/>
      <c r="AB424" s="524"/>
      <c r="AC424" s="524"/>
      <c r="AD424" s="524"/>
      <c r="AE424" s="524"/>
    </row>
    <row r="425" hidden="1">
      <c r="A425" s="183">
        <f t="shared" si="88"/>
        <v>413</v>
      </c>
      <c r="B425" s="181" t="str">
        <f t="shared" si="95"/>
        <v>P3</v>
      </c>
      <c r="C425" s="182" t="str">
        <f t="shared" si="110"/>
        <v>09</v>
      </c>
      <c r="D425" s="182" t="str">
        <f t="shared" si="139"/>
        <v>26</v>
      </c>
      <c r="E425" s="219" t="s">
        <v>2484</v>
      </c>
      <c r="F425" s="220" t="s">
        <v>37</v>
      </c>
      <c r="G425" s="97">
        <v>30.2</v>
      </c>
      <c r="H425" s="97">
        <v>1.44207639E9</v>
      </c>
      <c r="I425" s="97">
        <v>1.44207639E8</v>
      </c>
      <c r="J425" s="97">
        <v>2.8841528E7</v>
      </c>
      <c r="K425" s="97">
        <v>1.615125557E9</v>
      </c>
      <c r="L425" s="97"/>
      <c r="M425" s="97"/>
      <c r="N425" s="97"/>
      <c r="O425" s="97"/>
      <c r="P425" s="42"/>
      <c r="Q425" s="246" t="s">
        <v>0</v>
      </c>
      <c r="R425" s="594"/>
      <c r="S425" s="28"/>
      <c r="T425" s="130"/>
      <c r="U425" s="47"/>
      <c r="V425" s="570"/>
      <c r="W425" s="217"/>
      <c r="X425" s="524"/>
      <c r="Y425" s="524"/>
      <c r="Z425" s="524"/>
      <c r="AA425" s="524"/>
      <c r="AB425" s="524"/>
      <c r="AC425" s="524"/>
      <c r="AD425" s="524"/>
      <c r="AE425" s="524"/>
    </row>
    <row r="426" hidden="1">
      <c r="A426" s="183">
        <f t="shared" si="88"/>
        <v>414</v>
      </c>
      <c r="B426" s="181" t="str">
        <f t="shared" si="95"/>
        <v>P4</v>
      </c>
      <c r="C426" s="182" t="str">
        <f t="shared" si="110"/>
        <v>02</v>
      </c>
      <c r="D426" s="182" t="str">
        <f t="shared" si="139"/>
        <v>10</v>
      </c>
      <c r="E426" s="219" t="s">
        <v>2485</v>
      </c>
      <c r="F426" s="220" t="s">
        <v>37</v>
      </c>
      <c r="G426" s="97">
        <v>31.7</v>
      </c>
      <c r="H426" s="97">
        <v>1.530012694E9</v>
      </c>
      <c r="I426" s="97">
        <v>1.53001269E8</v>
      </c>
      <c r="J426" s="97">
        <v>3.0600254E7</v>
      </c>
      <c r="K426" s="97">
        <v>1.713614217E9</v>
      </c>
      <c r="L426" s="97"/>
      <c r="M426" s="97"/>
      <c r="N426" s="97"/>
      <c r="O426" s="97"/>
      <c r="P426" s="42"/>
      <c r="Q426" s="246" t="s">
        <v>0</v>
      </c>
      <c r="R426" s="594"/>
      <c r="S426" s="28"/>
      <c r="T426" s="130"/>
      <c r="U426" s="47"/>
      <c r="V426" s="570"/>
      <c r="W426" s="217"/>
      <c r="X426" s="524"/>
      <c r="Y426" s="524"/>
      <c r="Z426" s="524"/>
      <c r="AA426" s="524"/>
      <c r="AB426" s="524"/>
      <c r="AC426" s="524"/>
      <c r="AD426" s="524"/>
      <c r="AE426" s="524"/>
    </row>
    <row r="427" hidden="1">
      <c r="A427" s="183">
        <f t="shared" si="88"/>
        <v>415</v>
      </c>
      <c r="B427" s="181" t="str">
        <f t="shared" si="95"/>
        <v>P4</v>
      </c>
      <c r="C427" s="182" t="str">
        <f t="shared" si="110"/>
        <v>05</v>
      </c>
      <c r="D427" s="182" t="str">
        <f t="shared" si="139"/>
        <v>08</v>
      </c>
      <c r="E427" s="219" t="s">
        <v>2486</v>
      </c>
      <c r="F427" s="220" t="s">
        <v>37</v>
      </c>
      <c r="G427" s="97">
        <v>30.2</v>
      </c>
      <c r="H427" s="97">
        <v>1.471466612E9</v>
      </c>
      <c r="I427" s="97">
        <v>1.47146661E8</v>
      </c>
      <c r="J427" s="97">
        <v>2.9429332E7</v>
      </c>
      <c r="K427" s="97">
        <v>1.648042605E9</v>
      </c>
      <c r="L427" s="97"/>
      <c r="M427" s="97"/>
      <c r="N427" s="97"/>
      <c r="O427" s="97"/>
      <c r="P427" s="42"/>
      <c r="Q427" s="246" t="s">
        <v>0</v>
      </c>
      <c r="R427" s="594"/>
      <c r="S427" s="28"/>
      <c r="T427" s="130"/>
      <c r="U427" s="47"/>
      <c r="V427" s="570"/>
      <c r="W427" s="217"/>
      <c r="X427" s="524"/>
      <c r="Y427" s="524"/>
      <c r="Z427" s="524"/>
      <c r="AA427" s="524"/>
      <c r="AB427" s="524"/>
      <c r="AC427" s="524"/>
      <c r="AD427" s="524"/>
      <c r="AE427" s="524"/>
    </row>
    <row r="428" hidden="1">
      <c r="A428" s="183">
        <f t="shared" si="88"/>
        <v>416</v>
      </c>
      <c r="B428" s="181" t="str">
        <f t="shared" si="95"/>
        <v>P4</v>
      </c>
      <c r="C428" s="182" t="str">
        <f t="shared" si="110"/>
        <v>06</v>
      </c>
      <c r="D428" s="182" t="str">
        <f t="shared" si="139"/>
        <v>06</v>
      </c>
      <c r="E428" s="219" t="s">
        <v>2487</v>
      </c>
      <c r="F428" s="220" t="s">
        <v>32</v>
      </c>
      <c r="G428" s="97">
        <v>57.6</v>
      </c>
      <c r="H428" s="97">
        <v>2.850837975E9</v>
      </c>
      <c r="I428" s="97">
        <v>2.85083798E8</v>
      </c>
      <c r="J428" s="97">
        <v>5.701676E7</v>
      </c>
      <c r="K428" s="97">
        <v>3.192938533E9</v>
      </c>
      <c r="L428" s="97"/>
      <c r="M428" s="97"/>
      <c r="N428" s="97"/>
      <c r="O428" s="97"/>
      <c r="P428" s="42"/>
      <c r="Q428" s="246" t="s">
        <v>0</v>
      </c>
      <c r="R428" s="594"/>
      <c r="S428" s="28"/>
      <c r="T428" s="130"/>
      <c r="U428" s="47"/>
      <c r="V428" s="570"/>
      <c r="W428" s="217"/>
      <c r="X428" s="524"/>
      <c r="Y428" s="524"/>
      <c r="Z428" s="524"/>
      <c r="AA428" s="524"/>
      <c r="AB428" s="524"/>
      <c r="AC428" s="524"/>
      <c r="AD428" s="524"/>
      <c r="AE428" s="524"/>
    </row>
    <row r="429" hidden="1">
      <c r="A429" s="183">
        <f t="shared" si="88"/>
        <v>417</v>
      </c>
      <c r="B429" s="181" t="str">
        <f t="shared" si="95"/>
        <v>P4</v>
      </c>
      <c r="C429" s="182" t="str">
        <f t="shared" si="110"/>
        <v>06</v>
      </c>
      <c r="D429" s="182" t="str">
        <f t="shared" si="139"/>
        <v>08</v>
      </c>
      <c r="E429" s="219" t="s">
        <v>2488</v>
      </c>
      <c r="F429" s="220" t="s">
        <v>37</v>
      </c>
      <c r="G429" s="97">
        <v>30.3</v>
      </c>
      <c r="H429" s="97">
        <v>1.49052642E9</v>
      </c>
      <c r="I429" s="97">
        <v>1.49052642E8</v>
      </c>
      <c r="J429" s="97">
        <v>2.9810528E7</v>
      </c>
      <c r="K429" s="97">
        <v>1.66938959E9</v>
      </c>
      <c r="L429" s="97"/>
      <c r="M429" s="97"/>
      <c r="N429" s="97"/>
      <c r="O429" s="97"/>
      <c r="P429" s="42"/>
      <c r="Q429" s="246" t="s">
        <v>0</v>
      </c>
      <c r="R429" s="594"/>
      <c r="S429" s="28"/>
      <c r="T429" s="130"/>
      <c r="U429" s="47"/>
      <c r="V429" s="570"/>
      <c r="W429" s="217"/>
      <c r="X429" s="524"/>
      <c r="Y429" s="524"/>
      <c r="Z429" s="524"/>
      <c r="AA429" s="524"/>
      <c r="AB429" s="524"/>
      <c r="AC429" s="524"/>
      <c r="AD429" s="524"/>
      <c r="AE429" s="524"/>
    </row>
    <row r="430" hidden="1">
      <c r="A430" s="183">
        <f t="shared" si="88"/>
        <v>418</v>
      </c>
      <c r="B430" s="181" t="str">
        <f t="shared" si="95"/>
        <v>P4</v>
      </c>
      <c r="C430" s="182" t="str">
        <f t="shared" si="110"/>
        <v>06</v>
      </c>
      <c r="D430" s="182" t="str">
        <f t="shared" si="139"/>
        <v>17</v>
      </c>
      <c r="E430" s="219" t="s">
        <v>2489</v>
      </c>
      <c r="F430" s="220" t="s">
        <v>32</v>
      </c>
      <c r="G430" s="97">
        <v>57.6</v>
      </c>
      <c r="H430" s="97">
        <v>2.850837975E9</v>
      </c>
      <c r="I430" s="97">
        <v>2.85083798E8</v>
      </c>
      <c r="J430" s="97">
        <v>5.701676E7</v>
      </c>
      <c r="K430" s="97">
        <v>3.192938533E9</v>
      </c>
      <c r="L430" s="97"/>
      <c r="M430" s="97"/>
      <c r="N430" s="97"/>
      <c r="O430" s="97"/>
      <c r="P430" s="42"/>
      <c r="Q430" s="246" t="s">
        <v>0</v>
      </c>
      <c r="R430" s="594"/>
      <c r="S430" s="28"/>
      <c r="T430" s="130"/>
      <c r="U430" s="47"/>
      <c r="V430" s="570"/>
      <c r="W430" s="217"/>
      <c r="X430" s="524"/>
      <c r="Y430" s="524"/>
      <c r="Z430" s="524"/>
      <c r="AA430" s="524"/>
      <c r="AB430" s="524"/>
      <c r="AC430" s="524"/>
      <c r="AD430" s="524"/>
      <c r="AE430" s="524"/>
    </row>
    <row r="431" hidden="1">
      <c r="A431" s="183">
        <f t="shared" si="88"/>
        <v>419</v>
      </c>
      <c r="B431" s="181" t="str">
        <f t="shared" si="95"/>
        <v>P4</v>
      </c>
      <c r="C431" s="182" t="str">
        <f t="shared" si="110"/>
        <v>07</v>
      </c>
      <c r="D431" s="182" t="str">
        <f t="shared" si="139"/>
        <v>08</v>
      </c>
      <c r="E431" s="219" t="s">
        <v>2490</v>
      </c>
      <c r="F431" s="220" t="s">
        <v>37</v>
      </c>
      <c r="G431" s="97">
        <v>30.3</v>
      </c>
      <c r="H431" s="97">
        <v>1.504713821E9</v>
      </c>
      <c r="I431" s="97">
        <v>1.50471382E8</v>
      </c>
      <c r="J431" s="97">
        <v>3.0094276E7</v>
      </c>
      <c r="K431" s="97">
        <v>1.685279479E9</v>
      </c>
      <c r="L431" s="97"/>
      <c r="M431" s="97"/>
      <c r="N431" s="97"/>
      <c r="O431" s="97"/>
      <c r="P431" s="42"/>
      <c r="Q431" s="246" t="s">
        <v>0</v>
      </c>
      <c r="R431" s="594"/>
      <c r="S431" s="28"/>
      <c r="T431" s="130"/>
      <c r="U431" s="47"/>
      <c r="V431" s="570"/>
      <c r="W431" s="217"/>
      <c r="X431" s="524"/>
      <c r="Y431" s="524"/>
      <c r="Z431" s="524"/>
      <c r="AA431" s="524"/>
      <c r="AB431" s="524"/>
      <c r="AC431" s="524"/>
      <c r="AD431" s="524"/>
      <c r="AE431" s="524"/>
    </row>
    <row r="432" hidden="1">
      <c r="A432" s="183">
        <f t="shared" si="88"/>
        <v>420</v>
      </c>
      <c r="B432" s="181" t="str">
        <f t="shared" si="95"/>
        <v>P4</v>
      </c>
      <c r="C432" s="182" t="str">
        <f t="shared" si="110"/>
        <v>08</v>
      </c>
      <c r="D432" s="182" t="str">
        <f t="shared" si="139"/>
        <v>08</v>
      </c>
      <c r="E432" s="219" t="s">
        <v>2491</v>
      </c>
      <c r="F432" s="220" t="s">
        <v>37</v>
      </c>
      <c r="G432" s="97">
        <v>30.3</v>
      </c>
      <c r="H432" s="97">
        <v>1.518901223E9</v>
      </c>
      <c r="I432" s="97">
        <v>1.51890122E8</v>
      </c>
      <c r="J432" s="97">
        <v>3.0378024E7</v>
      </c>
      <c r="K432" s="97">
        <v>1.701169369E9</v>
      </c>
      <c r="L432" s="97"/>
      <c r="M432" s="97"/>
      <c r="N432" s="97"/>
      <c r="O432" s="97"/>
      <c r="P432" s="42"/>
      <c r="Q432" s="246" t="s">
        <v>0</v>
      </c>
      <c r="R432" s="594"/>
      <c r="S432" s="28"/>
      <c r="T432" s="130"/>
      <c r="U432" s="47"/>
      <c r="V432" s="570"/>
      <c r="W432" s="217"/>
      <c r="X432" s="524"/>
      <c r="Y432" s="524"/>
      <c r="Z432" s="524"/>
      <c r="AA432" s="524"/>
      <c r="AB432" s="524"/>
      <c r="AC432" s="524"/>
      <c r="AD432" s="524"/>
      <c r="AE432" s="524"/>
    </row>
    <row r="433" hidden="1">
      <c r="A433" s="183">
        <f t="shared" si="88"/>
        <v>421</v>
      </c>
      <c r="B433" s="181" t="str">
        <f t="shared" si="95"/>
        <v>P5</v>
      </c>
      <c r="C433" s="182" t="str">
        <f t="shared" si="110"/>
        <v>03</v>
      </c>
      <c r="D433" s="182" t="str">
        <f t="shared" si="139"/>
        <v>08</v>
      </c>
      <c r="E433" s="219" t="s">
        <v>2492</v>
      </c>
      <c r="F433" s="220" t="s">
        <v>43</v>
      </c>
      <c r="G433" s="97">
        <v>47.0</v>
      </c>
      <c r="H433" s="97">
        <v>2.269168978E9</v>
      </c>
      <c r="I433" s="97">
        <v>2.26916898E8</v>
      </c>
      <c r="J433" s="97">
        <v>4.538338E7</v>
      </c>
      <c r="K433" s="97">
        <v>2.541469256E9</v>
      </c>
      <c r="L433" s="97"/>
      <c r="M433" s="97"/>
      <c r="N433" s="97"/>
      <c r="O433" s="97"/>
      <c r="P433" s="42"/>
      <c r="Q433" s="246" t="s">
        <v>0</v>
      </c>
      <c r="R433" s="594"/>
      <c r="S433" s="28"/>
      <c r="T433" s="130"/>
      <c r="U433" s="47"/>
      <c r="V433" s="570"/>
      <c r="W433" s="217"/>
      <c r="X433" s="524"/>
      <c r="Y433" s="524"/>
      <c r="Z433" s="524"/>
      <c r="AA433" s="524"/>
      <c r="AB433" s="524"/>
      <c r="AC433" s="524"/>
      <c r="AD433" s="524"/>
      <c r="AE433" s="524"/>
    </row>
    <row r="434" hidden="1">
      <c r="A434" s="183">
        <f t="shared" si="88"/>
        <v>422</v>
      </c>
      <c r="B434" s="181" t="str">
        <f t="shared" si="95"/>
        <v>P5</v>
      </c>
      <c r="C434" s="182" t="str">
        <f t="shared" si="110"/>
        <v>05</v>
      </c>
      <c r="D434" s="182" t="str">
        <f t="shared" si="139"/>
        <v>17</v>
      </c>
      <c r="E434" s="219" t="s">
        <v>2493</v>
      </c>
      <c r="F434" s="220" t="s">
        <v>32</v>
      </c>
      <c r="G434" s="97">
        <v>55.6</v>
      </c>
      <c r="H434" s="97">
        <v>2.893986406E9</v>
      </c>
      <c r="I434" s="97">
        <v>2.89398641E8</v>
      </c>
      <c r="J434" s="97">
        <v>5.7879728E7</v>
      </c>
      <c r="K434" s="97">
        <v>3.241264775E9</v>
      </c>
      <c r="L434" s="97"/>
      <c r="M434" s="97"/>
      <c r="N434" s="97"/>
      <c r="O434" s="97"/>
      <c r="P434" s="42"/>
      <c r="Q434" s="246" t="s">
        <v>0</v>
      </c>
      <c r="R434" s="594"/>
      <c r="S434" s="28"/>
      <c r="T434" s="130"/>
      <c r="U434" s="47"/>
      <c r="V434" s="570"/>
      <c r="W434" s="217"/>
      <c r="X434" s="524"/>
      <c r="Y434" s="524"/>
      <c r="Z434" s="524"/>
      <c r="AA434" s="524"/>
      <c r="AB434" s="524"/>
      <c r="AC434" s="524"/>
      <c r="AD434" s="524"/>
      <c r="AE434" s="524"/>
    </row>
    <row r="435" hidden="1">
      <c r="A435" s="183">
        <f t="shared" si="88"/>
        <v>423</v>
      </c>
      <c r="B435" s="181" t="str">
        <f t="shared" si="95"/>
        <v>P5</v>
      </c>
      <c r="C435" s="182" t="str">
        <f t="shared" si="110"/>
        <v>06</v>
      </c>
      <c r="D435" s="182" t="str">
        <f t="shared" si="139"/>
        <v>02</v>
      </c>
      <c r="E435" s="219" t="s">
        <v>2494</v>
      </c>
      <c r="F435" s="220" t="s">
        <v>43</v>
      </c>
      <c r="G435" s="97">
        <v>47.3</v>
      </c>
      <c r="H435" s="97">
        <v>2.282323511E9</v>
      </c>
      <c r="I435" s="97">
        <v>2.28232351E8</v>
      </c>
      <c r="J435" s="97">
        <v>4.564647E7</v>
      </c>
      <c r="K435" s="97">
        <v>2.556202332E9</v>
      </c>
      <c r="L435" s="97"/>
      <c r="M435" s="97"/>
      <c r="N435" s="97"/>
      <c r="O435" s="97"/>
      <c r="P435" s="42"/>
      <c r="Q435" s="246" t="s">
        <v>0</v>
      </c>
      <c r="R435" s="594"/>
      <c r="S435" s="28"/>
      <c r="T435" s="130"/>
      <c r="U435" s="47"/>
      <c r="V435" s="570"/>
      <c r="W435" s="217"/>
      <c r="X435" s="524"/>
      <c r="Y435" s="524"/>
      <c r="Z435" s="524"/>
      <c r="AA435" s="524"/>
      <c r="AB435" s="524"/>
      <c r="AC435" s="524"/>
      <c r="AD435" s="524"/>
      <c r="AE435" s="524"/>
    </row>
    <row r="436" hidden="1">
      <c r="A436" s="183">
        <f t="shared" si="88"/>
        <v>424</v>
      </c>
      <c r="B436" s="181" t="str">
        <f t="shared" si="95"/>
        <v>P5</v>
      </c>
      <c r="C436" s="182" t="str">
        <f t="shared" si="110"/>
        <v>06</v>
      </c>
      <c r="D436" s="182" t="str">
        <f t="shared" si="139"/>
        <v>3A</v>
      </c>
      <c r="E436" s="219" t="s">
        <v>2495</v>
      </c>
      <c r="F436" s="220" t="s">
        <v>37</v>
      </c>
      <c r="G436" s="97">
        <v>30.2</v>
      </c>
      <c r="H436" s="97">
        <v>1.602935884E9</v>
      </c>
      <c r="I436" s="97">
        <v>1.60293588E8</v>
      </c>
      <c r="J436" s="97">
        <v>3.2058718E7</v>
      </c>
      <c r="K436" s="97">
        <v>1.79528819E9</v>
      </c>
      <c r="L436" s="97"/>
      <c r="M436" s="97"/>
      <c r="N436" s="97"/>
      <c r="O436" s="97"/>
      <c r="P436" s="42"/>
      <c r="Q436" s="246" t="s">
        <v>0</v>
      </c>
      <c r="R436" s="594"/>
      <c r="S436" s="28"/>
      <c r="T436" s="130"/>
      <c r="U436" s="47"/>
      <c r="V436" s="570"/>
      <c r="W436" s="217"/>
      <c r="X436" s="524"/>
      <c r="Y436" s="524"/>
      <c r="Z436" s="524"/>
      <c r="AA436" s="524"/>
      <c r="AB436" s="524"/>
      <c r="AC436" s="524"/>
      <c r="AD436" s="524"/>
      <c r="AE436" s="524"/>
    </row>
    <row r="437" hidden="1">
      <c r="A437" s="183">
        <f t="shared" si="88"/>
        <v>425</v>
      </c>
      <c r="B437" s="181" t="str">
        <f t="shared" si="95"/>
        <v>P5</v>
      </c>
      <c r="C437" s="182" t="str">
        <f t="shared" si="110"/>
        <v>06</v>
      </c>
      <c r="D437" s="182" t="str">
        <f t="shared" si="139"/>
        <v>47</v>
      </c>
      <c r="E437" s="219" t="s">
        <v>2496</v>
      </c>
      <c r="F437" s="220" t="s">
        <v>43</v>
      </c>
      <c r="G437" s="97">
        <v>46.0</v>
      </c>
      <c r="H437" s="97">
        <v>2.263988236E9</v>
      </c>
      <c r="I437" s="97">
        <v>2.26398824E8</v>
      </c>
      <c r="J437" s="97">
        <v>4.5279765E7</v>
      </c>
      <c r="K437" s="97">
        <v>2.535666825E9</v>
      </c>
      <c r="L437" s="97"/>
      <c r="M437" s="97"/>
      <c r="N437" s="97"/>
      <c r="O437" s="97"/>
      <c r="P437" s="42"/>
      <c r="Q437" s="246" t="s">
        <v>0</v>
      </c>
      <c r="R437" s="594"/>
      <c r="S437" s="28"/>
      <c r="T437" s="130"/>
      <c r="U437" s="47"/>
      <c r="V437" s="570"/>
      <c r="W437" s="217"/>
      <c r="X437" s="524"/>
      <c r="Y437" s="524"/>
      <c r="Z437" s="524"/>
      <c r="AA437" s="524"/>
      <c r="AB437" s="524"/>
      <c r="AC437" s="524"/>
      <c r="AD437" s="524"/>
      <c r="AE437" s="524"/>
    </row>
    <row r="438" hidden="1">
      <c r="A438" s="183">
        <f t="shared" si="88"/>
        <v>426</v>
      </c>
      <c r="B438" s="181" t="str">
        <f t="shared" si="95"/>
        <v>P5</v>
      </c>
      <c r="C438" s="182" t="str">
        <f t="shared" si="110"/>
        <v>06</v>
      </c>
      <c r="D438" s="182" t="str">
        <f t="shared" si="139"/>
        <v>48</v>
      </c>
      <c r="E438" s="219" t="s">
        <v>2497</v>
      </c>
      <c r="F438" s="220" t="s">
        <v>43</v>
      </c>
      <c r="G438" s="97">
        <v>46.1</v>
      </c>
      <c r="H438" s="97">
        <v>2.268909951E9</v>
      </c>
      <c r="I438" s="97">
        <v>2.26890995E8</v>
      </c>
      <c r="J438" s="97">
        <v>4.5378199E7</v>
      </c>
      <c r="K438" s="97">
        <v>2.541179145E9</v>
      </c>
      <c r="L438" s="97"/>
      <c r="M438" s="97"/>
      <c r="N438" s="97"/>
      <c r="O438" s="97"/>
      <c r="P438" s="42"/>
      <c r="Q438" s="246" t="s">
        <v>0</v>
      </c>
      <c r="R438" s="594"/>
      <c r="S438" s="28"/>
      <c r="T438" s="130"/>
      <c r="U438" s="47"/>
      <c r="V438" s="570"/>
      <c r="W438" s="217"/>
      <c r="X438" s="524"/>
      <c r="Y438" s="524"/>
      <c r="Z438" s="524"/>
      <c r="AA438" s="524"/>
      <c r="AB438" s="524"/>
      <c r="AC438" s="524"/>
      <c r="AD438" s="524"/>
      <c r="AE438" s="524"/>
    </row>
    <row r="439" hidden="1">
      <c r="A439" s="183">
        <f t="shared" si="88"/>
        <v>427</v>
      </c>
      <c r="B439" s="181" t="str">
        <f t="shared" si="95"/>
        <v>P5</v>
      </c>
      <c r="C439" s="182" t="str">
        <f t="shared" si="110"/>
        <v>06</v>
      </c>
      <c r="D439" s="182" t="str">
        <f t="shared" si="139"/>
        <v>8A</v>
      </c>
      <c r="E439" s="219" t="s">
        <v>2498</v>
      </c>
      <c r="F439" s="220" t="s">
        <v>43</v>
      </c>
      <c r="G439" s="97">
        <v>46.1</v>
      </c>
      <c r="H439" s="97">
        <v>2.24666548E9</v>
      </c>
      <c r="I439" s="97">
        <v>2.24666548E8</v>
      </c>
      <c r="J439" s="97">
        <v>4.493331E7</v>
      </c>
      <c r="K439" s="97">
        <v>2.516265338E9</v>
      </c>
      <c r="L439" s="97"/>
      <c r="M439" s="97"/>
      <c r="N439" s="97"/>
      <c r="O439" s="97"/>
      <c r="P439" s="42"/>
      <c r="Q439" s="246" t="s">
        <v>0</v>
      </c>
      <c r="R439" s="594"/>
      <c r="S439" s="28"/>
      <c r="T439" s="130"/>
      <c r="U439" s="47"/>
      <c r="V439" s="570"/>
      <c r="W439" s="217"/>
      <c r="X439" s="524"/>
      <c r="Y439" s="524"/>
      <c r="Z439" s="524"/>
      <c r="AA439" s="524"/>
      <c r="AB439" s="524"/>
      <c r="AC439" s="524"/>
      <c r="AD439" s="524"/>
      <c r="AE439" s="524"/>
    </row>
    <row r="440" hidden="1">
      <c r="A440" s="183">
        <f t="shared" si="88"/>
        <v>428</v>
      </c>
      <c r="B440" s="181" t="str">
        <f t="shared" si="95"/>
        <v>P5</v>
      </c>
      <c r="C440" s="182" t="str">
        <f t="shared" si="110"/>
        <v>07</v>
      </c>
      <c r="D440" s="182" t="str">
        <f t="shared" si="139"/>
        <v>01</v>
      </c>
      <c r="E440" s="219" t="s">
        <v>2499</v>
      </c>
      <c r="F440" s="220" t="s">
        <v>37</v>
      </c>
      <c r="G440" s="97">
        <v>30.1</v>
      </c>
      <c r="H440" s="97">
        <v>1.62885549E9</v>
      </c>
      <c r="I440" s="97">
        <v>1.62885549E8</v>
      </c>
      <c r="J440" s="97">
        <v>3.257711E7</v>
      </c>
      <c r="K440" s="97">
        <v>1.824318149E9</v>
      </c>
      <c r="L440" s="97"/>
      <c r="M440" s="97"/>
      <c r="N440" s="97"/>
      <c r="O440" s="97"/>
      <c r="P440" s="42"/>
      <c r="Q440" s="246" t="s">
        <v>0</v>
      </c>
      <c r="R440" s="594"/>
      <c r="S440" s="28"/>
      <c r="T440" s="130"/>
      <c r="U440" s="47"/>
      <c r="V440" s="570"/>
      <c r="W440" s="217"/>
      <c r="X440" s="524"/>
      <c r="Y440" s="524"/>
      <c r="Z440" s="524"/>
      <c r="AA440" s="524"/>
      <c r="AB440" s="524"/>
      <c r="AC440" s="524"/>
      <c r="AD440" s="524"/>
      <c r="AE440" s="524"/>
    </row>
    <row r="441" hidden="1">
      <c r="A441" s="183">
        <f t="shared" si="88"/>
        <v>429</v>
      </c>
      <c r="B441" s="181" t="str">
        <f t="shared" si="95"/>
        <v>P5</v>
      </c>
      <c r="C441" s="182" t="str">
        <f t="shared" si="110"/>
        <v>07</v>
      </c>
      <c r="D441" s="182" t="str">
        <f t="shared" si="139"/>
        <v>02</v>
      </c>
      <c r="E441" s="219" t="s">
        <v>2500</v>
      </c>
      <c r="F441" s="220" t="s">
        <v>43</v>
      </c>
      <c r="G441" s="97">
        <v>47.3</v>
      </c>
      <c r="H441" s="97">
        <v>2.304039075E9</v>
      </c>
      <c r="I441" s="97">
        <v>2.30403908E8</v>
      </c>
      <c r="J441" s="97">
        <v>4.6080782E7</v>
      </c>
      <c r="K441" s="97">
        <v>2.580523765E9</v>
      </c>
      <c r="L441" s="97"/>
      <c r="M441" s="97"/>
      <c r="N441" s="97"/>
      <c r="O441" s="97"/>
      <c r="P441" s="42"/>
      <c r="Q441" s="246" t="s">
        <v>0</v>
      </c>
      <c r="R441" s="594"/>
      <c r="S441" s="28"/>
      <c r="T441" s="130"/>
      <c r="U441" s="47"/>
      <c r="V441" s="570"/>
      <c r="W441" s="217"/>
      <c r="X441" s="524"/>
      <c r="Y441" s="524"/>
      <c r="Z441" s="524"/>
      <c r="AA441" s="524"/>
      <c r="AB441" s="524"/>
      <c r="AC441" s="524"/>
      <c r="AD441" s="524"/>
      <c r="AE441" s="524"/>
    </row>
    <row r="442" hidden="1">
      <c r="A442" s="183">
        <f t="shared" si="88"/>
        <v>430</v>
      </c>
      <c r="B442" s="181" t="str">
        <f t="shared" si="95"/>
        <v>P5</v>
      </c>
      <c r="C442" s="182" t="str">
        <f t="shared" si="110"/>
        <v>07</v>
      </c>
      <c r="D442" s="182" t="str">
        <f t="shared" si="139"/>
        <v>17</v>
      </c>
      <c r="E442" s="219" t="s">
        <v>2501</v>
      </c>
      <c r="F442" s="220" t="s">
        <v>32</v>
      </c>
      <c r="G442" s="97">
        <v>55.8</v>
      </c>
      <c r="H442" s="97">
        <v>2.960290114E9</v>
      </c>
      <c r="I442" s="97">
        <v>2.96029011E8</v>
      </c>
      <c r="J442" s="97">
        <v>5.9205802E7</v>
      </c>
      <c r="K442" s="97">
        <v>3.315524927E9</v>
      </c>
      <c r="L442" s="97"/>
      <c r="M442" s="97"/>
      <c r="N442" s="97"/>
      <c r="O442" s="97"/>
      <c r="P442" s="42"/>
      <c r="Q442" s="246" t="s">
        <v>0</v>
      </c>
      <c r="R442" s="594"/>
      <c r="S442" s="28"/>
      <c r="T442" s="130"/>
      <c r="U442" s="47"/>
      <c r="V442" s="570"/>
      <c r="W442" s="217"/>
      <c r="X442" s="524"/>
      <c r="Y442" s="524"/>
      <c r="Z442" s="524"/>
      <c r="AA442" s="524"/>
      <c r="AB442" s="524"/>
      <c r="AC442" s="524"/>
      <c r="AD442" s="524"/>
      <c r="AE442" s="524"/>
    </row>
    <row r="443" hidden="1">
      <c r="A443" s="183">
        <f t="shared" si="88"/>
        <v>431</v>
      </c>
      <c r="B443" s="181" t="str">
        <f t="shared" si="95"/>
        <v>P5</v>
      </c>
      <c r="C443" s="182" t="str">
        <f t="shared" si="110"/>
        <v>07</v>
      </c>
      <c r="D443" s="182" t="str">
        <f t="shared" si="139"/>
        <v>8A</v>
      </c>
      <c r="E443" s="219" t="s">
        <v>2502</v>
      </c>
      <c r="F443" s="220" t="s">
        <v>43</v>
      </c>
      <c r="G443" s="97">
        <v>46.1</v>
      </c>
      <c r="H443" s="97">
        <v>2.268046088E9</v>
      </c>
      <c r="I443" s="97">
        <v>2.26804609E8</v>
      </c>
      <c r="J443" s="97">
        <v>4.5360922E7</v>
      </c>
      <c r="K443" s="97">
        <v>2.540211619E9</v>
      </c>
      <c r="L443" s="97"/>
      <c r="M443" s="97"/>
      <c r="N443" s="97"/>
      <c r="O443" s="97"/>
      <c r="P443" s="42"/>
      <c r="Q443" s="246" t="s">
        <v>0</v>
      </c>
      <c r="R443" s="594"/>
      <c r="S443" s="28"/>
      <c r="T443" s="130"/>
      <c r="U443" s="47"/>
      <c r="V443" s="570"/>
      <c r="W443" s="217"/>
      <c r="X443" s="524"/>
      <c r="Y443" s="524"/>
      <c r="Z443" s="524"/>
      <c r="AA443" s="524"/>
      <c r="AB443" s="524"/>
      <c r="AC443" s="524"/>
      <c r="AD443" s="524"/>
      <c r="AE443" s="524"/>
    </row>
    <row r="444" hidden="1">
      <c r="A444" s="183">
        <f t="shared" si="88"/>
        <v>432</v>
      </c>
      <c r="B444" s="181" t="str">
        <f t="shared" si="95"/>
        <v>P5</v>
      </c>
      <c r="C444" s="182" t="str">
        <f t="shared" si="110"/>
        <v>07</v>
      </c>
      <c r="D444" s="182" t="str">
        <f t="shared" si="139"/>
        <v>50</v>
      </c>
      <c r="E444" s="219" t="s">
        <v>2503</v>
      </c>
      <c r="F444" s="220" t="s">
        <v>43</v>
      </c>
      <c r="G444" s="97">
        <v>46.0</v>
      </c>
      <c r="H444" s="97">
        <v>2.285537962E9</v>
      </c>
      <c r="I444" s="97">
        <v>2.28553796E8</v>
      </c>
      <c r="J444" s="97">
        <v>4.5710759E7</v>
      </c>
      <c r="K444" s="97">
        <v>2.559802517E9</v>
      </c>
      <c r="L444" s="97"/>
      <c r="M444" s="97"/>
      <c r="N444" s="97"/>
      <c r="O444" s="97"/>
      <c r="P444" s="42"/>
      <c r="Q444" s="246" t="s">
        <v>0</v>
      </c>
      <c r="R444" s="594"/>
      <c r="S444" s="28"/>
      <c r="T444" s="130"/>
      <c r="U444" s="47"/>
      <c r="V444" s="570"/>
      <c r="W444" s="217"/>
      <c r="X444" s="524"/>
      <c r="Y444" s="524"/>
      <c r="Z444" s="524"/>
      <c r="AA444" s="524"/>
      <c r="AB444" s="524"/>
      <c r="AC444" s="524"/>
      <c r="AD444" s="524"/>
      <c r="AE444" s="524"/>
    </row>
    <row r="445" hidden="1">
      <c r="A445" s="183">
        <f t="shared" si="88"/>
        <v>433</v>
      </c>
      <c r="B445" s="181" t="str">
        <f t="shared" si="95"/>
        <v>P5</v>
      </c>
      <c r="C445" s="182" t="str">
        <f t="shared" si="110"/>
        <v>07</v>
      </c>
      <c r="D445" s="182" t="str">
        <f t="shared" si="139"/>
        <v>51</v>
      </c>
      <c r="E445" s="219" t="s">
        <v>2504</v>
      </c>
      <c r="F445" s="220" t="s">
        <v>43</v>
      </c>
      <c r="G445" s="97">
        <v>46.2</v>
      </c>
      <c r="H445" s="97">
        <v>2.295475084E9</v>
      </c>
      <c r="I445" s="97">
        <v>2.29547508E8</v>
      </c>
      <c r="J445" s="97">
        <v>4.5909502E7</v>
      </c>
      <c r="K445" s="97">
        <v>2.570932094E9</v>
      </c>
      <c r="L445" s="97"/>
      <c r="M445" s="97"/>
      <c r="N445" s="97"/>
      <c r="O445" s="97"/>
      <c r="P445" s="42"/>
      <c r="Q445" s="246" t="s">
        <v>0</v>
      </c>
      <c r="R445" s="594"/>
      <c r="S445" s="28"/>
      <c r="T445" s="130"/>
      <c r="U445" s="47"/>
      <c r="V445" s="570"/>
      <c r="W445" s="217"/>
      <c r="X445" s="524"/>
      <c r="Y445" s="524"/>
      <c r="Z445" s="524"/>
      <c r="AA445" s="524"/>
      <c r="AB445" s="524"/>
      <c r="AC445" s="524"/>
      <c r="AD445" s="524"/>
      <c r="AE445" s="524"/>
    </row>
    <row r="446" hidden="1">
      <c r="A446" s="183">
        <f t="shared" si="88"/>
        <v>434</v>
      </c>
      <c r="B446" s="181" t="str">
        <f t="shared" si="95"/>
        <v>P5</v>
      </c>
      <c r="C446" s="182" t="str">
        <f t="shared" si="110"/>
        <v>08</v>
      </c>
      <c r="D446" s="182" t="str">
        <f t="shared" si="139"/>
        <v>34</v>
      </c>
      <c r="E446" s="219" t="s">
        <v>2505</v>
      </c>
      <c r="F446" s="220" t="s">
        <v>43</v>
      </c>
      <c r="G446" s="97">
        <v>46.1</v>
      </c>
      <c r="H446" s="97">
        <v>1.98433211E9</v>
      </c>
      <c r="I446" s="97">
        <v>1.98433211E8</v>
      </c>
      <c r="J446" s="97">
        <v>3.9686642E7</v>
      </c>
      <c r="K446" s="97">
        <v>2.222451963E9</v>
      </c>
      <c r="L446" s="97"/>
      <c r="M446" s="97"/>
      <c r="N446" s="97"/>
      <c r="O446" s="97"/>
      <c r="P446" s="42"/>
      <c r="Q446" s="246" t="s">
        <v>0</v>
      </c>
      <c r="R446" s="594"/>
      <c r="S446" s="28"/>
      <c r="T446" s="130"/>
      <c r="U446" s="47"/>
      <c r="V446" s="570"/>
      <c r="W446" s="217"/>
      <c r="X446" s="524"/>
      <c r="Y446" s="524"/>
      <c r="Z446" s="524"/>
      <c r="AA446" s="524"/>
      <c r="AB446" s="524"/>
      <c r="AC446" s="524"/>
      <c r="AD446" s="524"/>
      <c r="AE446" s="524"/>
    </row>
    <row r="447" hidden="1">
      <c r="A447" s="183">
        <f t="shared" si="88"/>
        <v>435</v>
      </c>
      <c r="B447" s="181" t="str">
        <f t="shared" si="95"/>
        <v>P5</v>
      </c>
      <c r="C447" s="182" t="str">
        <f t="shared" si="110"/>
        <v>08</v>
      </c>
      <c r="D447" s="182" t="str">
        <f t="shared" si="139"/>
        <v>35</v>
      </c>
      <c r="E447" s="219" t="s">
        <v>2506</v>
      </c>
      <c r="F447" s="220" t="s">
        <v>43</v>
      </c>
      <c r="G447" s="97">
        <v>46.1</v>
      </c>
      <c r="H447" s="97">
        <v>1.98433211E9</v>
      </c>
      <c r="I447" s="97">
        <v>1.98433211E8</v>
      </c>
      <c r="J447" s="97">
        <v>3.9686642E7</v>
      </c>
      <c r="K447" s="97">
        <v>2.222451963E9</v>
      </c>
      <c r="L447" s="97"/>
      <c r="M447" s="97"/>
      <c r="N447" s="97"/>
      <c r="O447" s="97"/>
      <c r="P447" s="42"/>
      <c r="Q447" s="246" t="s">
        <v>0</v>
      </c>
      <c r="R447" s="594"/>
      <c r="S447" s="28"/>
      <c r="T447" s="130"/>
      <c r="U447" s="47"/>
      <c r="V447" s="570"/>
      <c r="W447" s="217"/>
      <c r="X447" s="524"/>
      <c r="Y447" s="524"/>
      <c r="Z447" s="524"/>
      <c r="AA447" s="524"/>
      <c r="AB447" s="524"/>
      <c r="AC447" s="524"/>
      <c r="AD447" s="524"/>
      <c r="AE447" s="524"/>
    </row>
    <row r="448" hidden="1">
      <c r="A448" s="183">
        <f t="shared" si="88"/>
        <v>436</v>
      </c>
      <c r="B448" s="181" t="str">
        <f t="shared" si="95"/>
        <v>P5</v>
      </c>
      <c r="C448" s="182" t="str">
        <f t="shared" si="110"/>
        <v>08</v>
      </c>
      <c r="D448" s="182" t="str">
        <f t="shared" si="139"/>
        <v>37</v>
      </c>
      <c r="E448" s="219" t="s">
        <v>2507</v>
      </c>
      <c r="F448" s="220" t="s">
        <v>43</v>
      </c>
      <c r="G448" s="97">
        <v>46.2</v>
      </c>
      <c r="H448" s="97">
        <v>1.949754978E9</v>
      </c>
      <c r="I448" s="97">
        <v>1.94975498E8</v>
      </c>
      <c r="J448" s="97">
        <v>3.89951E7</v>
      </c>
      <c r="K448" s="97">
        <v>2.183725576E9</v>
      </c>
      <c r="L448" s="97"/>
      <c r="M448" s="97"/>
      <c r="N448" s="97"/>
      <c r="O448" s="97"/>
      <c r="P448" s="42"/>
      <c r="Q448" s="246" t="s">
        <v>0</v>
      </c>
      <c r="R448" s="594"/>
      <c r="S448" s="28"/>
      <c r="T448" s="130"/>
      <c r="U448" s="47"/>
      <c r="V448" s="570"/>
      <c r="W448" s="217"/>
      <c r="X448" s="524"/>
      <c r="Y448" s="524"/>
      <c r="Z448" s="524"/>
      <c r="AA448" s="524"/>
      <c r="AB448" s="524"/>
      <c r="AC448" s="524"/>
      <c r="AD448" s="524"/>
      <c r="AE448" s="524"/>
    </row>
    <row r="449" hidden="1">
      <c r="A449" s="183">
        <f t="shared" si="88"/>
        <v>437</v>
      </c>
      <c r="B449" s="181" t="str">
        <f t="shared" si="95"/>
        <v>P5</v>
      </c>
      <c r="C449" s="182" t="str">
        <f t="shared" si="110"/>
        <v>09</v>
      </c>
      <c r="D449" s="182" t="str">
        <f t="shared" si="139"/>
        <v>2A</v>
      </c>
      <c r="E449" s="219" t="s">
        <v>2508</v>
      </c>
      <c r="F449" s="220" t="s">
        <v>37</v>
      </c>
      <c r="G449" s="97">
        <v>30.0</v>
      </c>
      <c r="H449" s="97">
        <v>1.607498917E9</v>
      </c>
      <c r="I449" s="97">
        <v>1.60749892E8</v>
      </c>
      <c r="J449" s="97">
        <v>3.2149978E7</v>
      </c>
      <c r="K449" s="97">
        <v>1.800398787E9</v>
      </c>
      <c r="L449" s="97"/>
      <c r="M449" s="97"/>
      <c r="N449" s="97"/>
      <c r="O449" s="97"/>
      <c r="P449" s="42"/>
      <c r="Q449" s="246" t="s">
        <v>0</v>
      </c>
      <c r="R449" s="594"/>
      <c r="S449" s="28"/>
      <c r="T449" s="130"/>
      <c r="U449" s="47"/>
      <c r="V449" s="570"/>
      <c r="W449" s="217"/>
      <c r="X449" s="524"/>
      <c r="Y449" s="524"/>
      <c r="Z449" s="524"/>
      <c r="AA449" s="524"/>
      <c r="AB449" s="524"/>
      <c r="AC449" s="524"/>
      <c r="AD449" s="524"/>
      <c r="AE449" s="524"/>
    </row>
    <row r="450" hidden="1">
      <c r="A450" s="183">
        <f t="shared" si="88"/>
        <v>438</v>
      </c>
      <c r="B450" s="181" t="str">
        <f t="shared" si="95"/>
        <v>P5</v>
      </c>
      <c r="C450" s="182" t="str">
        <f t="shared" si="110"/>
        <v>09</v>
      </c>
      <c r="D450" s="182" t="str">
        <f t="shared" si="139"/>
        <v>15</v>
      </c>
      <c r="E450" s="219" t="s">
        <v>2509</v>
      </c>
      <c r="F450" s="220" t="s">
        <v>43</v>
      </c>
      <c r="G450" s="97">
        <v>46.1</v>
      </c>
      <c r="H450" s="97">
        <v>2.290506522E9</v>
      </c>
      <c r="I450" s="97">
        <v>2.29050652E8</v>
      </c>
      <c r="J450" s="97">
        <v>4.581013E7</v>
      </c>
      <c r="K450" s="97">
        <v>2.565367304E9</v>
      </c>
      <c r="L450" s="97"/>
      <c r="M450" s="97"/>
      <c r="N450" s="97"/>
      <c r="O450" s="97"/>
      <c r="P450" s="42"/>
      <c r="Q450" s="246" t="s">
        <v>0</v>
      </c>
      <c r="R450" s="594"/>
      <c r="S450" s="28"/>
      <c r="T450" s="130"/>
      <c r="U450" s="47"/>
      <c r="V450" s="570"/>
      <c r="W450" s="217"/>
      <c r="X450" s="524"/>
      <c r="Y450" s="524"/>
      <c r="Z450" s="524"/>
      <c r="AA450" s="524"/>
      <c r="AB450" s="524"/>
      <c r="AC450" s="524"/>
      <c r="AD450" s="524"/>
      <c r="AE450" s="524"/>
    </row>
    <row r="451" hidden="1">
      <c r="A451" s="183">
        <f t="shared" si="88"/>
        <v>439</v>
      </c>
      <c r="B451" s="181" t="str">
        <f t="shared" si="95"/>
        <v>P5</v>
      </c>
      <c r="C451" s="182" t="str">
        <f t="shared" si="110"/>
        <v>09</v>
      </c>
      <c r="D451" s="182" t="str">
        <f t="shared" si="139"/>
        <v>24</v>
      </c>
      <c r="E451" s="219" t="s">
        <v>2510</v>
      </c>
      <c r="F451" s="220" t="s">
        <v>43</v>
      </c>
      <c r="G451" s="97">
        <v>46.1</v>
      </c>
      <c r="H451" s="97">
        <v>1.965857167E9</v>
      </c>
      <c r="I451" s="97">
        <v>1.96585717E8</v>
      </c>
      <c r="J451" s="97">
        <v>3.9317143E7</v>
      </c>
      <c r="K451" s="97">
        <v>2.201760027E9</v>
      </c>
      <c r="L451" s="97"/>
      <c r="M451" s="97"/>
      <c r="N451" s="97"/>
      <c r="O451" s="97"/>
      <c r="P451" s="42"/>
      <c r="Q451" s="246" t="s">
        <v>0</v>
      </c>
      <c r="R451" s="594"/>
      <c r="S451" s="28"/>
      <c r="T451" s="130"/>
      <c r="U451" s="47"/>
      <c r="V451" s="570"/>
      <c r="W451" s="217"/>
      <c r="X451" s="524"/>
      <c r="Y451" s="524"/>
      <c r="Z451" s="524"/>
      <c r="AA451" s="524"/>
      <c r="AB451" s="524"/>
      <c r="AC451" s="524"/>
      <c r="AD451" s="524"/>
      <c r="AE451" s="524"/>
    </row>
    <row r="452" hidden="1">
      <c r="A452" s="183">
        <f t="shared" si="88"/>
        <v>440</v>
      </c>
      <c r="B452" s="181" t="str">
        <f t="shared" si="95"/>
        <v>P5</v>
      </c>
      <c r="C452" s="182" t="str">
        <f t="shared" si="110"/>
        <v>09</v>
      </c>
      <c r="D452" s="182" t="str">
        <f t="shared" si="139"/>
        <v>26</v>
      </c>
      <c r="E452" s="219" t="s">
        <v>2511</v>
      </c>
      <c r="F452" s="220" t="s">
        <v>43</v>
      </c>
      <c r="G452" s="97">
        <v>46.1</v>
      </c>
      <c r="H452" s="97">
        <v>1.965857167E9</v>
      </c>
      <c r="I452" s="97">
        <v>1.96585717E8</v>
      </c>
      <c r="J452" s="97">
        <v>3.9317143E7</v>
      </c>
      <c r="K452" s="97">
        <v>2.201760027E9</v>
      </c>
      <c r="L452" s="97"/>
      <c r="M452" s="97"/>
      <c r="N452" s="97"/>
      <c r="O452" s="97"/>
      <c r="P452" s="42"/>
      <c r="Q452" s="246" t="s">
        <v>0</v>
      </c>
      <c r="R452" s="594"/>
      <c r="S452" s="28"/>
      <c r="T452" s="130"/>
      <c r="U452" s="47"/>
      <c r="V452" s="570"/>
      <c r="W452" s="217"/>
      <c r="X452" s="524"/>
      <c r="Y452" s="524"/>
      <c r="Z452" s="524"/>
      <c r="AA452" s="524"/>
      <c r="AB452" s="524"/>
      <c r="AC452" s="524"/>
      <c r="AD452" s="524"/>
      <c r="AE452" s="524"/>
    </row>
    <row r="453" hidden="1">
      <c r="A453" s="183">
        <f t="shared" si="88"/>
        <v>441</v>
      </c>
      <c r="B453" s="181" t="str">
        <f t="shared" si="95"/>
        <v>P5</v>
      </c>
      <c r="C453" s="182" t="str">
        <f t="shared" si="110"/>
        <v>09</v>
      </c>
      <c r="D453" s="182" t="str">
        <f t="shared" si="139"/>
        <v>30</v>
      </c>
      <c r="E453" s="219" t="s">
        <v>2512</v>
      </c>
      <c r="F453" s="220" t="s">
        <v>43</v>
      </c>
      <c r="G453" s="97">
        <v>46.1</v>
      </c>
      <c r="H453" s="97">
        <v>1.965857167E9</v>
      </c>
      <c r="I453" s="97">
        <v>1.96585717E8</v>
      </c>
      <c r="J453" s="97">
        <v>3.9317143E7</v>
      </c>
      <c r="K453" s="97">
        <v>2.201760027E9</v>
      </c>
      <c r="L453" s="97"/>
      <c r="M453" s="97"/>
      <c r="N453" s="97"/>
      <c r="O453" s="97"/>
      <c r="P453" s="42"/>
      <c r="Q453" s="246" t="s">
        <v>0</v>
      </c>
      <c r="R453" s="594"/>
      <c r="S453" s="28"/>
      <c r="T453" s="130"/>
      <c r="U453" s="47"/>
      <c r="V453" s="570"/>
      <c r="W453" s="217"/>
      <c r="X453" s="524"/>
      <c r="Y453" s="524"/>
      <c r="Z453" s="524"/>
      <c r="AA453" s="524"/>
      <c r="AB453" s="524"/>
      <c r="AC453" s="524"/>
      <c r="AD453" s="524"/>
      <c r="AE453" s="524"/>
    </row>
    <row r="454" hidden="1">
      <c r="A454" s="183">
        <f t="shared" si="88"/>
        <v>442</v>
      </c>
      <c r="B454" s="181" t="str">
        <f t="shared" si="95"/>
        <v>P5</v>
      </c>
      <c r="C454" s="182" t="str">
        <f t="shared" si="110"/>
        <v>09</v>
      </c>
      <c r="D454" s="182" t="str">
        <f t="shared" si="139"/>
        <v>32</v>
      </c>
      <c r="E454" s="219" t="s">
        <v>2513</v>
      </c>
      <c r="F454" s="220" t="s">
        <v>43</v>
      </c>
      <c r="G454" s="97">
        <v>46.1</v>
      </c>
      <c r="H454" s="97">
        <v>1.965857167E9</v>
      </c>
      <c r="I454" s="97">
        <v>1.96585717E8</v>
      </c>
      <c r="J454" s="97">
        <v>3.9317143E7</v>
      </c>
      <c r="K454" s="97">
        <v>2.201760027E9</v>
      </c>
      <c r="L454" s="97"/>
      <c r="M454" s="97"/>
      <c r="N454" s="97"/>
      <c r="O454" s="97"/>
      <c r="P454" s="42"/>
      <c r="Q454" s="246" t="s">
        <v>0</v>
      </c>
      <c r="R454" s="594"/>
      <c r="S454" s="28"/>
      <c r="T454" s="130"/>
      <c r="U454" s="47"/>
      <c r="V454" s="570"/>
      <c r="W454" s="217"/>
      <c r="X454" s="524"/>
      <c r="Y454" s="524"/>
      <c r="Z454" s="524"/>
      <c r="AA454" s="524"/>
      <c r="AB454" s="524"/>
      <c r="AC454" s="524"/>
      <c r="AD454" s="524"/>
      <c r="AE454" s="524"/>
    </row>
    <row r="455" hidden="1">
      <c r="A455" s="183">
        <f t="shared" si="88"/>
        <v>443</v>
      </c>
      <c r="B455" s="181" t="str">
        <f t="shared" si="95"/>
        <v>P5</v>
      </c>
      <c r="C455" s="182" t="str">
        <f t="shared" si="110"/>
        <v>09</v>
      </c>
      <c r="D455" s="182" t="str">
        <f t="shared" si="139"/>
        <v>33</v>
      </c>
      <c r="E455" s="219" t="s">
        <v>2514</v>
      </c>
      <c r="F455" s="220" t="s">
        <v>43</v>
      </c>
      <c r="G455" s="97">
        <v>46.1</v>
      </c>
      <c r="H455" s="97">
        <v>1.965857167E9</v>
      </c>
      <c r="I455" s="97">
        <v>1.96585717E8</v>
      </c>
      <c r="J455" s="97">
        <v>3.9317143E7</v>
      </c>
      <c r="K455" s="97">
        <v>2.201760027E9</v>
      </c>
      <c r="L455" s="97"/>
      <c r="M455" s="97"/>
      <c r="N455" s="97"/>
      <c r="O455" s="97"/>
      <c r="P455" s="42"/>
      <c r="Q455" s="246" t="s">
        <v>0</v>
      </c>
      <c r="R455" s="594"/>
      <c r="S455" s="28"/>
      <c r="T455" s="130"/>
      <c r="U455" s="47"/>
      <c r="V455" s="570"/>
      <c r="W455" s="217"/>
      <c r="X455" s="524"/>
      <c r="Y455" s="524"/>
      <c r="Z455" s="524"/>
      <c r="AA455" s="524"/>
      <c r="AB455" s="524"/>
      <c r="AC455" s="524"/>
      <c r="AD455" s="524"/>
      <c r="AE455" s="524"/>
    </row>
    <row r="456" hidden="1">
      <c r="A456" s="183">
        <f t="shared" si="88"/>
        <v>444</v>
      </c>
      <c r="B456" s="181" t="str">
        <f t="shared" si="95"/>
        <v>P5</v>
      </c>
      <c r="C456" s="182" t="str">
        <f t="shared" si="110"/>
        <v>09</v>
      </c>
      <c r="D456" s="182" t="str">
        <f t="shared" si="139"/>
        <v>37</v>
      </c>
      <c r="E456" s="219" t="s">
        <v>2515</v>
      </c>
      <c r="F456" s="220" t="s">
        <v>43</v>
      </c>
      <c r="G456" s="97">
        <v>46.2</v>
      </c>
      <c r="H456" s="97">
        <v>1.931610258E9</v>
      </c>
      <c r="I456" s="97">
        <v>1.93161026E8</v>
      </c>
      <c r="J456" s="97">
        <v>3.8632205E7</v>
      </c>
      <c r="K456" s="97">
        <v>2.163403489E9</v>
      </c>
      <c r="L456" s="97"/>
      <c r="M456" s="97"/>
      <c r="N456" s="97"/>
      <c r="O456" s="97"/>
      <c r="P456" s="42"/>
      <c r="Q456" s="246" t="s">
        <v>0</v>
      </c>
      <c r="R456" s="594"/>
      <c r="S456" s="28"/>
      <c r="T456" s="130"/>
      <c r="U456" s="47"/>
      <c r="V456" s="570"/>
      <c r="W456" s="217"/>
      <c r="X456" s="524"/>
      <c r="Y456" s="524"/>
      <c r="Z456" s="524"/>
      <c r="AA456" s="524"/>
      <c r="AB456" s="524"/>
      <c r="AC456" s="524"/>
      <c r="AD456" s="524"/>
      <c r="AE456" s="524"/>
    </row>
    <row r="457" hidden="1">
      <c r="A457" s="183">
        <f t="shared" si="88"/>
        <v>445</v>
      </c>
      <c r="B457" s="181" t="str">
        <f t="shared" si="95"/>
        <v>P5</v>
      </c>
      <c r="C457" s="182" t="str">
        <f t="shared" si="110"/>
        <v>09</v>
      </c>
      <c r="D457" s="182" t="str">
        <f t="shared" si="139"/>
        <v>38</v>
      </c>
      <c r="E457" s="219" t="s">
        <v>2516</v>
      </c>
      <c r="F457" s="220" t="s">
        <v>43</v>
      </c>
      <c r="G457" s="97">
        <v>46.1</v>
      </c>
      <c r="H457" s="97">
        <v>1.965857167E9</v>
      </c>
      <c r="I457" s="97">
        <v>1.96585717E8</v>
      </c>
      <c r="J457" s="97">
        <v>3.9317143E7</v>
      </c>
      <c r="K457" s="97">
        <v>2.201760027E9</v>
      </c>
      <c r="L457" s="97"/>
      <c r="M457" s="97"/>
      <c r="N457" s="97"/>
      <c r="O457" s="97"/>
      <c r="P457" s="42"/>
      <c r="Q457" s="246" t="s">
        <v>0</v>
      </c>
      <c r="R457" s="594"/>
      <c r="S457" s="28"/>
      <c r="T457" s="130"/>
      <c r="U457" s="47"/>
      <c r="V457" s="570"/>
      <c r="W457" s="217"/>
      <c r="X457" s="524"/>
      <c r="Y457" s="524"/>
      <c r="Z457" s="524"/>
      <c r="AA457" s="524"/>
      <c r="AB457" s="524"/>
      <c r="AC457" s="524"/>
      <c r="AD457" s="524"/>
      <c r="AE457" s="524"/>
    </row>
    <row r="458" hidden="1">
      <c r="A458" s="183">
        <f t="shared" si="88"/>
        <v>446</v>
      </c>
      <c r="B458" s="181" t="str">
        <f t="shared" si="95"/>
        <v>P5</v>
      </c>
      <c r="C458" s="182" t="str">
        <f t="shared" si="110"/>
        <v>09</v>
      </c>
      <c r="D458" s="182" t="str">
        <f t="shared" si="139"/>
        <v>3A</v>
      </c>
      <c r="E458" s="219" t="s">
        <v>2517</v>
      </c>
      <c r="F458" s="220" t="s">
        <v>43</v>
      </c>
      <c r="G458" s="97">
        <v>46.0</v>
      </c>
      <c r="H458" s="97">
        <v>2.218751053E9</v>
      </c>
      <c r="I458" s="97">
        <v>2.21875105E8</v>
      </c>
      <c r="J458" s="97">
        <v>4.4375021E7</v>
      </c>
      <c r="K458" s="97">
        <v>2.485001179E9</v>
      </c>
      <c r="L458" s="97"/>
      <c r="M458" s="97"/>
      <c r="N458" s="97"/>
      <c r="O458" s="97"/>
      <c r="P458" s="42"/>
      <c r="Q458" s="246" t="s">
        <v>0</v>
      </c>
      <c r="R458" s="594"/>
      <c r="S458" s="28"/>
      <c r="T458" s="130"/>
      <c r="U458" s="47"/>
      <c r="V458" s="570"/>
      <c r="W458" s="217"/>
      <c r="X458" s="524"/>
      <c r="Y458" s="524"/>
      <c r="Z458" s="524"/>
      <c r="AA458" s="524"/>
      <c r="AB458" s="524"/>
      <c r="AC458" s="524"/>
      <c r="AD458" s="524"/>
      <c r="AE458" s="524"/>
    </row>
    <row r="459" hidden="1">
      <c r="A459" s="183">
        <f t="shared" si="88"/>
        <v>447</v>
      </c>
      <c r="B459" s="181" t="str">
        <f t="shared" si="95"/>
        <v>P5</v>
      </c>
      <c r="C459" s="182" t="str">
        <f t="shared" si="110"/>
        <v>03</v>
      </c>
      <c r="D459" s="182" t="str">
        <f t="shared" si="139"/>
        <v>09</v>
      </c>
      <c r="E459" s="219" t="s">
        <v>2518</v>
      </c>
      <c r="F459" s="220" t="s">
        <v>43</v>
      </c>
      <c r="G459" s="97">
        <v>46.0</v>
      </c>
      <c r="H459" s="97">
        <v>2.220888786E9</v>
      </c>
      <c r="I459" s="97">
        <v>2.22088879E8</v>
      </c>
      <c r="J459" s="97">
        <v>4.4417776E7</v>
      </c>
      <c r="K459" s="97">
        <v>2.487395441E9</v>
      </c>
      <c r="L459" s="97"/>
      <c r="M459" s="97"/>
      <c r="N459" s="97"/>
      <c r="O459" s="97"/>
      <c r="P459" s="42"/>
      <c r="Q459" s="246" t="s">
        <v>0</v>
      </c>
      <c r="R459" s="594"/>
      <c r="S459" s="28"/>
      <c r="T459" s="130"/>
      <c r="U459" s="47"/>
      <c r="V459" s="570"/>
      <c r="W459" s="217"/>
      <c r="X459" s="524"/>
      <c r="Y459" s="524"/>
      <c r="Z459" s="524"/>
      <c r="AA459" s="524"/>
      <c r="AB459" s="524"/>
      <c r="AC459" s="524"/>
      <c r="AD459" s="524"/>
      <c r="AE459" s="524"/>
    </row>
    <row r="460" hidden="1">
      <c r="A460" s="183">
        <f t="shared" si="88"/>
        <v>448</v>
      </c>
      <c r="B460" s="181" t="str">
        <f t="shared" si="95"/>
        <v>P5</v>
      </c>
      <c r="C460" s="182" t="str">
        <f t="shared" si="110"/>
        <v>03</v>
      </c>
      <c r="D460" s="182" t="str">
        <f t="shared" si="139"/>
        <v>8A</v>
      </c>
      <c r="E460" s="219" t="s">
        <v>2519</v>
      </c>
      <c r="F460" s="220" t="s">
        <v>43</v>
      </c>
      <c r="G460" s="97">
        <v>46.0</v>
      </c>
      <c r="H460" s="97">
        <v>2.199123564E9</v>
      </c>
      <c r="I460" s="97">
        <v>2.19912356E8</v>
      </c>
      <c r="J460" s="97">
        <v>4.3982471E7</v>
      </c>
      <c r="K460" s="97">
        <v>2.463018391E9</v>
      </c>
      <c r="L460" s="97"/>
      <c r="M460" s="97"/>
      <c r="N460" s="97"/>
      <c r="O460" s="97"/>
      <c r="P460" s="42"/>
      <c r="Q460" s="246" t="s">
        <v>0</v>
      </c>
      <c r="R460" s="594"/>
      <c r="S460" s="28"/>
      <c r="T460" s="130"/>
      <c r="U460" s="47"/>
      <c r="V460" s="570"/>
      <c r="W460" s="217"/>
      <c r="X460" s="524"/>
      <c r="Y460" s="524"/>
      <c r="Z460" s="524"/>
      <c r="AA460" s="524"/>
      <c r="AB460" s="524"/>
      <c r="AC460" s="524"/>
      <c r="AD460" s="524"/>
      <c r="AE460" s="524"/>
    </row>
    <row r="461" hidden="1">
      <c r="A461" s="183">
        <f t="shared" si="88"/>
        <v>449</v>
      </c>
      <c r="B461" s="181" t="str">
        <f t="shared" si="95"/>
        <v>P3</v>
      </c>
      <c r="C461" s="182" t="str">
        <f t="shared" si="110"/>
        <v>03</v>
      </c>
      <c r="D461" s="182" t="str">
        <f t="shared" si="139"/>
        <v>45</v>
      </c>
      <c r="E461" s="219" t="s">
        <v>2520</v>
      </c>
      <c r="F461" s="220" t="s">
        <v>43</v>
      </c>
      <c r="G461" s="97">
        <v>46.2</v>
      </c>
      <c r="H461" s="97">
        <v>2.716012285E9</v>
      </c>
      <c r="I461" s="97">
        <v>2.71601229E8</v>
      </c>
      <c r="J461" s="97">
        <v>5.4320246E7</v>
      </c>
      <c r="K461" s="97">
        <v>3.04193376E9</v>
      </c>
      <c r="L461" s="97"/>
      <c r="M461" s="97"/>
      <c r="N461" s="97"/>
      <c r="O461" s="97"/>
      <c r="P461" s="42"/>
      <c r="Q461" s="246" t="s">
        <v>0</v>
      </c>
      <c r="R461" s="594"/>
      <c r="S461" s="28"/>
      <c r="T461" s="130"/>
      <c r="U461" s="47"/>
      <c r="V461" s="570"/>
      <c r="W461" s="217"/>
      <c r="X461" s="524"/>
      <c r="Y461" s="524"/>
      <c r="Z461" s="524"/>
      <c r="AA461" s="524"/>
      <c r="AB461" s="524"/>
      <c r="AC461" s="524"/>
      <c r="AD461" s="524"/>
      <c r="AE461" s="524"/>
    </row>
    <row r="462" hidden="1">
      <c r="A462" s="183">
        <f t="shared" si="88"/>
        <v>450</v>
      </c>
      <c r="B462" s="181" t="str">
        <f t="shared" si="95"/>
        <v>P5</v>
      </c>
      <c r="C462" s="182" t="str">
        <f t="shared" si="110"/>
        <v>08</v>
      </c>
      <c r="D462" s="182" t="str">
        <f t="shared" si="139"/>
        <v>52</v>
      </c>
      <c r="E462" s="219" t="s">
        <v>2521</v>
      </c>
      <c r="F462" s="558" t="s">
        <v>37</v>
      </c>
      <c r="G462" s="633" t="s">
        <v>2522</v>
      </c>
      <c r="H462" s="611">
        <f>K462/1.12</f>
        <v>1655163589</v>
      </c>
      <c r="I462" s="632"/>
      <c r="J462" s="632"/>
      <c r="K462" s="612">
        <v>1.85378322E9</v>
      </c>
      <c r="L462" s="612"/>
      <c r="M462" s="612"/>
      <c r="N462" s="612"/>
      <c r="O462" s="28" t="s">
        <v>52</v>
      </c>
      <c r="P462" s="42">
        <f>IF(F462="2BR",150000000,IF(F462="Studio",50000000,100000000))</f>
        <v>50000000</v>
      </c>
      <c r="Q462" s="246" t="s">
        <v>0</v>
      </c>
      <c r="R462" s="631"/>
      <c r="S462" s="28"/>
      <c r="T462" s="130">
        <v>45772.0</v>
      </c>
      <c r="U462" s="47"/>
      <c r="V462" s="570"/>
      <c r="W462" s="561"/>
      <c r="X462" s="524"/>
      <c r="Y462" s="524"/>
      <c r="Z462" s="524"/>
      <c r="AA462" s="524"/>
      <c r="AB462" s="524"/>
      <c r="AC462" s="524"/>
      <c r="AD462" s="524"/>
      <c r="AE462" s="524"/>
    </row>
    <row r="463" hidden="1">
      <c r="A463" s="183">
        <f t="shared" si="88"/>
        <v>451</v>
      </c>
      <c r="B463" s="181" t="str">
        <f t="shared" si="95"/>
        <v>P4</v>
      </c>
      <c r="C463" s="182" t="str">
        <f t="shared" si="110"/>
        <v>03</v>
      </c>
      <c r="D463" s="182" t="str">
        <f t="shared" si="139"/>
        <v>07</v>
      </c>
      <c r="E463" s="219" t="s">
        <v>2523</v>
      </c>
      <c r="F463" s="220" t="s">
        <v>43</v>
      </c>
      <c r="G463" s="97">
        <v>46.0</v>
      </c>
      <c r="H463" s="97">
        <v>2.079180956E9</v>
      </c>
      <c r="I463" s="97">
        <v>2.07918096E8</v>
      </c>
      <c r="J463" s="97">
        <v>4.1583619E7</v>
      </c>
      <c r="K463" s="97">
        <v>2.328682671E9</v>
      </c>
      <c r="L463" s="97"/>
      <c r="M463" s="97"/>
      <c r="N463" s="97"/>
      <c r="O463" s="97"/>
      <c r="P463" s="42"/>
      <c r="Q463" s="246" t="s">
        <v>0</v>
      </c>
      <c r="R463" s="594"/>
      <c r="S463" s="28"/>
      <c r="T463" s="130"/>
      <c r="U463" s="47"/>
      <c r="V463" s="570"/>
      <c r="W463" s="217"/>
      <c r="X463" s="524"/>
      <c r="Y463" s="524"/>
      <c r="Z463" s="524"/>
      <c r="AA463" s="524"/>
      <c r="AB463" s="524"/>
      <c r="AC463" s="524"/>
      <c r="AD463" s="524"/>
      <c r="AE463" s="524"/>
    </row>
    <row r="464" hidden="1">
      <c r="A464" s="183">
        <f t="shared" si="88"/>
        <v>452</v>
      </c>
      <c r="B464" s="181" t="str">
        <f t="shared" si="95"/>
        <v>P4</v>
      </c>
      <c r="C464" s="182" t="str">
        <f t="shared" si="110"/>
        <v>03</v>
      </c>
      <c r="D464" s="182" t="str">
        <f t="shared" si="139"/>
        <v>08</v>
      </c>
      <c r="E464" s="219" t="s">
        <v>2524</v>
      </c>
      <c r="F464" s="220" t="s">
        <v>37</v>
      </c>
      <c r="G464" s="97">
        <v>30.2</v>
      </c>
      <c r="H464" s="97">
        <v>1.457326033E9</v>
      </c>
      <c r="I464" s="97">
        <v>1.45732603E8</v>
      </c>
      <c r="J464" s="97">
        <v>2.9146521E7</v>
      </c>
      <c r="K464" s="97">
        <v>1.632205157E9</v>
      </c>
      <c r="L464" s="97"/>
      <c r="M464" s="97"/>
      <c r="N464" s="97"/>
      <c r="O464" s="97"/>
      <c r="P464" s="42"/>
      <c r="Q464" s="246" t="s">
        <v>0</v>
      </c>
      <c r="R464" s="594"/>
      <c r="S464" s="28"/>
      <c r="T464" s="130"/>
      <c r="U464" s="47"/>
      <c r="V464" s="570"/>
      <c r="W464" s="217"/>
      <c r="X464" s="524"/>
      <c r="Y464" s="524"/>
      <c r="Z464" s="524"/>
      <c r="AA464" s="524"/>
      <c r="AB464" s="524"/>
      <c r="AC464" s="524"/>
      <c r="AD464" s="524"/>
      <c r="AE464" s="524"/>
    </row>
    <row r="465" hidden="1">
      <c r="A465" s="183">
        <f t="shared" si="88"/>
        <v>453</v>
      </c>
      <c r="B465" s="181" t="str">
        <f t="shared" si="95"/>
        <v>P4</v>
      </c>
      <c r="C465" s="182" t="str">
        <f t="shared" si="110"/>
        <v>03</v>
      </c>
      <c r="D465" s="182" t="str">
        <f t="shared" si="139"/>
        <v>2A</v>
      </c>
      <c r="E465" s="219" t="s">
        <v>2525</v>
      </c>
      <c r="F465" s="220" t="s">
        <v>43</v>
      </c>
      <c r="G465" s="97">
        <v>46.1</v>
      </c>
      <c r="H465" s="97">
        <v>2.063308536E9</v>
      </c>
      <c r="I465" s="97">
        <v>2.06330854E8</v>
      </c>
      <c r="J465" s="97">
        <v>4.1266171E7</v>
      </c>
      <c r="K465" s="97">
        <v>2.310905561E9</v>
      </c>
      <c r="L465" s="97"/>
      <c r="M465" s="97"/>
      <c r="N465" s="97"/>
      <c r="O465" s="97"/>
      <c r="P465" s="42"/>
      <c r="Q465" s="246" t="s">
        <v>0</v>
      </c>
      <c r="R465" s="594"/>
      <c r="S465" s="28"/>
      <c r="T465" s="130"/>
      <c r="U465" s="47"/>
      <c r="V465" s="570"/>
      <c r="W465" s="217"/>
      <c r="X465" s="524"/>
      <c r="Y465" s="524"/>
      <c r="Z465" s="524"/>
      <c r="AA465" s="524"/>
      <c r="AB465" s="524"/>
      <c r="AC465" s="524"/>
      <c r="AD465" s="524"/>
      <c r="AE465" s="524"/>
    </row>
    <row r="466" hidden="1">
      <c r="A466" s="183">
        <f t="shared" si="88"/>
        <v>454</v>
      </c>
      <c r="B466" s="181" t="str">
        <f t="shared" si="95"/>
        <v>P4</v>
      </c>
      <c r="C466" s="182" t="str">
        <f t="shared" si="110"/>
        <v>03</v>
      </c>
      <c r="D466" s="182" t="str">
        <f t="shared" si="139"/>
        <v>16</v>
      </c>
      <c r="E466" s="219" t="s">
        <v>2526</v>
      </c>
      <c r="F466" s="220" t="s">
        <v>43</v>
      </c>
      <c r="G466" s="97">
        <v>46.1</v>
      </c>
      <c r="H466" s="97">
        <v>2.042916157E9</v>
      </c>
      <c r="I466" s="97">
        <v>2.04291616E8</v>
      </c>
      <c r="J466" s="97">
        <v>4.0858323E7</v>
      </c>
      <c r="K466" s="97">
        <v>2.288066096E9</v>
      </c>
      <c r="L466" s="97"/>
      <c r="M466" s="97"/>
      <c r="N466" s="97"/>
      <c r="O466" s="97"/>
      <c r="P466" s="42"/>
      <c r="Q466" s="246" t="s">
        <v>0</v>
      </c>
      <c r="R466" s="594"/>
      <c r="S466" s="28"/>
      <c r="T466" s="130"/>
      <c r="U466" s="47"/>
      <c r="V466" s="570"/>
      <c r="W466" s="217"/>
      <c r="X466" s="524"/>
      <c r="Y466" s="524"/>
      <c r="Z466" s="524"/>
      <c r="AA466" s="524"/>
      <c r="AB466" s="524"/>
      <c r="AC466" s="524"/>
      <c r="AD466" s="524"/>
      <c r="AE466" s="524"/>
    </row>
    <row r="467" hidden="1">
      <c r="A467" s="183">
        <f t="shared" si="88"/>
        <v>455</v>
      </c>
      <c r="B467" s="181" t="str">
        <f t="shared" si="95"/>
        <v>P4</v>
      </c>
      <c r="C467" s="182" t="str">
        <f t="shared" si="110"/>
        <v>03</v>
      </c>
      <c r="D467" s="182" t="str">
        <f t="shared" si="139"/>
        <v>17</v>
      </c>
      <c r="E467" s="219" t="s">
        <v>2527</v>
      </c>
      <c r="F467" s="220" t="s">
        <v>32</v>
      </c>
      <c r="G467" s="97">
        <v>57.6</v>
      </c>
      <c r="H467" s="97">
        <v>2.79656063E9</v>
      </c>
      <c r="I467" s="97">
        <v>2.79656063E8</v>
      </c>
      <c r="J467" s="97">
        <v>5.5931213E7</v>
      </c>
      <c r="K467" s="97">
        <v>3.132147906E9</v>
      </c>
      <c r="L467" s="97"/>
      <c r="M467" s="97"/>
      <c r="N467" s="97"/>
      <c r="O467" s="97"/>
      <c r="P467" s="42"/>
      <c r="Q467" s="246" t="s">
        <v>0</v>
      </c>
      <c r="R467" s="594"/>
      <c r="S467" s="28"/>
      <c r="T467" s="130"/>
      <c r="U467" s="47"/>
      <c r="V467" s="570"/>
      <c r="W467" s="217"/>
      <c r="X467" s="524"/>
      <c r="Y467" s="524"/>
      <c r="Z467" s="524"/>
      <c r="AA467" s="524"/>
      <c r="AB467" s="524"/>
      <c r="AC467" s="524"/>
      <c r="AD467" s="524"/>
      <c r="AE467" s="524"/>
    </row>
    <row r="468" hidden="1">
      <c r="A468" s="183">
        <f t="shared" si="88"/>
        <v>456</v>
      </c>
      <c r="B468" s="181" t="str">
        <f t="shared" si="95"/>
        <v>P4</v>
      </c>
      <c r="C468" s="182" t="str">
        <f t="shared" si="110"/>
        <v>05</v>
      </c>
      <c r="D468" s="182" t="str">
        <f t="shared" si="139"/>
        <v>11</v>
      </c>
      <c r="E468" s="219" t="s">
        <v>2528</v>
      </c>
      <c r="F468" s="220" t="s">
        <v>43</v>
      </c>
      <c r="G468" s="97">
        <v>46.1</v>
      </c>
      <c r="H468" s="97">
        <v>2.103891389E9</v>
      </c>
      <c r="I468" s="97">
        <v>2.10389139E8</v>
      </c>
      <c r="J468" s="97">
        <v>4.2077828E7</v>
      </c>
      <c r="K468" s="97">
        <v>2.356358356E9</v>
      </c>
      <c r="L468" s="97"/>
      <c r="M468" s="97"/>
      <c r="N468" s="97"/>
      <c r="O468" s="97"/>
      <c r="P468" s="42"/>
      <c r="Q468" s="246" t="s">
        <v>0</v>
      </c>
      <c r="R468" s="594"/>
      <c r="S468" s="28"/>
      <c r="T468" s="130"/>
      <c r="U468" s="47"/>
      <c r="V468" s="570"/>
      <c r="W468" s="217"/>
      <c r="X468" s="524"/>
      <c r="Y468" s="524"/>
      <c r="Z468" s="524"/>
      <c r="AA468" s="524"/>
      <c r="AB468" s="524"/>
      <c r="AC468" s="524"/>
      <c r="AD468" s="524"/>
      <c r="AE468" s="524"/>
    </row>
    <row r="469" hidden="1">
      <c r="A469" s="183">
        <f t="shared" si="88"/>
        <v>457</v>
      </c>
      <c r="B469" s="181" t="str">
        <f t="shared" si="95"/>
        <v>P4</v>
      </c>
      <c r="C469" s="182" t="str">
        <f t="shared" si="110"/>
        <v>05</v>
      </c>
      <c r="D469" s="182" t="str">
        <f t="shared" si="139"/>
        <v>2B</v>
      </c>
      <c r="E469" s="219" t="s">
        <v>2529</v>
      </c>
      <c r="F469" s="220" t="s">
        <v>43</v>
      </c>
      <c r="G469" s="97">
        <v>46.1</v>
      </c>
      <c r="H469" s="97">
        <v>2.083297105E9</v>
      </c>
      <c r="I469" s="97">
        <v>2.08329711E8</v>
      </c>
      <c r="J469" s="97">
        <v>4.1665942E7</v>
      </c>
      <c r="K469" s="97">
        <v>2.333292758E9</v>
      </c>
      <c r="L469" s="97"/>
      <c r="M469" s="97"/>
      <c r="N469" s="97"/>
      <c r="O469" s="97"/>
      <c r="P469" s="42"/>
      <c r="Q469" s="246" t="s">
        <v>0</v>
      </c>
      <c r="R469" s="594"/>
      <c r="S469" s="28"/>
      <c r="T469" s="130"/>
      <c r="U469" s="47"/>
      <c r="V469" s="570"/>
      <c r="W469" s="217"/>
      <c r="X469" s="524"/>
      <c r="Y469" s="524"/>
      <c r="Z469" s="524"/>
      <c r="AA469" s="524"/>
      <c r="AB469" s="524"/>
      <c r="AC469" s="524"/>
      <c r="AD469" s="524"/>
      <c r="AE469" s="524"/>
    </row>
    <row r="470" hidden="1">
      <c r="A470" s="183">
        <f t="shared" si="88"/>
        <v>458</v>
      </c>
      <c r="B470" s="181" t="str">
        <f t="shared" si="95"/>
        <v>P4</v>
      </c>
      <c r="C470" s="182" t="str">
        <f t="shared" si="110"/>
        <v>06</v>
      </c>
      <c r="D470" s="182" t="str">
        <f t="shared" si="139"/>
        <v>09</v>
      </c>
      <c r="E470" s="219" t="s">
        <v>2530</v>
      </c>
      <c r="F470" s="220" t="s">
        <v>43</v>
      </c>
      <c r="G470" s="97">
        <v>46.2</v>
      </c>
      <c r="H470" s="97">
        <v>2.045324218E9</v>
      </c>
      <c r="I470" s="97">
        <v>2.04532422E8</v>
      </c>
      <c r="J470" s="97">
        <v>4.0906484E7</v>
      </c>
      <c r="K470" s="97">
        <v>2.290763124E9</v>
      </c>
      <c r="L470" s="97"/>
      <c r="M470" s="97"/>
      <c r="N470" s="97"/>
      <c r="O470" s="97"/>
      <c r="P470" s="42"/>
      <c r="Q470" s="246" t="s">
        <v>0</v>
      </c>
      <c r="R470" s="594"/>
      <c r="S470" s="28"/>
      <c r="T470" s="130"/>
      <c r="U470" s="47"/>
      <c r="V470" s="570"/>
      <c r="W470" s="217"/>
      <c r="X470" s="524"/>
      <c r="Y470" s="524"/>
      <c r="Z470" s="524"/>
      <c r="AA470" s="524"/>
      <c r="AB470" s="524"/>
      <c r="AC470" s="524"/>
      <c r="AD470" s="524"/>
      <c r="AE470" s="524"/>
    </row>
    <row r="471" hidden="1">
      <c r="A471" s="183">
        <f t="shared" si="88"/>
        <v>459</v>
      </c>
      <c r="B471" s="181" t="str">
        <f t="shared" si="95"/>
        <v>P4</v>
      </c>
      <c r="C471" s="182" t="str">
        <f t="shared" si="110"/>
        <v>06</v>
      </c>
      <c r="D471" s="182" t="str">
        <f t="shared" si="139"/>
        <v>10</v>
      </c>
      <c r="E471" s="219" t="s">
        <v>2531</v>
      </c>
      <c r="F471" s="220" t="s">
        <v>43</v>
      </c>
      <c r="G471" s="97">
        <v>46.1</v>
      </c>
      <c r="H471" s="97">
        <v>2.124081863E9</v>
      </c>
      <c r="I471" s="97">
        <v>2.12408186E8</v>
      </c>
      <c r="J471" s="97">
        <v>4.2481637E7</v>
      </c>
      <c r="K471" s="97">
        <v>2.378971686E9</v>
      </c>
      <c r="L471" s="97"/>
      <c r="M471" s="97"/>
      <c r="N471" s="97"/>
      <c r="O471" s="97"/>
      <c r="P471" s="42"/>
      <c r="Q471" s="246" t="s">
        <v>0</v>
      </c>
      <c r="R471" s="594"/>
      <c r="S471" s="28"/>
      <c r="T471" s="130"/>
      <c r="U471" s="47"/>
      <c r="V471" s="570"/>
      <c r="W471" s="217"/>
      <c r="X471" s="524"/>
      <c r="Y471" s="524"/>
      <c r="Z471" s="524"/>
      <c r="AA471" s="524"/>
      <c r="AB471" s="524"/>
      <c r="AC471" s="524"/>
      <c r="AD471" s="524"/>
      <c r="AE471" s="524"/>
    </row>
    <row r="472" hidden="1">
      <c r="A472" s="183">
        <f t="shared" si="88"/>
        <v>460</v>
      </c>
      <c r="B472" s="181" t="str">
        <f t="shared" si="95"/>
        <v>P4</v>
      </c>
      <c r="C472" s="182" t="str">
        <f t="shared" si="110"/>
        <v>07</v>
      </c>
      <c r="D472" s="182" t="str">
        <f t="shared" si="139"/>
        <v>06</v>
      </c>
      <c r="E472" s="219" t="s">
        <v>2532</v>
      </c>
      <c r="F472" s="220" t="s">
        <v>32</v>
      </c>
      <c r="G472" s="97">
        <v>57.6</v>
      </c>
      <c r="H472" s="97">
        <v>2.877976648E9</v>
      </c>
      <c r="I472" s="97">
        <v>2.87797665E8</v>
      </c>
      <c r="J472" s="97">
        <v>5.7559533E7</v>
      </c>
      <c r="K472" s="97">
        <v>3.223333846E9</v>
      </c>
      <c r="L472" s="97"/>
      <c r="M472" s="97"/>
      <c r="N472" s="97"/>
      <c r="O472" s="97"/>
      <c r="P472" s="42"/>
      <c r="Q472" s="246" t="s">
        <v>0</v>
      </c>
      <c r="R472" s="594"/>
      <c r="S472" s="28"/>
      <c r="T472" s="130"/>
      <c r="U472" s="47"/>
      <c r="V472" s="570"/>
      <c r="W472" s="217"/>
      <c r="X472" s="524"/>
      <c r="Y472" s="524"/>
      <c r="Z472" s="524"/>
      <c r="AA472" s="524"/>
      <c r="AB472" s="524"/>
      <c r="AC472" s="524"/>
      <c r="AD472" s="524"/>
      <c r="AE472" s="524"/>
    </row>
    <row r="473" hidden="1">
      <c r="A473" s="183">
        <f t="shared" si="88"/>
        <v>461</v>
      </c>
      <c r="B473" s="181" t="str">
        <f t="shared" si="95"/>
        <v>P4</v>
      </c>
      <c r="C473" s="182" t="str">
        <f t="shared" si="110"/>
        <v>08</v>
      </c>
      <c r="D473" s="182" t="str">
        <f t="shared" si="139"/>
        <v>09</v>
      </c>
      <c r="E473" s="219" t="s">
        <v>2533</v>
      </c>
      <c r="F473" s="220" t="s">
        <v>43</v>
      </c>
      <c r="G473" s="97">
        <v>46.2</v>
      </c>
      <c r="H473" s="97">
        <v>2.084174018E9</v>
      </c>
      <c r="I473" s="97">
        <v>2.08417402E8</v>
      </c>
      <c r="J473" s="97">
        <v>4.168348E7</v>
      </c>
      <c r="K473" s="97">
        <v>2.3342749E9</v>
      </c>
      <c r="L473" s="97"/>
      <c r="M473" s="97"/>
      <c r="N473" s="97"/>
      <c r="O473" s="97"/>
      <c r="P473" s="42"/>
      <c r="Q473" s="246" t="s">
        <v>0</v>
      </c>
      <c r="R473" s="594"/>
      <c r="S473" s="28"/>
      <c r="T473" s="130"/>
      <c r="U473" s="47"/>
      <c r="V473" s="570"/>
      <c r="W473" s="217"/>
      <c r="X473" s="524"/>
      <c r="Y473" s="524"/>
      <c r="Z473" s="524"/>
      <c r="AA473" s="524"/>
      <c r="AB473" s="524"/>
      <c r="AC473" s="524"/>
      <c r="AD473" s="524"/>
      <c r="AE473" s="524"/>
    </row>
    <row r="474" hidden="1">
      <c r="A474" s="183">
        <f t="shared" si="88"/>
        <v>462</v>
      </c>
      <c r="B474" s="181" t="str">
        <f t="shared" si="95"/>
        <v>P4</v>
      </c>
      <c r="C474" s="182" t="str">
        <f t="shared" si="110"/>
        <v>08</v>
      </c>
      <c r="D474" s="182" t="str">
        <f t="shared" si="139"/>
        <v>10</v>
      </c>
      <c r="E474" s="219" t="s">
        <v>2534</v>
      </c>
      <c r="F474" s="220" t="s">
        <v>43</v>
      </c>
      <c r="G474" s="97">
        <v>46.1</v>
      </c>
      <c r="H474" s="97">
        <v>2.164462811E9</v>
      </c>
      <c r="I474" s="97">
        <v>2.16446281E8</v>
      </c>
      <c r="J474" s="97">
        <v>4.3289256E7</v>
      </c>
      <c r="K474" s="97">
        <v>2.424198348E9</v>
      </c>
      <c r="L474" s="97"/>
      <c r="M474" s="97"/>
      <c r="N474" s="97"/>
      <c r="O474" s="97"/>
      <c r="P474" s="42"/>
      <c r="Q474" s="246" t="s">
        <v>0</v>
      </c>
      <c r="R474" s="594"/>
      <c r="S474" s="28"/>
      <c r="T474" s="130"/>
      <c r="U474" s="47"/>
      <c r="V474" s="570"/>
      <c r="W474" s="217"/>
      <c r="X474" s="524"/>
      <c r="Y474" s="524"/>
      <c r="Z474" s="524"/>
      <c r="AA474" s="524"/>
      <c r="AB474" s="524"/>
      <c r="AC474" s="524"/>
      <c r="AD474" s="524"/>
      <c r="AE474" s="524"/>
    </row>
    <row r="475" hidden="1">
      <c r="A475" s="183">
        <f t="shared" si="88"/>
        <v>463</v>
      </c>
      <c r="B475" s="181" t="str">
        <f t="shared" si="95"/>
        <v>P4</v>
      </c>
      <c r="C475" s="182" t="str">
        <f t="shared" si="110"/>
        <v>08</v>
      </c>
      <c r="D475" s="182" t="str">
        <f t="shared" si="139"/>
        <v>11</v>
      </c>
      <c r="E475" s="219" t="s">
        <v>2535</v>
      </c>
      <c r="F475" s="220" t="s">
        <v>43</v>
      </c>
      <c r="G475" s="97">
        <v>46.1</v>
      </c>
      <c r="H475" s="97">
        <v>2.164462811E9</v>
      </c>
      <c r="I475" s="97">
        <v>2.16446281E8</v>
      </c>
      <c r="J475" s="97">
        <v>4.3289256E7</v>
      </c>
      <c r="K475" s="97">
        <v>2.424198348E9</v>
      </c>
      <c r="L475" s="97"/>
      <c r="M475" s="97"/>
      <c r="N475" s="97"/>
      <c r="O475" s="97"/>
      <c r="P475" s="42"/>
      <c r="Q475" s="246" t="s">
        <v>0</v>
      </c>
      <c r="R475" s="594"/>
      <c r="S475" s="28"/>
      <c r="T475" s="130"/>
      <c r="U475" s="47"/>
      <c r="V475" s="570"/>
      <c r="W475" s="217"/>
      <c r="X475" s="524"/>
      <c r="Y475" s="524"/>
      <c r="Z475" s="524"/>
      <c r="AA475" s="524"/>
      <c r="AB475" s="524"/>
      <c r="AC475" s="524"/>
      <c r="AD475" s="524"/>
      <c r="AE475" s="524"/>
    </row>
    <row r="476" hidden="1">
      <c r="A476" s="183">
        <f t="shared" si="88"/>
        <v>464</v>
      </c>
      <c r="B476" s="181" t="str">
        <f t="shared" si="95"/>
        <v>P5</v>
      </c>
      <c r="C476" s="182" t="str">
        <f t="shared" si="110"/>
        <v>03</v>
      </c>
      <c r="D476" s="182" t="str">
        <f t="shared" si="139"/>
        <v>52</v>
      </c>
      <c r="E476" s="219" t="s">
        <v>2536</v>
      </c>
      <c r="F476" s="220" t="s">
        <v>37</v>
      </c>
      <c r="G476" s="97">
        <v>30.2</v>
      </c>
      <c r="H476" s="97">
        <v>1.587964873E9</v>
      </c>
      <c r="I476" s="97">
        <v>1.58796487E8</v>
      </c>
      <c r="J476" s="97">
        <v>3.1759297E7</v>
      </c>
      <c r="K476" s="97">
        <v>1.778520657E9</v>
      </c>
      <c r="L476" s="97"/>
      <c r="M476" s="97"/>
      <c r="N476" s="97"/>
      <c r="O476" s="97"/>
      <c r="P476" s="42"/>
      <c r="Q476" s="246" t="s">
        <v>0</v>
      </c>
      <c r="R476" s="594"/>
      <c r="S476" s="28"/>
      <c r="T476" s="130"/>
      <c r="U476" s="47"/>
      <c r="V476" s="570"/>
      <c r="W476" s="217"/>
      <c r="X476" s="524"/>
      <c r="Y476" s="524"/>
      <c r="Z476" s="524"/>
      <c r="AA476" s="524"/>
      <c r="AB476" s="524"/>
      <c r="AC476" s="524"/>
      <c r="AD476" s="524"/>
      <c r="AE476" s="524"/>
    </row>
    <row r="477" hidden="1">
      <c r="A477" s="183">
        <f t="shared" si="88"/>
        <v>465</v>
      </c>
      <c r="B477" s="181" t="str">
        <f t="shared" si="95"/>
        <v>P5</v>
      </c>
      <c r="C477" s="182" t="str">
        <f t="shared" si="110"/>
        <v>07</v>
      </c>
      <c r="D477" s="182" t="str">
        <f t="shared" si="139"/>
        <v>47</v>
      </c>
      <c r="E477" s="219" t="s">
        <v>2537</v>
      </c>
      <c r="F477" s="220" t="s">
        <v>43</v>
      </c>
      <c r="G477" s="97">
        <v>46.0</v>
      </c>
      <c r="H477" s="97">
        <v>2.285537962E9</v>
      </c>
      <c r="I477" s="97">
        <v>2.28553796E8</v>
      </c>
      <c r="J477" s="97">
        <v>4.5710759E7</v>
      </c>
      <c r="K477" s="97">
        <v>2.559802517E9</v>
      </c>
      <c r="L477" s="97"/>
      <c r="M477" s="97"/>
      <c r="N477" s="97"/>
      <c r="O477" s="97"/>
      <c r="P477" s="42"/>
      <c r="Q477" s="246" t="s">
        <v>0</v>
      </c>
      <c r="R477" s="594"/>
      <c r="S477" s="28"/>
      <c r="T477" s="130"/>
      <c r="U477" s="47"/>
      <c r="V477" s="570"/>
      <c r="W477" s="217"/>
      <c r="X477" s="524"/>
      <c r="Y477" s="524"/>
      <c r="Z477" s="524"/>
      <c r="AA477" s="524"/>
      <c r="AB477" s="524"/>
      <c r="AC477" s="524"/>
      <c r="AD477" s="524"/>
      <c r="AE477" s="524"/>
    </row>
    <row r="478" hidden="1">
      <c r="A478" s="183">
        <f t="shared" si="88"/>
        <v>466</v>
      </c>
      <c r="B478" s="181" t="str">
        <f t="shared" si="95"/>
        <v>P5</v>
      </c>
      <c r="C478" s="182" t="str">
        <f t="shared" si="110"/>
        <v>07</v>
      </c>
      <c r="D478" s="182" t="str">
        <f t="shared" si="139"/>
        <v>48</v>
      </c>
      <c r="E478" s="219" t="s">
        <v>2538</v>
      </c>
      <c r="F478" s="220" t="s">
        <v>43</v>
      </c>
      <c r="G478" s="97">
        <v>46.1</v>
      </c>
      <c r="H478" s="97">
        <v>2.290506522E9</v>
      </c>
      <c r="I478" s="97">
        <v>2.29050652E8</v>
      </c>
      <c r="J478" s="97">
        <v>4.581013E7</v>
      </c>
      <c r="K478" s="97">
        <v>2.565367304E9</v>
      </c>
      <c r="L478" s="97"/>
      <c r="M478" s="97"/>
      <c r="N478" s="97"/>
      <c r="O478" s="97"/>
      <c r="P478" s="42"/>
      <c r="Q478" s="246" t="s">
        <v>0</v>
      </c>
      <c r="R478" s="594"/>
      <c r="S478" s="28"/>
      <c r="T478" s="130"/>
      <c r="U478" s="47"/>
      <c r="V478" s="570"/>
      <c r="W478" s="217"/>
      <c r="X478" s="524"/>
      <c r="Y478" s="524"/>
      <c r="Z478" s="524"/>
      <c r="AA478" s="524"/>
      <c r="AB478" s="524"/>
      <c r="AC478" s="524"/>
      <c r="AD478" s="524"/>
      <c r="AE478" s="524"/>
    </row>
    <row r="479" hidden="1">
      <c r="A479" s="183">
        <f t="shared" si="88"/>
        <v>467</v>
      </c>
      <c r="B479" s="181" t="str">
        <f t="shared" si="95"/>
        <v>P5</v>
      </c>
      <c r="C479" s="182" t="str">
        <f t="shared" si="110"/>
        <v>08</v>
      </c>
      <c r="D479" s="182" t="str">
        <f t="shared" si="139"/>
        <v>02</v>
      </c>
      <c r="E479" s="219" t="s">
        <v>2539</v>
      </c>
      <c r="F479" s="220" t="s">
        <v>43</v>
      </c>
      <c r="G479" s="97">
        <v>47.3</v>
      </c>
      <c r="H479" s="97">
        <v>2.325754639E9</v>
      </c>
      <c r="I479" s="97">
        <v>2.32575464E8</v>
      </c>
      <c r="J479" s="97">
        <v>4.6515093E7</v>
      </c>
      <c r="K479" s="97">
        <v>2.604845196E9</v>
      </c>
      <c r="L479" s="97"/>
      <c r="M479" s="97"/>
      <c r="N479" s="97"/>
      <c r="O479" s="97"/>
      <c r="P479" s="42"/>
      <c r="Q479" s="246" t="s">
        <v>0</v>
      </c>
      <c r="R479" s="594"/>
      <c r="S479" s="28"/>
      <c r="T479" s="130"/>
      <c r="U479" s="47"/>
      <c r="V479" s="570"/>
      <c r="W479" s="217"/>
      <c r="X479" s="524"/>
      <c r="Y479" s="524"/>
      <c r="Z479" s="524"/>
      <c r="AA479" s="524"/>
      <c r="AB479" s="524"/>
      <c r="AC479" s="524"/>
      <c r="AD479" s="524"/>
      <c r="AE479" s="524"/>
    </row>
    <row r="480" hidden="1">
      <c r="A480" s="183">
        <f t="shared" si="88"/>
        <v>468</v>
      </c>
      <c r="B480" s="181" t="str">
        <f t="shared" si="95"/>
        <v>P5</v>
      </c>
      <c r="C480" s="182" t="str">
        <f t="shared" si="110"/>
        <v>09</v>
      </c>
      <c r="D480" s="182" t="str">
        <f t="shared" si="139"/>
        <v>02</v>
      </c>
      <c r="E480" s="219" t="s">
        <v>2540</v>
      </c>
      <c r="F480" s="220" t="s">
        <v>43</v>
      </c>
      <c r="G480" s="97">
        <v>47.3</v>
      </c>
      <c r="H480" s="97">
        <v>2.304039075E9</v>
      </c>
      <c r="I480" s="97">
        <v>2.30403908E8</v>
      </c>
      <c r="J480" s="97">
        <v>4.6080782E7</v>
      </c>
      <c r="K480" s="97">
        <v>2.580523765E9</v>
      </c>
      <c r="L480" s="97"/>
      <c r="M480" s="97"/>
      <c r="N480" s="97"/>
      <c r="O480" s="97"/>
      <c r="P480" s="42"/>
      <c r="Q480" s="246" t="s">
        <v>0</v>
      </c>
      <c r="R480" s="594"/>
      <c r="S480" s="28"/>
      <c r="T480" s="130"/>
      <c r="U480" s="47"/>
      <c r="V480" s="570"/>
      <c r="W480" s="217"/>
      <c r="X480" s="524"/>
      <c r="Y480" s="524"/>
      <c r="Z480" s="524"/>
      <c r="AA480" s="524"/>
      <c r="AB480" s="524"/>
      <c r="AC480" s="524"/>
      <c r="AD480" s="524"/>
      <c r="AE480" s="524"/>
    </row>
    <row r="481" hidden="1">
      <c r="A481" s="183">
        <f t="shared" si="88"/>
        <v>469</v>
      </c>
      <c r="B481" s="181" t="str">
        <f t="shared" si="95"/>
        <v>P5</v>
      </c>
      <c r="C481" s="182" t="str">
        <f t="shared" si="110"/>
        <v>09</v>
      </c>
      <c r="D481" s="182" t="str">
        <f t="shared" si="139"/>
        <v>06</v>
      </c>
      <c r="E481" s="219" t="s">
        <v>2541</v>
      </c>
      <c r="F481" s="220" t="s">
        <v>43</v>
      </c>
      <c r="G481" s="97">
        <v>46.1</v>
      </c>
      <c r="H481" s="97">
        <v>2.290506522E9</v>
      </c>
      <c r="I481" s="97">
        <v>2.29050652E8</v>
      </c>
      <c r="J481" s="97">
        <v>4.581013E7</v>
      </c>
      <c r="K481" s="97">
        <v>2.565367304E9</v>
      </c>
      <c r="L481" s="97"/>
      <c r="M481" s="97"/>
      <c r="N481" s="97"/>
      <c r="O481" s="97"/>
      <c r="P481" s="42"/>
      <c r="Q481" s="246" t="s">
        <v>0</v>
      </c>
      <c r="R481" s="594"/>
      <c r="S481" s="28"/>
      <c r="T481" s="130"/>
      <c r="U481" s="47"/>
      <c r="V481" s="570"/>
      <c r="W481" s="217"/>
      <c r="X481" s="524"/>
      <c r="Y481" s="524"/>
      <c r="Z481" s="524"/>
      <c r="AA481" s="524"/>
      <c r="AB481" s="524"/>
      <c r="AC481" s="524"/>
      <c r="AD481" s="524"/>
      <c r="AE481" s="524"/>
    </row>
    <row r="482" hidden="1">
      <c r="A482" s="183">
        <f t="shared" si="88"/>
        <v>470</v>
      </c>
      <c r="B482" s="181" t="str">
        <f t="shared" si="95"/>
        <v>P5</v>
      </c>
      <c r="C482" s="182" t="str">
        <f t="shared" si="110"/>
        <v>09</v>
      </c>
      <c r="D482" s="182" t="str">
        <f t="shared" si="139"/>
        <v>10</v>
      </c>
      <c r="E482" s="219" t="s">
        <v>2542</v>
      </c>
      <c r="F482" s="220" t="s">
        <v>43</v>
      </c>
      <c r="G482" s="97">
        <v>46.2</v>
      </c>
      <c r="H482" s="97">
        <v>2.295475084E9</v>
      </c>
      <c r="I482" s="97">
        <v>2.29547508E8</v>
      </c>
      <c r="J482" s="97">
        <v>4.5909502E7</v>
      </c>
      <c r="K482" s="97">
        <v>2.570932094E9</v>
      </c>
      <c r="L482" s="97"/>
      <c r="M482" s="97"/>
      <c r="N482" s="97"/>
      <c r="O482" s="97"/>
      <c r="P482" s="42"/>
      <c r="Q482" s="246" t="s">
        <v>0</v>
      </c>
      <c r="R482" s="594"/>
      <c r="S482" s="28"/>
      <c r="T482" s="130"/>
      <c r="U482" s="47"/>
      <c r="V482" s="570"/>
      <c r="W482" s="217"/>
      <c r="X482" s="524"/>
      <c r="Y482" s="524"/>
      <c r="Z482" s="524"/>
      <c r="AA482" s="524"/>
      <c r="AB482" s="524"/>
      <c r="AC482" s="524"/>
      <c r="AD482" s="524"/>
      <c r="AE482" s="524"/>
    </row>
    <row r="483" hidden="1">
      <c r="A483" s="183">
        <f t="shared" si="88"/>
        <v>471</v>
      </c>
      <c r="B483" s="181" t="str">
        <f t="shared" si="95"/>
        <v>P5</v>
      </c>
      <c r="C483" s="182" t="str">
        <f t="shared" si="110"/>
        <v>03</v>
      </c>
      <c r="D483" s="182" t="s">
        <v>2543</v>
      </c>
      <c r="E483" s="613" t="s">
        <v>2544</v>
      </c>
      <c r="F483" s="200" t="s">
        <v>37</v>
      </c>
      <c r="G483" s="641">
        <v>45716.0</v>
      </c>
      <c r="H483" s="567">
        <v>1.222596499E9</v>
      </c>
      <c r="I483" s="568"/>
      <c r="J483" s="568"/>
      <c r="K483" s="544">
        <v>1.369308079E9</v>
      </c>
      <c r="L483" s="544"/>
      <c r="M483" s="544"/>
      <c r="N483" s="544"/>
      <c r="O483" s="148"/>
      <c r="P483" s="42"/>
      <c r="Q483" s="246" t="s">
        <v>0</v>
      </c>
      <c r="R483" s="634"/>
      <c r="S483" s="28"/>
      <c r="T483" s="130"/>
      <c r="U483" s="47" t="s">
        <v>2338</v>
      </c>
      <c r="V483" s="570"/>
      <c r="W483" s="217"/>
      <c r="X483" s="524"/>
      <c r="Y483" s="524"/>
      <c r="Z483" s="524"/>
      <c r="AA483" s="524"/>
      <c r="AB483" s="524"/>
      <c r="AC483" s="524"/>
      <c r="AD483" s="524"/>
      <c r="AE483" s="524"/>
    </row>
    <row r="484" hidden="1">
      <c r="A484" s="183">
        <f t="shared" si="88"/>
        <v>472</v>
      </c>
      <c r="B484" s="181" t="str">
        <f t="shared" si="95"/>
        <v>P5</v>
      </c>
      <c r="C484" s="182" t="str">
        <f t="shared" si="110"/>
        <v>03</v>
      </c>
      <c r="D484" s="182" t="s">
        <v>2545</v>
      </c>
      <c r="E484" s="613" t="s">
        <v>2546</v>
      </c>
      <c r="F484" s="200" t="s">
        <v>37</v>
      </c>
      <c r="G484" s="641">
        <v>45929.0</v>
      </c>
      <c r="H484" s="567">
        <v>1.322704558E9</v>
      </c>
      <c r="I484" s="568"/>
      <c r="J484" s="568"/>
      <c r="K484" s="544">
        <v>1.481429105E9</v>
      </c>
      <c r="L484" s="544"/>
      <c r="M484" s="544"/>
      <c r="N484" s="544"/>
      <c r="O484" s="148"/>
      <c r="P484" s="42"/>
      <c r="Q484" s="246" t="s">
        <v>0</v>
      </c>
      <c r="R484" s="634"/>
      <c r="S484" s="28"/>
      <c r="T484" s="130"/>
      <c r="U484" s="47" t="s">
        <v>2338</v>
      </c>
      <c r="V484" s="570"/>
      <c r="W484" s="217"/>
      <c r="X484" s="524"/>
      <c r="Y484" s="524"/>
      <c r="Z484" s="524"/>
      <c r="AA484" s="524"/>
      <c r="AB484" s="524"/>
      <c r="AC484" s="524"/>
      <c r="AD484" s="524"/>
      <c r="AE484" s="524"/>
    </row>
    <row r="485" hidden="1">
      <c r="A485" s="183">
        <f t="shared" si="88"/>
        <v>473</v>
      </c>
      <c r="B485" s="181" t="str">
        <f t="shared" si="95"/>
        <v>P5</v>
      </c>
      <c r="C485" s="182" t="str">
        <f t="shared" si="110"/>
        <v>05</v>
      </c>
      <c r="D485" s="182" t="str">
        <f t="shared" ref="D485:D551" si="140">RIGHT(E485,2)</f>
        <v>45</v>
      </c>
      <c r="E485" s="219" t="s">
        <v>2547</v>
      </c>
      <c r="F485" s="558" t="s">
        <v>37</v>
      </c>
      <c r="G485" s="642">
        <v>45960.0</v>
      </c>
      <c r="H485" s="611">
        <f t="shared" ref="H485:H486" si="141">K485/1.12</f>
        <v>1598089638</v>
      </c>
      <c r="I485" s="632"/>
      <c r="J485" s="632"/>
      <c r="K485" s="612">
        <v>1.789860395E9</v>
      </c>
      <c r="L485" s="612"/>
      <c r="M485" s="612"/>
      <c r="N485" s="612"/>
      <c r="O485" s="28"/>
      <c r="P485" s="42">
        <f t="shared" ref="P485:P486" si="142">IF(F485="2BR",150000000,IF(F485="Studio",50000000,100000000))</f>
        <v>50000000</v>
      </c>
      <c r="Q485" s="246" t="s">
        <v>0</v>
      </c>
      <c r="R485" s="631"/>
      <c r="S485" s="28"/>
      <c r="T485" s="130">
        <v>45772.0</v>
      </c>
      <c r="U485" s="47"/>
      <c r="V485" s="570"/>
      <c r="W485" s="561"/>
      <c r="X485" s="524"/>
      <c r="Y485" s="524"/>
      <c r="Z485" s="524"/>
      <c r="AA485" s="524"/>
      <c r="AB485" s="524"/>
      <c r="AC485" s="524"/>
      <c r="AD485" s="524"/>
      <c r="AE485" s="524"/>
    </row>
    <row r="486" hidden="1">
      <c r="A486" s="183">
        <f t="shared" si="88"/>
        <v>474</v>
      </c>
      <c r="B486" s="181" t="str">
        <f t="shared" si="95"/>
        <v>P5</v>
      </c>
      <c r="C486" s="182" t="str">
        <f t="shared" si="110"/>
        <v>05</v>
      </c>
      <c r="D486" s="182" t="str">
        <f t="shared" si="140"/>
        <v>43</v>
      </c>
      <c r="E486" s="219" t="s">
        <v>2548</v>
      </c>
      <c r="F486" s="558" t="s">
        <v>37</v>
      </c>
      <c r="G486" s="642">
        <v>45960.0</v>
      </c>
      <c r="H486" s="611">
        <f t="shared" si="141"/>
        <v>1598089638</v>
      </c>
      <c r="I486" s="632"/>
      <c r="J486" s="632"/>
      <c r="K486" s="612">
        <v>1.789860395E9</v>
      </c>
      <c r="L486" s="612"/>
      <c r="M486" s="612"/>
      <c r="N486" s="612"/>
      <c r="O486" s="28"/>
      <c r="P486" s="42">
        <f t="shared" si="142"/>
        <v>50000000</v>
      </c>
      <c r="Q486" s="246" t="s">
        <v>0</v>
      </c>
      <c r="R486" s="631"/>
      <c r="S486" s="28"/>
      <c r="T486" s="130">
        <v>45772.0</v>
      </c>
      <c r="U486" s="47"/>
      <c r="V486" s="570"/>
      <c r="W486" s="561" t="s">
        <v>2549</v>
      </c>
      <c r="X486" s="524"/>
      <c r="Y486" s="524"/>
      <c r="Z486" s="524"/>
      <c r="AA486" s="524"/>
      <c r="AB486" s="524"/>
      <c r="AC486" s="524"/>
      <c r="AD486" s="524"/>
      <c r="AE486" s="524"/>
    </row>
    <row r="487" hidden="1">
      <c r="A487" s="183">
        <f t="shared" si="88"/>
        <v>475</v>
      </c>
      <c r="B487" s="181" t="str">
        <f t="shared" si="95"/>
        <v>P5</v>
      </c>
      <c r="C487" s="182" t="str">
        <f t="shared" si="110"/>
        <v>09</v>
      </c>
      <c r="D487" s="182" t="str">
        <f t="shared" si="140"/>
        <v>02</v>
      </c>
      <c r="E487" s="219" t="s">
        <v>2540</v>
      </c>
      <c r="F487" s="220" t="s">
        <v>43</v>
      </c>
      <c r="G487" s="97">
        <v>47.3</v>
      </c>
      <c r="H487" s="97">
        <v>2.304039075E9</v>
      </c>
      <c r="I487" s="97">
        <v>2.30403908E8</v>
      </c>
      <c r="J487" s="97">
        <v>4.6080782E7</v>
      </c>
      <c r="K487" s="97">
        <v>2.580523765E9</v>
      </c>
      <c r="L487" s="97"/>
      <c r="M487" s="97"/>
      <c r="N487" s="97"/>
      <c r="O487" s="97">
        <v>2.581640752E9</v>
      </c>
      <c r="P487" s="42"/>
      <c r="Q487" s="246" t="s">
        <v>0</v>
      </c>
      <c r="R487" s="594"/>
      <c r="S487" s="28"/>
      <c r="T487" s="130"/>
      <c r="U487" s="47"/>
      <c r="V487" s="570"/>
      <c r="W487" s="217"/>
      <c r="X487" s="524"/>
      <c r="Y487" s="524"/>
      <c r="Z487" s="524"/>
      <c r="AA487" s="524"/>
      <c r="AB487" s="524"/>
      <c r="AC487" s="524"/>
      <c r="AD487" s="524"/>
      <c r="AE487" s="524"/>
    </row>
    <row r="488" hidden="1">
      <c r="A488" s="183">
        <f t="shared" si="88"/>
        <v>476</v>
      </c>
      <c r="B488" s="181" t="str">
        <f t="shared" si="95"/>
        <v>P5</v>
      </c>
      <c r="C488" s="182" t="str">
        <f t="shared" si="110"/>
        <v>09</v>
      </c>
      <c r="D488" s="182" t="str">
        <f t="shared" si="140"/>
        <v>06</v>
      </c>
      <c r="E488" s="219" t="s">
        <v>2541</v>
      </c>
      <c r="F488" s="220" t="s">
        <v>43</v>
      </c>
      <c r="G488" s="97">
        <v>46.1</v>
      </c>
      <c r="H488" s="97">
        <v>2.290506522E9</v>
      </c>
      <c r="I488" s="97">
        <v>2.29050652E8</v>
      </c>
      <c r="J488" s="97">
        <v>4.581013E7</v>
      </c>
      <c r="K488" s="97">
        <v>2.565367304E9</v>
      </c>
      <c r="L488" s="97"/>
      <c r="M488" s="97"/>
      <c r="N488" s="97"/>
      <c r="O488" s="97">
        <v>4.209554774E9</v>
      </c>
      <c r="P488" s="42"/>
      <c r="Q488" s="246" t="s">
        <v>0</v>
      </c>
      <c r="R488" s="594"/>
      <c r="S488" s="28"/>
      <c r="T488" s="130"/>
      <c r="U488" s="47"/>
      <c r="V488" s="570"/>
      <c r="W488" s="217"/>
      <c r="X488" s="524"/>
      <c r="Y488" s="524"/>
      <c r="Z488" s="524"/>
      <c r="AA488" s="524"/>
      <c r="AB488" s="524"/>
      <c r="AC488" s="524"/>
      <c r="AD488" s="524"/>
      <c r="AE488" s="524"/>
    </row>
    <row r="489" hidden="1">
      <c r="A489" s="183">
        <f t="shared" si="88"/>
        <v>477</v>
      </c>
      <c r="B489" s="181" t="str">
        <f t="shared" si="95"/>
        <v>P5</v>
      </c>
      <c r="C489" s="182" t="str">
        <f t="shared" si="110"/>
        <v>09</v>
      </c>
      <c r="D489" s="182" t="str">
        <f t="shared" si="140"/>
        <v>10</v>
      </c>
      <c r="E489" s="219" t="s">
        <v>2542</v>
      </c>
      <c r="F489" s="220" t="s">
        <v>43</v>
      </c>
      <c r="G489" s="97">
        <v>46.2</v>
      </c>
      <c r="H489" s="97">
        <v>2.295475084E9</v>
      </c>
      <c r="I489" s="97">
        <v>2.29547508E8</v>
      </c>
      <c r="J489" s="97">
        <v>4.5909502E7</v>
      </c>
      <c r="K489" s="97">
        <v>2.570932094E9</v>
      </c>
      <c r="L489" s="97"/>
      <c r="M489" s="97"/>
      <c r="N489" s="97"/>
      <c r="O489" s="97">
        <v>3.110396877E9</v>
      </c>
      <c r="P489" s="42"/>
      <c r="Q489" s="246" t="s">
        <v>0</v>
      </c>
      <c r="R489" s="594"/>
      <c r="S489" s="28"/>
      <c r="T489" s="130"/>
      <c r="U489" s="47"/>
      <c r="V489" s="570"/>
      <c r="W489" s="217"/>
      <c r="X489" s="524"/>
      <c r="Y489" s="524"/>
      <c r="Z489" s="524"/>
      <c r="AA489" s="524"/>
      <c r="AB489" s="524"/>
      <c r="AC489" s="524"/>
      <c r="AD489" s="524"/>
      <c r="AE489" s="524"/>
    </row>
    <row r="490" hidden="1">
      <c r="A490" s="183">
        <f t="shared" si="88"/>
        <v>478</v>
      </c>
      <c r="B490" s="181" t="str">
        <f t="shared" si="95"/>
        <v>P4</v>
      </c>
      <c r="C490" s="182" t="str">
        <f t="shared" si="110"/>
        <v>03</v>
      </c>
      <c r="D490" s="182" t="str">
        <f t="shared" si="140"/>
        <v>07</v>
      </c>
      <c r="E490" s="219" t="s">
        <v>2523</v>
      </c>
      <c r="F490" s="220" t="s">
        <v>43</v>
      </c>
      <c r="G490" s="97">
        <v>46.0</v>
      </c>
      <c r="H490" s="97">
        <v>2.079180956E9</v>
      </c>
      <c r="I490" s="97">
        <v>2.07918096E8</v>
      </c>
      <c r="J490" s="97">
        <v>4.1583619E7</v>
      </c>
      <c r="K490" s="97">
        <v>2.328682671E9</v>
      </c>
      <c r="L490" s="97"/>
      <c r="M490" s="97"/>
      <c r="N490" s="97"/>
      <c r="O490" s="97">
        <v>2.328682671E9</v>
      </c>
      <c r="P490" s="42"/>
      <c r="Q490" s="246" t="s">
        <v>0</v>
      </c>
      <c r="R490" s="594"/>
      <c r="S490" s="28"/>
      <c r="T490" s="130"/>
      <c r="U490" s="47"/>
      <c r="V490" s="570"/>
      <c r="W490" s="217"/>
      <c r="X490" s="524"/>
      <c r="Y490" s="524"/>
      <c r="Z490" s="524"/>
      <c r="AA490" s="524"/>
      <c r="AB490" s="524"/>
      <c r="AC490" s="524"/>
      <c r="AD490" s="524"/>
      <c r="AE490" s="524"/>
    </row>
    <row r="491" hidden="1">
      <c r="A491" s="183">
        <f t="shared" si="88"/>
        <v>479</v>
      </c>
      <c r="B491" s="181" t="str">
        <f t="shared" si="95"/>
        <v>P4</v>
      </c>
      <c r="C491" s="182" t="str">
        <f t="shared" si="110"/>
        <v>03</v>
      </c>
      <c r="D491" s="182" t="str">
        <f t="shared" si="140"/>
        <v>08</v>
      </c>
      <c r="E491" s="219" t="s">
        <v>2524</v>
      </c>
      <c r="F491" s="220" t="s">
        <v>37</v>
      </c>
      <c r="G491" s="97">
        <v>30.2</v>
      </c>
      <c r="H491" s="97">
        <v>1.457326033E9</v>
      </c>
      <c r="I491" s="97">
        <v>1.45732603E8</v>
      </c>
      <c r="J491" s="97">
        <v>2.9146521E7</v>
      </c>
      <c r="K491" s="97">
        <v>1.632205157E9</v>
      </c>
      <c r="L491" s="97"/>
      <c r="M491" s="97"/>
      <c r="N491" s="97"/>
      <c r="O491" s="97">
        <v>2.237522986E9</v>
      </c>
      <c r="P491" s="42"/>
      <c r="Q491" s="246" t="s">
        <v>0</v>
      </c>
      <c r="R491" s="594"/>
      <c r="S491" s="28"/>
      <c r="T491" s="130"/>
      <c r="U491" s="47"/>
      <c r="V491" s="570"/>
      <c r="W491" s="217"/>
      <c r="X491" s="524"/>
      <c r="Y491" s="524"/>
      <c r="Z491" s="524"/>
      <c r="AA491" s="524"/>
      <c r="AB491" s="524"/>
      <c r="AC491" s="524"/>
      <c r="AD491" s="524"/>
      <c r="AE491" s="524"/>
    </row>
    <row r="492" hidden="1">
      <c r="A492" s="183">
        <f t="shared" si="88"/>
        <v>480</v>
      </c>
      <c r="B492" s="181" t="str">
        <f t="shared" si="95"/>
        <v>P4</v>
      </c>
      <c r="C492" s="182" t="str">
        <f t="shared" si="110"/>
        <v>03</v>
      </c>
      <c r="D492" s="182" t="str">
        <f t="shared" si="140"/>
        <v>11</v>
      </c>
      <c r="E492" s="219" t="s">
        <v>2550</v>
      </c>
      <c r="F492" s="220" t="s">
        <v>43</v>
      </c>
      <c r="G492" s="97">
        <v>46.1</v>
      </c>
      <c r="H492" s="97">
        <v>2.083700915E9</v>
      </c>
      <c r="I492" s="97">
        <v>2.08370092E8</v>
      </c>
      <c r="J492" s="97">
        <v>4.1674018E7</v>
      </c>
      <c r="K492" s="97">
        <v>2.333745025E9</v>
      </c>
      <c r="L492" s="97"/>
      <c r="M492" s="97"/>
      <c r="N492" s="97"/>
      <c r="O492" s="97">
        <v>2.328682671E9</v>
      </c>
      <c r="P492" s="42"/>
      <c r="Q492" s="246" t="s">
        <v>0</v>
      </c>
      <c r="R492" s="594"/>
      <c r="S492" s="28"/>
      <c r="T492" s="130"/>
      <c r="U492" s="47"/>
      <c r="V492" s="570"/>
      <c r="W492" s="217"/>
      <c r="X492" s="524"/>
      <c r="Y492" s="524"/>
      <c r="Z492" s="524"/>
      <c r="AA492" s="524"/>
      <c r="AB492" s="524"/>
      <c r="AC492" s="524"/>
      <c r="AD492" s="524"/>
      <c r="AE492" s="524"/>
    </row>
    <row r="493" hidden="1">
      <c r="A493" s="183">
        <f t="shared" si="88"/>
        <v>481</v>
      </c>
      <c r="B493" s="181" t="str">
        <f t="shared" si="95"/>
        <v>P4</v>
      </c>
      <c r="C493" s="182" t="str">
        <f t="shared" si="110"/>
        <v>03</v>
      </c>
      <c r="D493" s="182" t="str">
        <f t="shared" si="140"/>
        <v>2A</v>
      </c>
      <c r="E493" s="219" t="s">
        <v>2525</v>
      </c>
      <c r="F493" s="220" t="s">
        <v>43</v>
      </c>
      <c r="G493" s="97">
        <v>46.1</v>
      </c>
      <c r="H493" s="97">
        <v>2.063308536E9</v>
      </c>
      <c r="I493" s="97">
        <v>2.06330854E8</v>
      </c>
      <c r="J493" s="97">
        <v>4.1266171E7</v>
      </c>
      <c r="K493" s="97">
        <v>2.310905561E9</v>
      </c>
      <c r="L493" s="97"/>
      <c r="M493" s="97"/>
      <c r="N493" s="97"/>
      <c r="O493" s="97">
        <v>2.328682671E9</v>
      </c>
      <c r="P493" s="42"/>
      <c r="Q493" s="246" t="s">
        <v>0</v>
      </c>
      <c r="R493" s="594"/>
      <c r="S493" s="28"/>
      <c r="T493" s="130"/>
      <c r="U493" s="47"/>
      <c r="V493" s="570"/>
      <c r="W493" s="217"/>
      <c r="X493" s="524"/>
      <c r="Y493" s="524"/>
      <c r="Z493" s="524"/>
      <c r="AA493" s="524"/>
      <c r="AB493" s="524"/>
      <c r="AC493" s="524"/>
      <c r="AD493" s="524"/>
      <c r="AE493" s="524"/>
    </row>
    <row r="494" hidden="1">
      <c r="A494" s="183">
        <f t="shared" si="88"/>
        <v>482</v>
      </c>
      <c r="B494" s="181" t="str">
        <f t="shared" si="95"/>
        <v>P4</v>
      </c>
      <c r="C494" s="182" t="str">
        <f t="shared" si="110"/>
        <v>03</v>
      </c>
      <c r="D494" s="182" t="str">
        <f t="shared" si="140"/>
        <v>2B</v>
      </c>
      <c r="E494" s="219" t="s">
        <v>2382</v>
      </c>
      <c r="F494" s="220" t="s">
        <v>43</v>
      </c>
      <c r="G494" s="97">
        <v>46.1</v>
      </c>
      <c r="H494" s="97">
        <v>2.063308536E9</v>
      </c>
      <c r="I494" s="97">
        <v>2.06330854E8</v>
      </c>
      <c r="J494" s="97">
        <v>4.1266171E7</v>
      </c>
      <c r="K494" s="97">
        <v>2.310905561E9</v>
      </c>
      <c r="L494" s="97"/>
      <c r="M494" s="97"/>
      <c r="N494" s="97"/>
      <c r="O494" s="97">
        <v>2.328682671E9</v>
      </c>
      <c r="P494" s="42"/>
      <c r="Q494" s="246" t="s">
        <v>0</v>
      </c>
      <c r="R494" s="594"/>
      <c r="S494" s="28"/>
      <c r="T494" s="130"/>
      <c r="U494" s="47"/>
      <c r="V494" s="570"/>
      <c r="W494" s="217"/>
      <c r="X494" s="524"/>
      <c r="Y494" s="524"/>
      <c r="Z494" s="524"/>
      <c r="AA494" s="524"/>
      <c r="AB494" s="524"/>
      <c r="AC494" s="524"/>
      <c r="AD494" s="524"/>
      <c r="AE494" s="524"/>
    </row>
    <row r="495" hidden="1">
      <c r="A495" s="183">
        <f t="shared" si="88"/>
        <v>483</v>
      </c>
      <c r="B495" s="181" t="str">
        <f t="shared" si="95"/>
        <v>P4</v>
      </c>
      <c r="C495" s="182" t="str">
        <f t="shared" si="110"/>
        <v>03</v>
      </c>
      <c r="D495" s="182" t="str">
        <f t="shared" si="140"/>
        <v>15</v>
      </c>
      <c r="E495" s="219" t="s">
        <v>2339</v>
      </c>
      <c r="F495" s="220" t="s">
        <v>43</v>
      </c>
      <c r="G495" s="97">
        <v>46.1</v>
      </c>
      <c r="H495" s="97">
        <v>2.002131399E9</v>
      </c>
      <c r="I495" s="97">
        <v>2.0021314E8</v>
      </c>
      <c r="J495" s="97">
        <v>4.0042628E7</v>
      </c>
      <c r="K495" s="97">
        <v>2.242387167E9</v>
      </c>
      <c r="L495" s="97"/>
      <c r="M495" s="97"/>
      <c r="N495" s="97"/>
      <c r="O495" s="97">
        <v>2.305892748E9</v>
      </c>
      <c r="P495" s="42"/>
      <c r="Q495" s="246" t="s">
        <v>0</v>
      </c>
      <c r="R495" s="594"/>
      <c r="S495" s="28"/>
      <c r="T495" s="130"/>
      <c r="U495" s="47"/>
      <c r="V495" s="570"/>
      <c r="W495" s="217"/>
      <c r="X495" s="524"/>
      <c r="Y495" s="524"/>
      <c r="Z495" s="524"/>
      <c r="AA495" s="524"/>
      <c r="AB495" s="524"/>
      <c r="AC495" s="524"/>
      <c r="AD495" s="524"/>
      <c r="AE495" s="524"/>
    </row>
    <row r="496" hidden="1">
      <c r="A496" s="183">
        <f t="shared" si="88"/>
        <v>484</v>
      </c>
      <c r="B496" s="181" t="str">
        <f t="shared" si="95"/>
        <v>P4</v>
      </c>
      <c r="C496" s="182" t="str">
        <f t="shared" si="110"/>
        <v>03</v>
      </c>
      <c r="D496" s="182" t="str">
        <f t="shared" si="140"/>
        <v>16</v>
      </c>
      <c r="E496" s="219" t="s">
        <v>2526</v>
      </c>
      <c r="F496" s="220" t="s">
        <v>43</v>
      </c>
      <c r="G496" s="97">
        <v>46.1</v>
      </c>
      <c r="H496" s="97">
        <v>2.042916157E9</v>
      </c>
      <c r="I496" s="97">
        <v>2.04291616E8</v>
      </c>
      <c r="J496" s="97">
        <v>4.0858323E7</v>
      </c>
      <c r="K496" s="97">
        <v>2.288066096E9</v>
      </c>
      <c r="L496" s="97"/>
      <c r="M496" s="97"/>
      <c r="N496" s="97"/>
      <c r="O496" s="97">
        <v>2.305892748E9</v>
      </c>
      <c r="P496" s="42"/>
      <c r="Q496" s="246" t="s">
        <v>0</v>
      </c>
      <c r="R496" s="594"/>
      <c r="S496" s="28"/>
      <c r="T496" s="130"/>
      <c r="U496" s="47"/>
      <c r="V496" s="570"/>
      <c r="W496" s="217"/>
      <c r="X496" s="524"/>
      <c r="Y496" s="524"/>
      <c r="Z496" s="524"/>
      <c r="AA496" s="524"/>
      <c r="AB496" s="524"/>
      <c r="AC496" s="524"/>
      <c r="AD496" s="524"/>
      <c r="AE496" s="524"/>
    </row>
    <row r="497" hidden="1">
      <c r="A497" s="183">
        <f t="shared" si="88"/>
        <v>485</v>
      </c>
      <c r="B497" s="181" t="str">
        <f t="shared" si="95"/>
        <v>P4</v>
      </c>
      <c r="C497" s="182" t="str">
        <f t="shared" si="110"/>
        <v>03</v>
      </c>
      <c r="D497" s="182" t="str">
        <f t="shared" si="140"/>
        <v>17</v>
      </c>
      <c r="E497" s="219" t="s">
        <v>2527</v>
      </c>
      <c r="F497" s="220" t="s">
        <v>32</v>
      </c>
      <c r="G497" s="97">
        <v>57.6</v>
      </c>
      <c r="H497" s="97">
        <v>2.79656063E9</v>
      </c>
      <c r="I497" s="97">
        <v>2.79656063E8</v>
      </c>
      <c r="J497" s="97">
        <v>5.5931213E7</v>
      </c>
      <c r="K497" s="97">
        <v>3.132147906E9</v>
      </c>
      <c r="L497" s="97"/>
      <c r="M497" s="97"/>
      <c r="N497" s="97"/>
      <c r="O497" s="97">
        <v>2.232658806E9</v>
      </c>
      <c r="P497" s="42"/>
      <c r="Q497" s="246" t="s">
        <v>0</v>
      </c>
      <c r="R497" s="594"/>
      <c r="S497" s="28"/>
      <c r="T497" s="130"/>
      <c r="U497" s="47"/>
      <c r="V497" s="570"/>
      <c r="W497" s="217"/>
      <c r="X497" s="524"/>
      <c r="Y497" s="524"/>
      <c r="Z497" s="524"/>
      <c r="AA497" s="524"/>
      <c r="AB497" s="524"/>
      <c r="AC497" s="524"/>
      <c r="AD497" s="524"/>
      <c r="AE497" s="524"/>
    </row>
    <row r="498" hidden="1">
      <c r="A498" s="183">
        <f t="shared" si="88"/>
        <v>486</v>
      </c>
      <c r="B498" s="181" t="str">
        <f t="shared" si="95"/>
        <v>P4</v>
      </c>
      <c r="C498" s="182" t="str">
        <f t="shared" si="110"/>
        <v>05</v>
      </c>
      <c r="D498" s="182" t="str">
        <f t="shared" si="140"/>
        <v>11</v>
      </c>
      <c r="E498" s="219" t="s">
        <v>2528</v>
      </c>
      <c r="F498" s="220" t="s">
        <v>43</v>
      </c>
      <c r="G498" s="97">
        <v>46.1</v>
      </c>
      <c r="H498" s="97">
        <v>2.103891389E9</v>
      </c>
      <c r="I498" s="97">
        <v>2.10389139E8</v>
      </c>
      <c r="J498" s="97">
        <v>4.2077828E7</v>
      </c>
      <c r="K498" s="97">
        <v>2.356358356E9</v>
      </c>
      <c r="L498" s="97"/>
      <c r="M498" s="97"/>
      <c r="N498" s="97"/>
      <c r="O498" s="97">
        <v>2.278139562E9</v>
      </c>
      <c r="P498" s="42"/>
      <c r="Q498" s="246" t="s">
        <v>0</v>
      </c>
      <c r="R498" s="594"/>
      <c r="S498" s="28"/>
      <c r="T498" s="130"/>
      <c r="U498" s="47"/>
      <c r="V498" s="570"/>
      <c r="W498" s="217"/>
      <c r="X498" s="524"/>
      <c r="Y498" s="524"/>
      <c r="Z498" s="524"/>
      <c r="AA498" s="524"/>
      <c r="AB498" s="524"/>
      <c r="AC498" s="524"/>
      <c r="AD498" s="524"/>
      <c r="AE498" s="524"/>
    </row>
    <row r="499" hidden="1">
      <c r="A499" s="183">
        <f t="shared" si="88"/>
        <v>487</v>
      </c>
      <c r="B499" s="181" t="str">
        <f t="shared" si="95"/>
        <v>P4</v>
      </c>
      <c r="C499" s="182" t="str">
        <f t="shared" si="110"/>
        <v>05</v>
      </c>
      <c r="D499" s="182" t="str">
        <f t="shared" si="140"/>
        <v>2B</v>
      </c>
      <c r="E499" s="219" t="s">
        <v>2529</v>
      </c>
      <c r="F499" s="220" t="s">
        <v>43</v>
      </c>
      <c r="G499" s="97">
        <v>46.1</v>
      </c>
      <c r="H499" s="97">
        <v>2.083297105E9</v>
      </c>
      <c r="I499" s="97">
        <v>2.08329711E8</v>
      </c>
      <c r="J499" s="97">
        <v>4.1665942E7</v>
      </c>
      <c r="K499" s="97">
        <v>2.333292758E9</v>
      </c>
      <c r="L499" s="97"/>
      <c r="M499" s="97"/>
      <c r="N499" s="97"/>
      <c r="O499" s="97">
        <v>3.115834635E9</v>
      </c>
      <c r="P499" s="42"/>
      <c r="Q499" s="246" t="s">
        <v>0</v>
      </c>
      <c r="R499" s="594"/>
      <c r="S499" s="28"/>
      <c r="T499" s="130"/>
      <c r="U499" s="47"/>
      <c r="V499" s="570"/>
      <c r="W499" s="217"/>
      <c r="X499" s="524"/>
      <c r="Y499" s="524"/>
      <c r="Z499" s="524"/>
      <c r="AA499" s="524"/>
      <c r="AB499" s="524"/>
      <c r="AC499" s="524"/>
      <c r="AD499" s="524"/>
      <c r="AE499" s="524"/>
    </row>
    <row r="500" hidden="1">
      <c r="A500" s="183">
        <f t="shared" si="88"/>
        <v>488</v>
      </c>
      <c r="B500" s="181" t="str">
        <f t="shared" si="95"/>
        <v>P4</v>
      </c>
      <c r="C500" s="182" t="str">
        <f t="shared" si="110"/>
        <v>06</v>
      </c>
      <c r="D500" s="182" t="str">
        <f t="shared" si="140"/>
        <v>09</v>
      </c>
      <c r="E500" s="219" t="s">
        <v>2530</v>
      </c>
      <c r="F500" s="220" t="s">
        <v>43</v>
      </c>
      <c r="G500" s="97">
        <v>46.2</v>
      </c>
      <c r="H500" s="97">
        <v>2.045324218E9</v>
      </c>
      <c r="I500" s="97">
        <v>2.04532422E8</v>
      </c>
      <c r="J500" s="97">
        <v>4.0906484E7</v>
      </c>
      <c r="K500" s="97">
        <v>2.290763124E9</v>
      </c>
      <c r="L500" s="97"/>
      <c r="M500" s="97"/>
      <c r="N500" s="97"/>
      <c r="O500" s="97">
        <v>2.581640752E9</v>
      </c>
      <c r="P500" s="42"/>
      <c r="Q500" s="246" t="s">
        <v>0</v>
      </c>
      <c r="R500" s="594"/>
      <c r="S500" s="28"/>
      <c r="T500" s="130"/>
      <c r="U500" s="47"/>
      <c r="V500" s="570"/>
      <c r="W500" s="217"/>
      <c r="X500" s="524"/>
      <c r="Y500" s="524"/>
      <c r="Z500" s="524"/>
      <c r="AA500" s="524"/>
      <c r="AB500" s="524"/>
      <c r="AC500" s="524"/>
      <c r="AD500" s="524"/>
      <c r="AE500" s="524"/>
    </row>
    <row r="501" hidden="1">
      <c r="A501" s="183">
        <f t="shared" si="88"/>
        <v>489</v>
      </c>
      <c r="B501" s="181" t="str">
        <f t="shared" si="95"/>
        <v>P4</v>
      </c>
      <c r="C501" s="182" t="str">
        <f t="shared" si="110"/>
        <v>06</v>
      </c>
      <c r="D501" s="182" t="str">
        <f t="shared" si="140"/>
        <v>10</v>
      </c>
      <c r="E501" s="219" t="s">
        <v>2531</v>
      </c>
      <c r="F501" s="220" t="s">
        <v>43</v>
      </c>
      <c r="G501" s="97">
        <v>46.1</v>
      </c>
      <c r="H501" s="97">
        <v>2.124081863E9</v>
      </c>
      <c r="I501" s="97">
        <v>2.12408186E8</v>
      </c>
      <c r="J501" s="97">
        <v>4.2481637E7</v>
      </c>
      <c r="K501" s="97">
        <v>2.378971686E9</v>
      </c>
      <c r="L501" s="97"/>
      <c r="M501" s="97"/>
      <c r="N501" s="97"/>
      <c r="O501" s="97">
        <v>3.150360099E9</v>
      </c>
      <c r="P501" s="42"/>
      <c r="Q501" s="246" t="s">
        <v>0</v>
      </c>
      <c r="R501" s="594"/>
      <c r="S501" s="28"/>
      <c r="T501" s="130"/>
      <c r="U501" s="47"/>
      <c r="V501" s="570"/>
      <c r="W501" s="217"/>
      <c r="X501" s="524"/>
      <c r="Y501" s="524"/>
      <c r="Z501" s="524"/>
      <c r="AA501" s="524"/>
      <c r="AB501" s="524"/>
      <c r="AC501" s="524"/>
      <c r="AD501" s="524"/>
      <c r="AE501" s="524"/>
    </row>
    <row r="502" hidden="1">
      <c r="A502" s="183">
        <f t="shared" si="88"/>
        <v>490</v>
      </c>
      <c r="B502" s="181" t="str">
        <f t="shared" si="95"/>
        <v>P4</v>
      </c>
      <c r="C502" s="182" t="str">
        <f t="shared" si="110"/>
        <v>06</v>
      </c>
      <c r="D502" s="182" t="str">
        <f t="shared" si="140"/>
        <v>11</v>
      </c>
      <c r="E502" s="219" t="s">
        <v>2442</v>
      </c>
      <c r="F502" s="220" t="s">
        <v>43</v>
      </c>
      <c r="G502" s="97">
        <v>46.1</v>
      </c>
      <c r="H502" s="97">
        <v>2.124081863E9</v>
      </c>
      <c r="I502" s="97">
        <v>2.12408186E8</v>
      </c>
      <c r="J502" s="97">
        <v>4.2481637E7</v>
      </c>
      <c r="K502" s="97">
        <v>2.378971686E9</v>
      </c>
      <c r="L502" s="97"/>
      <c r="M502" s="97"/>
      <c r="N502" s="97"/>
      <c r="O502" s="97">
        <v>3.150360099E9</v>
      </c>
      <c r="P502" s="42"/>
      <c r="Q502" s="246" t="s">
        <v>0</v>
      </c>
      <c r="R502" s="594"/>
      <c r="S502" s="28"/>
      <c r="T502" s="130"/>
      <c r="U502" s="47"/>
      <c r="V502" s="570"/>
      <c r="W502" s="217"/>
      <c r="X502" s="524"/>
      <c r="Y502" s="524"/>
      <c r="Z502" s="524"/>
      <c r="AA502" s="524"/>
      <c r="AB502" s="524"/>
      <c r="AC502" s="524"/>
      <c r="AD502" s="524"/>
      <c r="AE502" s="524"/>
    </row>
    <row r="503" hidden="1">
      <c r="A503" s="183">
        <f t="shared" si="88"/>
        <v>491</v>
      </c>
      <c r="B503" s="181" t="str">
        <f t="shared" si="95"/>
        <v>P4</v>
      </c>
      <c r="C503" s="182" t="str">
        <f t="shared" si="110"/>
        <v>07</v>
      </c>
      <c r="D503" s="182" t="str">
        <f t="shared" si="140"/>
        <v>06</v>
      </c>
      <c r="E503" s="219" t="s">
        <v>2532</v>
      </c>
      <c r="F503" s="220" t="s">
        <v>32</v>
      </c>
      <c r="G503" s="97">
        <v>57.6</v>
      </c>
      <c r="H503" s="97">
        <v>2.877976648E9</v>
      </c>
      <c r="I503" s="97">
        <v>2.87797665E8</v>
      </c>
      <c r="J503" s="97">
        <v>5.7559533E7</v>
      </c>
      <c r="K503" s="97">
        <v>3.223333846E9</v>
      </c>
      <c r="L503" s="97"/>
      <c r="M503" s="97"/>
      <c r="N503" s="97"/>
      <c r="O503" s="97">
        <v>3.150360099E9</v>
      </c>
      <c r="P503" s="42"/>
      <c r="Q503" s="246" t="s">
        <v>0</v>
      </c>
      <c r="R503" s="594"/>
      <c r="S503" s="28"/>
      <c r="T503" s="130"/>
      <c r="U503" s="47"/>
      <c r="V503" s="570"/>
      <c r="W503" s="217"/>
      <c r="X503" s="524"/>
      <c r="Y503" s="524"/>
      <c r="Z503" s="524"/>
      <c r="AA503" s="524"/>
      <c r="AB503" s="524"/>
      <c r="AC503" s="524"/>
      <c r="AD503" s="524"/>
      <c r="AE503" s="524"/>
    </row>
    <row r="504" hidden="1">
      <c r="A504" s="183">
        <f t="shared" si="88"/>
        <v>492</v>
      </c>
      <c r="B504" s="181" t="str">
        <f t="shared" si="95"/>
        <v>P4</v>
      </c>
      <c r="C504" s="182" t="str">
        <f t="shared" si="110"/>
        <v>07</v>
      </c>
      <c r="D504" s="182" t="str">
        <f t="shared" si="140"/>
        <v>07</v>
      </c>
      <c r="E504" s="219" t="s">
        <v>2551</v>
      </c>
      <c r="F504" s="220" t="s">
        <v>43</v>
      </c>
      <c r="G504" s="97">
        <v>46.1</v>
      </c>
      <c r="H504" s="97">
        <v>2.144272337E9</v>
      </c>
      <c r="I504" s="97">
        <v>2.14427234E8</v>
      </c>
      <c r="J504" s="97">
        <v>4.2885447E7</v>
      </c>
      <c r="K504" s="97">
        <v>2.401585018E9</v>
      </c>
      <c r="L504" s="97"/>
      <c r="M504" s="97"/>
      <c r="N504" s="97"/>
      <c r="O504" s="97">
        <v>3.143511492E9</v>
      </c>
      <c r="P504" s="42"/>
      <c r="Q504" s="246" t="s">
        <v>0</v>
      </c>
      <c r="R504" s="594"/>
      <c r="S504" s="28"/>
      <c r="T504" s="130"/>
      <c r="U504" s="47"/>
      <c r="V504" s="570"/>
      <c r="W504" s="217"/>
      <c r="X504" s="524"/>
      <c r="Y504" s="524"/>
      <c r="Z504" s="524"/>
      <c r="AA504" s="524"/>
      <c r="AB504" s="524"/>
      <c r="AC504" s="524"/>
      <c r="AD504" s="524"/>
      <c r="AE504" s="524"/>
    </row>
    <row r="505" hidden="1">
      <c r="A505" s="183">
        <f t="shared" si="88"/>
        <v>493</v>
      </c>
      <c r="B505" s="181" t="str">
        <f t="shared" si="95"/>
        <v>P4</v>
      </c>
      <c r="C505" s="182" t="str">
        <f t="shared" si="110"/>
        <v>07</v>
      </c>
      <c r="D505" s="182" t="str">
        <f t="shared" si="140"/>
        <v>17</v>
      </c>
      <c r="E505" s="219" t="s">
        <v>2552</v>
      </c>
      <c r="F505" s="220" t="s">
        <v>32</v>
      </c>
      <c r="G505" s="97">
        <v>57.6</v>
      </c>
      <c r="H505" s="97">
        <v>2.877976648E9</v>
      </c>
      <c r="I505" s="97">
        <v>2.87797665E8</v>
      </c>
      <c r="J505" s="97">
        <v>5.7559533E7</v>
      </c>
      <c r="K505" s="97">
        <v>3.223333846E9</v>
      </c>
      <c r="L505" s="97"/>
      <c r="M505" s="97"/>
      <c r="N505" s="97"/>
      <c r="O505" s="97">
        <v>2.612344603E9</v>
      </c>
      <c r="P505" s="42"/>
      <c r="Q505" s="246" t="s">
        <v>0</v>
      </c>
      <c r="R505" s="594"/>
      <c r="S505" s="28"/>
      <c r="T505" s="130"/>
      <c r="U505" s="47"/>
      <c r="V505" s="570"/>
      <c r="W505" s="217"/>
      <c r="X505" s="524"/>
      <c r="Y505" s="524"/>
      <c r="Z505" s="524"/>
      <c r="AA505" s="524"/>
      <c r="AB505" s="524"/>
      <c r="AC505" s="524"/>
      <c r="AD505" s="524"/>
      <c r="AE505" s="524"/>
    </row>
    <row r="506" hidden="1">
      <c r="A506" s="183">
        <f t="shared" si="88"/>
        <v>494</v>
      </c>
      <c r="B506" s="181" t="str">
        <f t="shared" si="95"/>
        <v>P4</v>
      </c>
      <c r="C506" s="182" t="str">
        <f t="shared" si="110"/>
        <v>08</v>
      </c>
      <c r="D506" s="182" t="str">
        <f t="shared" si="140"/>
        <v>09</v>
      </c>
      <c r="E506" s="219" t="s">
        <v>2533</v>
      </c>
      <c r="F506" s="220" t="s">
        <v>43</v>
      </c>
      <c r="G506" s="97">
        <v>46.2</v>
      </c>
      <c r="H506" s="97">
        <v>2.084174018E9</v>
      </c>
      <c r="I506" s="97">
        <v>2.08417402E8</v>
      </c>
      <c r="J506" s="97">
        <v>4.168348E7</v>
      </c>
      <c r="K506" s="97">
        <v>2.3342749E9</v>
      </c>
      <c r="L506" s="97"/>
      <c r="M506" s="97"/>
      <c r="N506" s="97"/>
      <c r="O506" s="97">
        <v>3.223333846E9</v>
      </c>
      <c r="P506" s="42"/>
      <c r="Q506" s="246" t="s">
        <v>0</v>
      </c>
      <c r="R506" s="594"/>
      <c r="S506" s="28"/>
      <c r="T506" s="130"/>
      <c r="U506" s="47"/>
      <c r="V506" s="570"/>
      <c r="W506" s="217"/>
      <c r="X506" s="524"/>
      <c r="Y506" s="524"/>
      <c r="Z506" s="524"/>
      <c r="AA506" s="524"/>
      <c r="AB506" s="524"/>
      <c r="AC506" s="524"/>
      <c r="AD506" s="524"/>
      <c r="AE506" s="524"/>
    </row>
    <row r="507" hidden="1">
      <c r="A507" s="183">
        <f t="shared" si="88"/>
        <v>495</v>
      </c>
      <c r="B507" s="181" t="str">
        <f t="shared" si="95"/>
        <v>P4</v>
      </c>
      <c r="C507" s="182" t="str">
        <f t="shared" si="110"/>
        <v>08</v>
      </c>
      <c r="D507" s="182" t="str">
        <f t="shared" si="140"/>
        <v>10</v>
      </c>
      <c r="E507" s="219" t="s">
        <v>2534</v>
      </c>
      <c r="F507" s="220" t="s">
        <v>43</v>
      </c>
      <c r="G507" s="97">
        <v>46.1</v>
      </c>
      <c r="H507" s="97">
        <v>2.164462811E9</v>
      </c>
      <c r="I507" s="97">
        <v>2.16446281E8</v>
      </c>
      <c r="J507" s="97">
        <v>4.3289256E7</v>
      </c>
      <c r="K507" s="97">
        <v>2.424198348E9</v>
      </c>
      <c r="L507" s="97"/>
      <c r="M507" s="97"/>
      <c r="N507" s="97"/>
      <c r="O507" s="97">
        <v>2.401585018E9</v>
      </c>
      <c r="P507" s="42"/>
      <c r="Q507" s="246" t="s">
        <v>0</v>
      </c>
      <c r="R507" s="594"/>
      <c r="S507" s="28"/>
      <c r="T507" s="130"/>
      <c r="U507" s="47"/>
      <c r="V507" s="570"/>
      <c r="W507" s="217"/>
      <c r="X507" s="524"/>
      <c r="Y507" s="524"/>
      <c r="Z507" s="524"/>
      <c r="AA507" s="524"/>
      <c r="AB507" s="524"/>
      <c r="AC507" s="524"/>
      <c r="AD507" s="524"/>
      <c r="AE507" s="524"/>
    </row>
    <row r="508" hidden="1">
      <c r="A508" s="183">
        <f t="shared" si="88"/>
        <v>496</v>
      </c>
      <c r="B508" s="181" t="str">
        <f t="shared" si="95"/>
        <v>P4</v>
      </c>
      <c r="C508" s="182" t="str">
        <f t="shared" si="110"/>
        <v>08</v>
      </c>
      <c r="D508" s="182" t="str">
        <f t="shared" si="140"/>
        <v>11</v>
      </c>
      <c r="E508" s="219" t="s">
        <v>2535</v>
      </c>
      <c r="F508" s="220" t="s">
        <v>43</v>
      </c>
      <c r="G508" s="97">
        <v>46.1</v>
      </c>
      <c r="H508" s="97">
        <v>2.164462811E9</v>
      </c>
      <c r="I508" s="97">
        <v>2.16446281E8</v>
      </c>
      <c r="J508" s="97">
        <v>4.3289256E7</v>
      </c>
      <c r="K508" s="97">
        <v>2.424198348E9</v>
      </c>
      <c r="L508" s="97"/>
      <c r="M508" s="97"/>
      <c r="N508" s="97"/>
      <c r="O508" s="97">
        <v>2.312519012E9</v>
      </c>
      <c r="P508" s="42"/>
      <c r="Q508" s="246" t="s">
        <v>0</v>
      </c>
      <c r="R508" s="594"/>
      <c r="S508" s="28"/>
      <c r="T508" s="130"/>
      <c r="U508" s="47"/>
      <c r="V508" s="570"/>
      <c r="W508" s="217"/>
      <c r="X508" s="524"/>
      <c r="Y508" s="524"/>
      <c r="Z508" s="524"/>
      <c r="AA508" s="524"/>
      <c r="AB508" s="524"/>
      <c r="AC508" s="524"/>
      <c r="AD508" s="524"/>
      <c r="AE508" s="524"/>
    </row>
    <row r="509" hidden="1">
      <c r="A509" s="183">
        <f t="shared" si="88"/>
        <v>497</v>
      </c>
      <c r="B509" s="181" t="str">
        <f t="shared" si="95"/>
        <v>P4</v>
      </c>
      <c r="C509" s="182" t="str">
        <f t="shared" si="110"/>
        <v>09</v>
      </c>
      <c r="D509" s="182" t="str">
        <f t="shared" si="140"/>
        <v>02</v>
      </c>
      <c r="E509" s="219" t="s">
        <v>2553</v>
      </c>
      <c r="F509" s="220" t="s">
        <v>37</v>
      </c>
      <c r="G509" s="97">
        <v>34.7</v>
      </c>
      <c r="H509" s="97">
        <v>2.379368553E9</v>
      </c>
      <c r="I509" s="97">
        <v>2.37936855E8</v>
      </c>
      <c r="J509" s="97">
        <v>4.7587371E7</v>
      </c>
      <c r="K509" s="97">
        <v>2.664892779E9</v>
      </c>
      <c r="L509" s="97"/>
      <c r="M509" s="97"/>
      <c r="N509" s="97"/>
      <c r="O509" s="97">
        <v>2.401585018E9</v>
      </c>
      <c r="P509" s="42"/>
      <c r="Q509" s="246" t="s">
        <v>0</v>
      </c>
      <c r="R509" s="594"/>
      <c r="S509" s="28"/>
      <c r="T509" s="130"/>
      <c r="U509" s="47"/>
      <c r="V509" s="570"/>
      <c r="W509" s="217"/>
      <c r="X509" s="524"/>
      <c r="Y509" s="524"/>
      <c r="Z509" s="524"/>
      <c r="AA509" s="524"/>
      <c r="AB509" s="524"/>
      <c r="AC509" s="524"/>
      <c r="AD509" s="524"/>
      <c r="AE509" s="524"/>
    </row>
    <row r="510" hidden="1">
      <c r="A510" s="183">
        <f t="shared" si="88"/>
        <v>498</v>
      </c>
      <c r="B510" s="181" t="str">
        <f t="shared" si="95"/>
        <v>P4</v>
      </c>
      <c r="C510" s="182" t="str">
        <f t="shared" si="110"/>
        <v>09</v>
      </c>
      <c r="D510" s="182" t="str">
        <f t="shared" si="140"/>
        <v>3A</v>
      </c>
      <c r="E510" s="219" t="s">
        <v>2554</v>
      </c>
      <c r="F510" s="220" t="s">
        <v>43</v>
      </c>
      <c r="G510" s="97">
        <v>46.0</v>
      </c>
      <c r="H510" s="97">
        <v>2.866545989E9</v>
      </c>
      <c r="I510" s="97">
        <v>2.86654599E8</v>
      </c>
      <c r="J510" s="97">
        <v>5.733092E7</v>
      </c>
      <c r="K510" s="97">
        <v>3.210531508E9</v>
      </c>
      <c r="L510" s="97"/>
      <c r="M510" s="97"/>
      <c r="N510" s="97"/>
      <c r="O510" s="97">
        <v>2.401585018E9</v>
      </c>
      <c r="P510" s="42"/>
      <c r="Q510" s="246" t="s">
        <v>0</v>
      </c>
      <c r="R510" s="594"/>
      <c r="S510" s="28"/>
      <c r="T510" s="130"/>
      <c r="U510" s="47"/>
      <c r="V510" s="570"/>
      <c r="W510" s="217"/>
      <c r="X510" s="524"/>
      <c r="Y510" s="524"/>
      <c r="Z510" s="524"/>
      <c r="AA510" s="524"/>
      <c r="AB510" s="524"/>
      <c r="AC510" s="524"/>
      <c r="AD510" s="524"/>
      <c r="AE510" s="524"/>
    </row>
    <row r="511" hidden="1">
      <c r="A511" s="183">
        <f t="shared" si="88"/>
        <v>499</v>
      </c>
      <c r="B511" s="181" t="str">
        <f t="shared" si="95"/>
        <v>P4</v>
      </c>
      <c r="C511" s="182" t="str">
        <f t="shared" si="110"/>
        <v>09</v>
      </c>
      <c r="D511" s="182" t="str">
        <f t="shared" si="140"/>
        <v>18</v>
      </c>
      <c r="E511" s="219" t="s">
        <v>2555</v>
      </c>
      <c r="F511" s="220" t="s">
        <v>32</v>
      </c>
      <c r="G511" s="97">
        <v>57.6</v>
      </c>
      <c r="H511" s="97">
        <v>3.895584577E9</v>
      </c>
      <c r="I511" s="97">
        <v>3.89558458E8</v>
      </c>
      <c r="J511" s="97">
        <v>7.7911692E7</v>
      </c>
      <c r="K511" s="97">
        <v>4.363054727E9</v>
      </c>
      <c r="L511" s="97"/>
      <c r="M511" s="97"/>
      <c r="N511" s="97"/>
      <c r="O511" s="97">
        <v>2.401585018E9</v>
      </c>
      <c r="P511" s="42"/>
      <c r="Q511" s="246" t="s">
        <v>0</v>
      </c>
      <c r="R511" s="594"/>
      <c r="S511" s="28"/>
      <c r="T511" s="130"/>
      <c r="U511" s="47"/>
      <c r="V511" s="570"/>
      <c r="W511" s="217"/>
      <c r="X511" s="524"/>
      <c r="Y511" s="524"/>
      <c r="Z511" s="524"/>
      <c r="AA511" s="524"/>
      <c r="AB511" s="524"/>
      <c r="AC511" s="524"/>
      <c r="AD511" s="524"/>
      <c r="AE511" s="524"/>
    </row>
    <row r="512" hidden="1">
      <c r="A512" s="183">
        <f t="shared" si="88"/>
        <v>500</v>
      </c>
      <c r="B512" s="181" t="str">
        <f t="shared" si="95"/>
        <v>P4</v>
      </c>
      <c r="C512" s="182" t="str">
        <f t="shared" si="110"/>
        <v>09</v>
      </c>
      <c r="D512" s="182" t="str">
        <f t="shared" si="140"/>
        <v>19</v>
      </c>
      <c r="E512" s="219" t="s">
        <v>2556</v>
      </c>
      <c r="F512" s="220" t="s">
        <v>43</v>
      </c>
      <c r="G512" s="97">
        <v>46.1</v>
      </c>
      <c r="H512" s="97">
        <v>2.901346446E9</v>
      </c>
      <c r="I512" s="97">
        <v>2.90134645E8</v>
      </c>
      <c r="J512" s="97">
        <v>5.8026929E7</v>
      </c>
      <c r="K512" s="97">
        <v>3.24950802E9</v>
      </c>
      <c r="L512" s="97"/>
      <c r="M512" s="97"/>
      <c r="N512" s="97"/>
      <c r="O512" s="97">
        <v>2.378067153E9</v>
      </c>
      <c r="P512" s="42"/>
      <c r="Q512" s="246" t="s">
        <v>0</v>
      </c>
      <c r="R512" s="594"/>
      <c r="S512" s="28"/>
      <c r="T512" s="130"/>
      <c r="U512" s="47"/>
      <c r="V512" s="570"/>
      <c r="W512" s="217"/>
      <c r="X512" s="524"/>
      <c r="Y512" s="524"/>
      <c r="Z512" s="524"/>
      <c r="AA512" s="524"/>
      <c r="AB512" s="524"/>
      <c r="AC512" s="524"/>
      <c r="AD512" s="524"/>
      <c r="AE512" s="524"/>
    </row>
    <row r="513" hidden="1">
      <c r="A513" s="183">
        <f t="shared" si="88"/>
        <v>501</v>
      </c>
      <c r="B513" s="181" t="str">
        <f t="shared" si="95"/>
        <v>P4</v>
      </c>
      <c r="C513" s="182" t="str">
        <f t="shared" si="110"/>
        <v>09</v>
      </c>
      <c r="D513" s="182" t="str">
        <f t="shared" si="140"/>
        <v>20</v>
      </c>
      <c r="E513" s="219" t="s">
        <v>2557</v>
      </c>
      <c r="F513" s="220" t="s">
        <v>37</v>
      </c>
      <c r="G513" s="97">
        <v>34.7</v>
      </c>
      <c r="H513" s="97">
        <v>2.379368553E9</v>
      </c>
      <c r="I513" s="97">
        <v>2.37936855E8</v>
      </c>
      <c r="J513" s="97">
        <v>4.7587371E7</v>
      </c>
      <c r="K513" s="97">
        <v>2.664892779E9</v>
      </c>
      <c r="L513" s="97"/>
      <c r="M513" s="97"/>
      <c r="N513" s="97"/>
      <c r="O513" s="97">
        <v>2.378067153E9</v>
      </c>
      <c r="P513" s="42"/>
      <c r="Q513" s="246" t="s">
        <v>0</v>
      </c>
      <c r="R513" s="594"/>
      <c r="S513" s="28"/>
      <c r="T513" s="130"/>
      <c r="U513" s="47"/>
      <c r="V513" s="570"/>
      <c r="W513" s="217"/>
      <c r="X513" s="524"/>
      <c r="Y513" s="524"/>
      <c r="Z513" s="524"/>
      <c r="AA513" s="524"/>
      <c r="AB513" s="524"/>
      <c r="AC513" s="524"/>
      <c r="AD513" s="524"/>
      <c r="AE513" s="524"/>
    </row>
    <row r="514" hidden="1">
      <c r="A514" s="183">
        <f t="shared" si="88"/>
        <v>502</v>
      </c>
      <c r="B514" s="181" t="str">
        <f t="shared" si="95"/>
        <v>P4</v>
      </c>
      <c r="C514" s="182" t="str">
        <f t="shared" si="110"/>
        <v>09</v>
      </c>
      <c r="D514" s="182" t="str">
        <f t="shared" si="140"/>
        <v>21</v>
      </c>
      <c r="E514" s="219" t="s">
        <v>2558</v>
      </c>
      <c r="F514" s="220" t="s">
        <v>37</v>
      </c>
      <c r="G514" s="97">
        <v>34.7</v>
      </c>
      <c r="H514" s="97">
        <v>2.332450538E9</v>
      </c>
      <c r="I514" s="97">
        <v>2.33245054E8</v>
      </c>
      <c r="J514" s="97">
        <v>4.6649011E7</v>
      </c>
      <c r="K514" s="97">
        <v>2.612344603E9</v>
      </c>
      <c r="L514" s="97"/>
      <c r="M514" s="97"/>
      <c r="N514" s="97"/>
      <c r="O514" s="97">
        <v>2.307513559E9</v>
      </c>
      <c r="P514" s="42"/>
      <c r="Q514" s="246" t="s">
        <v>0</v>
      </c>
      <c r="R514" s="594"/>
      <c r="S514" s="28"/>
      <c r="T514" s="130"/>
      <c r="U514" s="47"/>
      <c r="V514" s="570"/>
      <c r="W514" s="217"/>
      <c r="X514" s="524"/>
      <c r="Y514" s="524"/>
      <c r="Z514" s="524"/>
      <c r="AA514" s="524"/>
      <c r="AB514" s="524"/>
      <c r="AC514" s="524"/>
      <c r="AD514" s="524"/>
      <c r="AE514" s="524"/>
    </row>
    <row r="515" hidden="1">
      <c r="A515" s="183">
        <f t="shared" si="88"/>
        <v>503</v>
      </c>
      <c r="B515" s="181" t="str">
        <f t="shared" si="95"/>
        <v>P4</v>
      </c>
      <c r="C515" s="182" t="str">
        <f t="shared" si="110"/>
        <v>09</v>
      </c>
      <c r="D515" s="182" t="str">
        <f t="shared" si="140"/>
        <v>22</v>
      </c>
      <c r="E515" s="219" t="s">
        <v>2559</v>
      </c>
      <c r="F515" s="220" t="s">
        <v>43</v>
      </c>
      <c r="G515" s="97">
        <v>46.1</v>
      </c>
      <c r="H515" s="97">
        <v>2.901346446E9</v>
      </c>
      <c r="I515" s="97">
        <v>2.90134645E8</v>
      </c>
      <c r="J515" s="97">
        <v>5.8026929E7</v>
      </c>
      <c r="K515" s="97">
        <v>3.24950802E9</v>
      </c>
      <c r="L515" s="97"/>
      <c r="M515" s="97"/>
      <c r="N515" s="97"/>
      <c r="O515" s="97">
        <v>2.35965677E9</v>
      </c>
      <c r="P515" s="42"/>
      <c r="Q515" s="246" t="s">
        <v>0</v>
      </c>
      <c r="R515" s="594"/>
      <c r="S515" s="28"/>
      <c r="T515" s="130"/>
      <c r="U515" s="47"/>
      <c r="V515" s="570"/>
      <c r="W515" s="217"/>
      <c r="X515" s="524"/>
      <c r="Y515" s="524"/>
      <c r="Z515" s="524"/>
      <c r="AA515" s="524"/>
      <c r="AB515" s="524"/>
      <c r="AC515" s="524"/>
      <c r="AD515" s="524"/>
      <c r="AE515" s="524"/>
    </row>
    <row r="516" hidden="1">
      <c r="A516" s="183">
        <f t="shared" si="88"/>
        <v>504</v>
      </c>
      <c r="B516" s="181" t="str">
        <f t="shared" si="95"/>
        <v>P4</v>
      </c>
      <c r="C516" s="182" t="str">
        <f t="shared" si="110"/>
        <v>09</v>
      </c>
      <c r="D516" s="182" t="str">
        <f t="shared" si="140"/>
        <v>23</v>
      </c>
      <c r="E516" s="219" t="s">
        <v>2560</v>
      </c>
      <c r="F516" s="220" t="s">
        <v>43</v>
      </c>
      <c r="G516" s="97">
        <v>46.1</v>
      </c>
      <c r="H516" s="97">
        <v>2.901346446E9</v>
      </c>
      <c r="I516" s="97">
        <v>2.90134645E8</v>
      </c>
      <c r="J516" s="97">
        <v>5.8026929E7</v>
      </c>
      <c r="K516" s="97">
        <v>3.24950802E9</v>
      </c>
      <c r="L516" s="97"/>
      <c r="M516" s="97"/>
      <c r="N516" s="97"/>
      <c r="O516" s="97">
        <v>3.223333846E9</v>
      </c>
      <c r="P516" s="42"/>
      <c r="Q516" s="246" t="s">
        <v>0</v>
      </c>
      <c r="R516" s="594"/>
      <c r="S516" s="28"/>
      <c r="T516" s="130"/>
      <c r="U516" s="47"/>
      <c r="V516" s="570"/>
      <c r="W516" s="217"/>
      <c r="X516" s="524"/>
      <c r="Y516" s="524"/>
      <c r="Z516" s="524"/>
      <c r="AA516" s="524"/>
      <c r="AB516" s="524"/>
      <c r="AC516" s="524"/>
      <c r="AD516" s="524"/>
      <c r="AE516" s="524"/>
    </row>
    <row r="517" hidden="1">
      <c r="A517" s="183">
        <f t="shared" si="88"/>
        <v>505</v>
      </c>
      <c r="B517" s="181" t="str">
        <f t="shared" si="95"/>
        <v>P4</v>
      </c>
      <c r="C517" s="182" t="str">
        <f t="shared" si="110"/>
        <v>09</v>
      </c>
      <c r="D517" s="182" t="str">
        <f t="shared" si="140"/>
        <v>24</v>
      </c>
      <c r="E517" s="219" t="s">
        <v>2561</v>
      </c>
      <c r="F517" s="220" t="s">
        <v>43</v>
      </c>
      <c r="G517" s="97">
        <v>46.1</v>
      </c>
      <c r="H517" s="97">
        <v>2.901346446E9</v>
      </c>
      <c r="I517" s="97">
        <v>2.90134645E8</v>
      </c>
      <c r="J517" s="97">
        <v>5.8026929E7</v>
      </c>
      <c r="K517" s="97">
        <v>3.24950802E9</v>
      </c>
      <c r="L517" s="97"/>
      <c r="M517" s="97"/>
      <c r="N517" s="97"/>
      <c r="O517" s="97">
        <v>3.24950802E9</v>
      </c>
      <c r="P517" s="42"/>
      <c r="Q517" s="246" t="s">
        <v>0</v>
      </c>
      <c r="R517" s="594"/>
      <c r="S517" s="28"/>
      <c r="T517" s="130"/>
      <c r="U517" s="47"/>
      <c r="V517" s="570"/>
      <c r="W517" s="217"/>
      <c r="X517" s="524"/>
      <c r="Y517" s="524"/>
      <c r="Z517" s="524"/>
      <c r="AA517" s="524"/>
      <c r="AB517" s="524"/>
      <c r="AC517" s="524"/>
      <c r="AD517" s="524"/>
      <c r="AE517" s="524"/>
    </row>
    <row r="518" hidden="1">
      <c r="A518" s="183">
        <f t="shared" si="88"/>
        <v>506</v>
      </c>
      <c r="B518" s="181" t="str">
        <f t="shared" si="95"/>
        <v>P4</v>
      </c>
      <c r="C518" s="182" t="str">
        <f t="shared" si="110"/>
        <v>09</v>
      </c>
      <c r="D518" s="182" t="str">
        <f t="shared" si="140"/>
        <v>25</v>
      </c>
      <c r="E518" s="219" t="s">
        <v>2562</v>
      </c>
      <c r="F518" s="220" t="s">
        <v>43</v>
      </c>
      <c r="G518" s="97">
        <v>46.1</v>
      </c>
      <c r="H518" s="97">
        <v>2.901346446E9</v>
      </c>
      <c r="I518" s="97">
        <v>2.90134645E8</v>
      </c>
      <c r="J518" s="97">
        <v>5.8026929E7</v>
      </c>
      <c r="K518" s="97">
        <v>3.24950802E9</v>
      </c>
      <c r="L518" s="97"/>
      <c r="M518" s="97"/>
      <c r="N518" s="97"/>
      <c r="O518" s="97">
        <v>2.309358098E9</v>
      </c>
      <c r="P518" s="42"/>
      <c r="Q518" s="246" t="s">
        <v>0</v>
      </c>
      <c r="R518" s="594"/>
      <c r="S518" s="28"/>
      <c r="T518" s="130"/>
      <c r="U518" s="47"/>
      <c r="V518" s="570"/>
      <c r="W518" s="217"/>
      <c r="X518" s="524"/>
      <c r="Y518" s="524"/>
      <c r="Z518" s="524"/>
      <c r="AA518" s="524"/>
      <c r="AB518" s="524"/>
      <c r="AC518" s="524"/>
      <c r="AD518" s="524"/>
      <c r="AE518" s="524"/>
    </row>
    <row r="519" hidden="1">
      <c r="A519" s="183">
        <f t="shared" si="88"/>
        <v>507</v>
      </c>
      <c r="B519" s="181" t="str">
        <f t="shared" si="95"/>
        <v>P4</v>
      </c>
      <c r="C519" s="182" t="str">
        <f t="shared" si="110"/>
        <v>09</v>
      </c>
      <c r="D519" s="182" t="str">
        <f t="shared" si="140"/>
        <v>26</v>
      </c>
      <c r="E519" s="219" t="s">
        <v>2563</v>
      </c>
      <c r="F519" s="220" t="s">
        <v>43</v>
      </c>
      <c r="G519" s="97">
        <v>46.1</v>
      </c>
      <c r="H519" s="97">
        <v>2.901346446E9</v>
      </c>
      <c r="I519" s="97">
        <v>2.90134645E8</v>
      </c>
      <c r="J519" s="97">
        <v>5.8026929E7</v>
      </c>
      <c r="K519" s="97">
        <v>3.24950802E9</v>
      </c>
      <c r="L519" s="97"/>
      <c r="M519" s="97"/>
      <c r="N519" s="97"/>
      <c r="O519" s="97">
        <v>1.652876567E9</v>
      </c>
      <c r="P519" s="42"/>
      <c r="Q519" s="246" t="s">
        <v>0</v>
      </c>
      <c r="R519" s="594"/>
      <c r="S519" s="28"/>
      <c r="T519" s="130"/>
      <c r="U519" s="47"/>
      <c r="V519" s="570"/>
      <c r="W519" s="217"/>
      <c r="X519" s="524"/>
      <c r="Y519" s="524"/>
      <c r="Z519" s="524"/>
      <c r="AA519" s="524"/>
      <c r="AB519" s="524"/>
      <c r="AC519" s="524"/>
      <c r="AD519" s="524"/>
      <c r="AE519" s="524"/>
    </row>
    <row r="520" hidden="1">
      <c r="A520" s="183">
        <f t="shared" si="88"/>
        <v>508</v>
      </c>
      <c r="B520" s="181" t="str">
        <f t="shared" si="95"/>
        <v>P4</v>
      </c>
      <c r="C520" s="182" t="str">
        <f t="shared" si="110"/>
        <v>09</v>
      </c>
      <c r="D520" s="182" t="str">
        <f t="shared" si="140"/>
        <v>27</v>
      </c>
      <c r="E520" s="219" t="s">
        <v>2564</v>
      </c>
      <c r="F520" s="220" t="s">
        <v>43</v>
      </c>
      <c r="G520" s="97">
        <v>46.1</v>
      </c>
      <c r="H520" s="97">
        <v>2.901346446E9</v>
      </c>
      <c r="I520" s="97">
        <v>2.90134645E8</v>
      </c>
      <c r="J520" s="97">
        <v>5.8026929E7</v>
      </c>
      <c r="K520" s="97">
        <v>3.24950802E9</v>
      </c>
      <c r="L520" s="97"/>
      <c r="M520" s="97"/>
      <c r="N520" s="97"/>
      <c r="O520" s="97">
        <v>2.314367552E9</v>
      </c>
      <c r="P520" s="42"/>
      <c r="Q520" s="246" t="s">
        <v>0</v>
      </c>
      <c r="R520" s="594"/>
      <c r="S520" s="28"/>
      <c r="T520" s="130"/>
      <c r="U520" s="47"/>
      <c r="V520" s="570"/>
      <c r="W520" s="217"/>
      <c r="X520" s="524"/>
      <c r="Y520" s="524"/>
      <c r="Z520" s="524"/>
      <c r="AA520" s="524"/>
      <c r="AB520" s="524"/>
      <c r="AC520" s="524"/>
      <c r="AD520" s="524"/>
      <c r="AE520" s="524"/>
    </row>
    <row r="521" hidden="1">
      <c r="A521" s="183">
        <f t="shared" si="88"/>
        <v>509</v>
      </c>
      <c r="B521" s="181" t="str">
        <f t="shared" si="95"/>
        <v>P5</v>
      </c>
      <c r="C521" s="182" t="str">
        <f t="shared" si="110"/>
        <v>03</v>
      </c>
      <c r="D521" s="182" t="str">
        <f t="shared" si="140"/>
        <v>08</v>
      </c>
      <c r="E521" s="219" t="s">
        <v>2492</v>
      </c>
      <c r="F521" s="220" t="s">
        <v>43</v>
      </c>
      <c r="G521" s="97">
        <v>47.0</v>
      </c>
      <c r="H521" s="97">
        <v>2.269168978E9</v>
      </c>
      <c r="I521" s="97">
        <v>2.26916898E8</v>
      </c>
      <c r="J521" s="97">
        <v>4.538338E7</v>
      </c>
      <c r="K521" s="97">
        <v>2.541469256E9</v>
      </c>
      <c r="L521" s="97"/>
      <c r="M521" s="97"/>
      <c r="N521" s="97"/>
      <c r="O521" s="97">
        <v>2.314367552E9</v>
      </c>
      <c r="P521" s="42"/>
      <c r="Q521" s="246" t="s">
        <v>0</v>
      </c>
      <c r="R521" s="594"/>
      <c r="S521" s="28"/>
      <c r="T521" s="130"/>
      <c r="U521" s="47"/>
      <c r="V521" s="570"/>
      <c r="W521" s="217"/>
      <c r="X521" s="524"/>
      <c r="Y521" s="524"/>
      <c r="Z521" s="524"/>
      <c r="AA521" s="524"/>
      <c r="AB521" s="524"/>
      <c r="AC521" s="524"/>
      <c r="AD521" s="524"/>
      <c r="AE521" s="524"/>
    </row>
    <row r="522" hidden="1">
      <c r="A522" s="183">
        <f t="shared" si="88"/>
        <v>510</v>
      </c>
      <c r="B522" s="181" t="str">
        <f t="shared" si="95"/>
        <v>P5</v>
      </c>
      <c r="C522" s="182" t="str">
        <f t="shared" si="110"/>
        <v>03</v>
      </c>
      <c r="D522" s="182" t="str">
        <f t="shared" si="140"/>
        <v>09</v>
      </c>
      <c r="E522" s="219" t="s">
        <v>2518</v>
      </c>
      <c r="F522" s="220" t="s">
        <v>43</v>
      </c>
      <c r="G522" s="97">
        <v>46.0</v>
      </c>
      <c r="H522" s="97">
        <v>2.220888786E9</v>
      </c>
      <c r="I522" s="97">
        <v>2.22088879E8</v>
      </c>
      <c r="J522" s="97">
        <v>4.4417776E7</v>
      </c>
      <c r="K522" s="97">
        <v>2.487395441E9</v>
      </c>
      <c r="L522" s="97"/>
      <c r="M522" s="97"/>
      <c r="N522" s="97"/>
      <c r="O522" s="97">
        <v>2.314367552E9</v>
      </c>
      <c r="P522" s="42"/>
      <c r="Q522" s="246" t="s">
        <v>0</v>
      </c>
      <c r="R522" s="594"/>
      <c r="S522" s="28"/>
      <c r="T522" s="130"/>
      <c r="U522" s="47"/>
      <c r="V522" s="570"/>
      <c r="W522" s="217"/>
      <c r="X522" s="524"/>
      <c r="Y522" s="524"/>
      <c r="Z522" s="524"/>
      <c r="AA522" s="524"/>
      <c r="AB522" s="524"/>
      <c r="AC522" s="524"/>
      <c r="AD522" s="524"/>
      <c r="AE522" s="524"/>
    </row>
    <row r="523" hidden="1">
      <c r="A523" s="183">
        <f t="shared" si="88"/>
        <v>511</v>
      </c>
      <c r="B523" s="181" t="str">
        <f t="shared" si="95"/>
        <v>P5</v>
      </c>
      <c r="C523" s="182" t="str">
        <f t="shared" si="110"/>
        <v>03</v>
      </c>
      <c r="D523" s="182" t="str">
        <f t="shared" si="140"/>
        <v>8A</v>
      </c>
      <c r="E523" s="219" t="s">
        <v>2519</v>
      </c>
      <c r="F523" s="220" t="s">
        <v>43</v>
      </c>
      <c r="G523" s="97">
        <v>46.0</v>
      </c>
      <c r="H523" s="97">
        <v>2.199123564E9</v>
      </c>
      <c r="I523" s="97">
        <v>2.19912356E8</v>
      </c>
      <c r="J523" s="97">
        <v>4.3982471E7</v>
      </c>
      <c r="K523" s="97">
        <v>2.463018391E9</v>
      </c>
      <c r="L523" s="97"/>
      <c r="M523" s="97"/>
      <c r="N523" s="97"/>
      <c r="O523" s="97">
        <v>2.309358098E9</v>
      </c>
      <c r="P523" s="42"/>
      <c r="Q523" s="246" t="s">
        <v>0</v>
      </c>
      <c r="R523" s="594"/>
      <c r="S523" s="28"/>
      <c r="T523" s="130"/>
      <c r="U523" s="47"/>
      <c r="V523" s="570"/>
      <c r="W523" s="217"/>
      <c r="X523" s="524"/>
      <c r="Y523" s="524"/>
      <c r="Z523" s="524"/>
      <c r="AA523" s="524"/>
      <c r="AB523" s="524"/>
      <c r="AC523" s="524"/>
      <c r="AD523" s="524"/>
      <c r="AE523" s="524"/>
    </row>
    <row r="524" hidden="1">
      <c r="A524" s="183">
        <f t="shared" si="88"/>
        <v>512</v>
      </c>
      <c r="B524" s="181" t="str">
        <f t="shared" si="95"/>
        <v>P5</v>
      </c>
      <c r="C524" s="182" t="str">
        <f t="shared" si="110"/>
        <v>03</v>
      </c>
      <c r="D524" s="182" t="str">
        <f t="shared" si="140"/>
        <v>52</v>
      </c>
      <c r="E524" s="219" t="s">
        <v>2536</v>
      </c>
      <c r="F524" s="220" t="s">
        <v>37</v>
      </c>
      <c r="G524" s="97">
        <v>30.2</v>
      </c>
      <c r="H524" s="97">
        <v>1.587964873E9</v>
      </c>
      <c r="I524" s="97">
        <v>1.58796487E8</v>
      </c>
      <c r="J524" s="97">
        <v>3.1759297E7</v>
      </c>
      <c r="K524" s="97">
        <v>1.778520657E9</v>
      </c>
      <c r="L524" s="97"/>
      <c r="M524" s="97"/>
      <c r="N524" s="97"/>
      <c r="O524" s="97">
        <v>2.319377006E9</v>
      </c>
      <c r="P524" s="42"/>
      <c r="Q524" s="246" t="s">
        <v>0</v>
      </c>
      <c r="R524" s="594"/>
      <c r="S524" s="28"/>
      <c r="T524" s="130"/>
      <c r="U524" s="47"/>
      <c r="V524" s="570"/>
      <c r="W524" s="217"/>
      <c r="X524" s="524"/>
      <c r="Y524" s="524"/>
      <c r="Z524" s="524"/>
      <c r="AA524" s="524"/>
      <c r="AB524" s="524"/>
      <c r="AC524" s="524"/>
      <c r="AD524" s="524"/>
      <c r="AE524" s="524"/>
    </row>
    <row r="525" hidden="1">
      <c r="A525" s="183">
        <f t="shared" si="88"/>
        <v>513</v>
      </c>
      <c r="B525" s="181" t="str">
        <f t="shared" si="95"/>
        <v>P5</v>
      </c>
      <c r="C525" s="182" t="str">
        <f t="shared" si="110"/>
        <v>07</v>
      </c>
      <c r="D525" s="182" t="str">
        <f t="shared" si="140"/>
        <v>47</v>
      </c>
      <c r="E525" s="219" t="s">
        <v>2537</v>
      </c>
      <c r="F525" s="220" t="s">
        <v>43</v>
      </c>
      <c r="G525" s="97">
        <v>46.0</v>
      </c>
      <c r="H525" s="97">
        <v>2.285537962E9</v>
      </c>
      <c r="I525" s="97">
        <v>2.28553796E8</v>
      </c>
      <c r="J525" s="97">
        <v>4.5710759E7</v>
      </c>
      <c r="K525" s="97">
        <v>2.559802517E9</v>
      </c>
      <c r="L525" s="97"/>
      <c r="M525" s="97"/>
      <c r="N525" s="97"/>
      <c r="O525" s="97">
        <v>2.38415731E9</v>
      </c>
      <c r="P525" s="42"/>
      <c r="Q525" s="246" t="s">
        <v>0</v>
      </c>
      <c r="R525" s="594"/>
      <c r="S525" s="28"/>
      <c r="T525" s="130"/>
      <c r="U525" s="47"/>
      <c r="V525" s="570"/>
      <c r="W525" s="217"/>
      <c r="X525" s="524"/>
      <c r="Y525" s="524"/>
      <c r="Z525" s="524"/>
      <c r="AA525" s="524"/>
      <c r="AB525" s="524"/>
      <c r="AC525" s="524"/>
      <c r="AD525" s="524"/>
      <c r="AE525" s="524"/>
    </row>
    <row r="526" hidden="1">
      <c r="A526" s="183">
        <f t="shared" si="88"/>
        <v>514</v>
      </c>
      <c r="B526" s="181" t="str">
        <f t="shared" si="95"/>
        <v>P5</v>
      </c>
      <c r="C526" s="182" t="str">
        <f t="shared" si="110"/>
        <v>07</v>
      </c>
      <c r="D526" s="182" t="str">
        <f t="shared" si="140"/>
        <v>48</v>
      </c>
      <c r="E526" s="219" t="s">
        <v>2538</v>
      </c>
      <c r="F526" s="220" t="s">
        <v>43</v>
      </c>
      <c r="G526" s="97">
        <v>46.1</v>
      </c>
      <c r="H526" s="97">
        <v>2.290506522E9</v>
      </c>
      <c r="I526" s="97">
        <v>2.29050652E8</v>
      </c>
      <c r="J526" s="97">
        <v>4.581013E7</v>
      </c>
      <c r="K526" s="97">
        <v>2.565367304E9</v>
      </c>
      <c r="L526" s="97"/>
      <c r="M526" s="97"/>
      <c r="N526" s="97"/>
      <c r="O526" s="97">
        <v>2.431797285E9</v>
      </c>
      <c r="P526" s="42"/>
      <c r="Q526" s="246" t="s">
        <v>0</v>
      </c>
      <c r="R526" s="594"/>
      <c r="S526" s="28"/>
      <c r="T526" s="130"/>
      <c r="U526" s="47"/>
      <c r="V526" s="570"/>
      <c r="W526" s="217"/>
      <c r="X526" s="524"/>
      <c r="Y526" s="524"/>
      <c r="Z526" s="524"/>
      <c r="AA526" s="524"/>
      <c r="AB526" s="524"/>
      <c r="AC526" s="524"/>
      <c r="AD526" s="524"/>
      <c r="AE526" s="524"/>
    </row>
    <row r="527" hidden="1">
      <c r="A527" s="183">
        <f t="shared" si="88"/>
        <v>515</v>
      </c>
      <c r="B527" s="181" t="str">
        <f t="shared" si="95"/>
        <v>P5</v>
      </c>
      <c r="C527" s="182" t="str">
        <f t="shared" si="110"/>
        <v>08</v>
      </c>
      <c r="D527" s="182" t="str">
        <f t="shared" si="140"/>
        <v>02</v>
      </c>
      <c r="E527" s="219" t="s">
        <v>2539</v>
      </c>
      <c r="F527" s="220" t="s">
        <v>43</v>
      </c>
      <c r="G527" s="97">
        <v>47.3</v>
      </c>
      <c r="H527" s="97">
        <v>2.325754639E9</v>
      </c>
      <c r="I527" s="97">
        <v>2.32575464E8</v>
      </c>
      <c r="J527" s="97">
        <v>4.6515093E7</v>
      </c>
      <c r="K527" s="97">
        <v>2.604845196E9</v>
      </c>
      <c r="L527" s="97"/>
      <c r="M527" s="97"/>
      <c r="N527" s="97"/>
      <c r="O527" s="97">
        <v>3.491124614E9</v>
      </c>
      <c r="P527" s="42"/>
      <c r="Q527" s="246" t="s">
        <v>0</v>
      </c>
      <c r="R527" s="594"/>
      <c r="S527" s="28"/>
      <c r="T527" s="130"/>
      <c r="U527" s="47"/>
      <c r="V527" s="570"/>
      <c r="W527" s="217"/>
      <c r="X527" s="524"/>
      <c r="Y527" s="524"/>
      <c r="Z527" s="524"/>
      <c r="AA527" s="524"/>
      <c r="AB527" s="524"/>
      <c r="AC527" s="524"/>
      <c r="AD527" s="524"/>
      <c r="AE527" s="524"/>
    </row>
    <row r="528" hidden="1">
      <c r="A528" s="183">
        <f t="shared" si="88"/>
        <v>516</v>
      </c>
      <c r="B528" s="181" t="str">
        <f t="shared" si="95"/>
        <v>P5</v>
      </c>
      <c r="C528" s="182" t="str">
        <f t="shared" si="110"/>
        <v>09</v>
      </c>
      <c r="D528" s="182" t="str">
        <f t="shared" si="140"/>
        <v>06</v>
      </c>
      <c r="E528" s="219" t="s">
        <v>2541</v>
      </c>
      <c r="F528" s="220" t="s">
        <v>43</v>
      </c>
      <c r="G528" s="27">
        <v>461.0</v>
      </c>
      <c r="H528" s="97">
        <v>2.290506522E9</v>
      </c>
      <c r="I528" s="97">
        <v>2.29050652E8</v>
      </c>
      <c r="J528" s="97">
        <v>4.581013E7</v>
      </c>
      <c r="K528" s="97">
        <v>2.565367304E9</v>
      </c>
      <c r="L528" s="97"/>
      <c r="M528" s="97"/>
      <c r="N528" s="97"/>
      <c r="O528" s="28"/>
      <c r="P528" s="42">
        <f t="shared" ref="P528:P589" si="143">IF(F528="2BR",150000000,IF(F528="Studio",50000000,100000000))</f>
        <v>100000000</v>
      </c>
      <c r="Q528" s="223" t="s">
        <v>0</v>
      </c>
      <c r="R528" s="631"/>
      <c r="S528" s="28"/>
      <c r="T528" s="130">
        <v>45772.0</v>
      </c>
      <c r="U528" s="47"/>
      <c r="V528" s="570"/>
      <c r="W528" s="217"/>
      <c r="X528" s="524"/>
      <c r="Y528" s="524"/>
      <c r="Z528" s="524"/>
      <c r="AA528" s="524"/>
      <c r="AB528" s="524"/>
      <c r="AC528" s="524"/>
      <c r="AD528" s="524"/>
      <c r="AE528" s="524"/>
    </row>
    <row r="529" hidden="1">
      <c r="A529" s="183">
        <f t="shared" si="88"/>
        <v>517</v>
      </c>
      <c r="B529" s="181" t="str">
        <f t="shared" si="95"/>
        <v>P4</v>
      </c>
      <c r="C529" s="182" t="str">
        <f t="shared" si="110"/>
        <v>03</v>
      </c>
      <c r="D529" s="182" t="str">
        <f t="shared" si="140"/>
        <v>3A</v>
      </c>
      <c r="E529" s="219" t="s">
        <v>2565</v>
      </c>
      <c r="F529" s="220" t="s">
        <v>43</v>
      </c>
      <c r="G529" s="97">
        <v>45.9</v>
      </c>
      <c r="H529" s="611">
        <f t="shared" ref="H529:H551" si="144">K529/1.12</f>
        <v>2779082321</v>
      </c>
      <c r="I529" s="97"/>
      <c r="J529" s="97"/>
      <c r="K529" s="97">
        <v>3.1125722E9</v>
      </c>
      <c r="L529" s="97"/>
      <c r="M529" s="97"/>
      <c r="N529" s="97"/>
      <c r="O529" s="97"/>
      <c r="P529" s="42">
        <f t="shared" si="143"/>
        <v>100000000</v>
      </c>
      <c r="Q529" s="246" t="s">
        <v>0</v>
      </c>
      <c r="R529" s="594"/>
      <c r="S529" s="28"/>
      <c r="T529" s="27" t="s">
        <v>2566</v>
      </c>
      <c r="U529" s="47" t="s">
        <v>2567</v>
      </c>
      <c r="V529" s="570"/>
      <c r="W529" s="217"/>
      <c r="X529" s="524"/>
      <c r="Y529" s="524"/>
      <c r="Z529" s="524"/>
      <c r="AA529" s="524"/>
      <c r="AB529" s="524"/>
      <c r="AC529" s="524"/>
      <c r="AD529" s="524"/>
      <c r="AE529" s="524"/>
    </row>
    <row r="530" hidden="1">
      <c r="A530" s="183">
        <f t="shared" si="88"/>
        <v>518</v>
      </c>
      <c r="B530" s="181" t="str">
        <f t="shared" si="95"/>
        <v>P5</v>
      </c>
      <c r="C530" s="182" t="str">
        <f t="shared" si="110"/>
        <v>02</v>
      </c>
      <c r="D530" s="182" t="str">
        <f t="shared" si="140"/>
        <v>28</v>
      </c>
      <c r="E530" s="381" t="s">
        <v>2568</v>
      </c>
      <c r="F530" s="223" t="s">
        <v>43</v>
      </c>
      <c r="G530" s="610" t="s">
        <v>2569</v>
      </c>
      <c r="H530" s="611">
        <f t="shared" si="144"/>
        <v>1842935871</v>
      </c>
      <c r="I530" s="55"/>
      <c r="J530" s="55"/>
      <c r="K530" s="625">
        <v>2.064088176E9</v>
      </c>
      <c r="L530" s="625"/>
      <c r="M530" s="625"/>
      <c r="N530" s="625"/>
      <c r="O530" s="28"/>
      <c r="P530" s="42">
        <f t="shared" si="143"/>
        <v>100000000</v>
      </c>
      <c r="Q530" s="246" t="s">
        <v>0</v>
      </c>
      <c r="R530" s="631"/>
      <c r="S530" s="28"/>
      <c r="T530" s="130">
        <v>45772.0</v>
      </c>
      <c r="U530" s="47" t="s">
        <v>2570</v>
      </c>
      <c r="V530" s="570"/>
      <c r="W530" s="561"/>
      <c r="X530" s="524"/>
      <c r="Y530" s="524"/>
      <c r="Z530" s="524"/>
      <c r="AA530" s="524"/>
      <c r="AB530" s="524"/>
      <c r="AC530" s="524"/>
      <c r="AD530" s="524"/>
      <c r="AE530" s="524"/>
    </row>
    <row r="531" hidden="1">
      <c r="A531" s="183">
        <f t="shared" si="88"/>
        <v>519</v>
      </c>
      <c r="B531" s="181" t="str">
        <f t="shared" si="95"/>
        <v>P5</v>
      </c>
      <c r="C531" s="182" t="str">
        <f t="shared" si="110"/>
        <v>02</v>
      </c>
      <c r="D531" s="182" t="str">
        <f t="shared" si="140"/>
        <v>29</v>
      </c>
      <c r="E531" s="381" t="s">
        <v>2571</v>
      </c>
      <c r="F531" s="223" t="s">
        <v>43</v>
      </c>
      <c r="G531" s="610" t="s">
        <v>2403</v>
      </c>
      <c r="H531" s="611">
        <f t="shared" si="144"/>
        <v>1883749333</v>
      </c>
      <c r="I531" s="55"/>
      <c r="J531" s="55"/>
      <c r="K531" s="625">
        <v>2.109799253E9</v>
      </c>
      <c r="L531" s="625"/>
      <c r="M531" s="625"/>
      <c r="N531" s="625"/>
      <c r="O531" s="28"/>
      <c r="P531" s="42">
        <f t="shared" si="143"/>
        <v>100000000</v>
      </c>
      <c r="Q531" s="246" t="s">
        <v>0</v>
      </c>
      <c r="R531" s="631"/>
      <c r="S531" s="28"/>
      <c r="T531" s="130">
        <v>45772.0</v>
      </c>
      <c r="U531" s="47" t="s">
        <v>2570</v>
      </c>
      <c r="V531" s="570"/>
      <c r="W531" s="561"/>
      <c r="X531" s="524"/>
      <c r="Y531" s="524"/>
      <c r="Z531" s="524"/>
      <c r="AA531" s="524"/>
      <c r="AB531" s="524"/>
      <c r="AC531" s="524"/>
      <c r="AD531" s="524"/>
      <c r="AE531" s="524"/>
    </row>
    <row r="532" hidden="1">
      <c r="A532" s="183">
        <f t="shared" si="88"/>
        <v>520</v>
      </c>
      <c r="B532" s="181" t="str">
        <f t="shared" si="95"/>
        <v>P5</v>
      </c>
      <c r="C532" s="182" t="str">
        <f t="shared" si="110"/>
        <v>05</v>
      </c>
      <c r="D532" s="182" t="str">
        <f t="shared" si="140"/>
        <v>46</v>
      </c>
      <c r="E532" s="219" t="s">
        <v>2572</v>
      </c>
      <c r="F532" s="558" t="s">
        <v>2375</v>
      </c>
      <c r="G532" s="633" t="s">
        <v>2376</v>
      </c>
      <c r="H532" s="611">
        <f t="shared" si="144"/>
        <v>2242438511</v>
      </c>
      <c r="I532" s="632"/>
      <c r="J532" s="632"/>
      <c r="K532" s="612">
        <v>2.511531132E9</v>
      </c>
      <c r="L532" s="612"/>
      <c r="M532" s="612"/>
      <c r="N532" s="612"/>
      <c r="O532" s="28"/>
      <c r="P532" s="42">
        <f t="shared" si="143"/>
        <v>100000000</v>
      </c>
      <c r="Q532" s="246" t="s">
        <v>0</v>
      </c>
      <c r="R532" s="631"/>
      <c r="S532" s="28"/>
      <c r="T532" s="130">
        <v>45772.0</v>
      </c>
      <c r="U532" s="47" t="s">
        <v>2573</v>
      </c>
      <c r="V532" s="570"/>
      <c r="W532" s="561"/>
      <c r="X532" s="524"/>
      <c r="Y532" s="524"/>
      <c r="Z532" s="524"/>
      <c r="AA532" s="524"/>
      <c r="AB532" s="524"/>
      <c r="AC532" s="524"/>
      <c r="AD532" s="524"/>
      <c r="AE532" s="524"/>
    </row>
    <row r="533" hidden="1">
      <c r="A533" s="183">
        <f t="shared" si="88"/>
        <v>521</v>
      </c>
      <c r="B533" s="181" t="str">
        <f t="shared" si="95"/>
        <v>P3</v>
      </c>
      <c r="C533" s="182" t="str">
        <f t="shared" si="110"/>
        <v>06</v>
      </c>
      <c r="D533" s="182" t="str">
        <f t="shared" si="140"/>
        <v>40</v>
      </c>
      <c r="E533" s="219" t="s">
        <v>2574</v>
      </c>
      <c r="F533" s="558" t="s">
        <v>2375</v>
      </c>
      <c r="G533" s="97" t="s">
        <v>1055</v>
      </c>
      <c r="H533" s="611">
        <f t="shared" si="144"/>
        <v>2762919026</v>
      </c>
      <c r="I533" s="632"/>
      <c r="J533" s="632"/>
      <c r="K533" s="612">
        <v>3.094469309E9</v>
      </c>
      <c r="L533" s="612"/>
      <c r="M533" s="612"/>
      <c r="N533" s="612"/>
      <c r="O533" s="28"/>
      <c r="P533" s="42">
        <f t="shared" si="143"/>
        <v>100000000</v>
      </c>
      <c r="Q533" s="246" t="s">
        <v>0</v>
      </c>
      <c r="R533" s="631"/>
      <c r="S533" s="28"/>
      <c r="T533" s="130">
        <v>45772.0</v>
      </c>
      <c r="U533" s="47" t="s">
        <v>2575</v>
      </c>
      <c r="V533" s="570"/>
      <c r="W533" s="561"/>
      <c r="X533" s="524"/>
      <c r="Y533" s="524"/>
      <c r="Z533" s="524"/>
      <c r="AA533" s="524"/>
      <c r="AB533" s="524"/>
      <c r="AC533" s="524"/>
      <c r="AD533" s="524"/>
      <c r="AE533" s="524"/>
    </row>
    <row r="534" hidden="1">
      <c r="A534" s="183">
        <f t="shared" si="88"/>
        <v>522</v>
      </c>
      <c r="B534" s="181" t="str">
        <f t="shared" si="95"/>
        <v>P4</v>
      </c>
      <c r="C534" s="182" t="str">
        <f t="shared" si="110"/>
        <v>06</v>
      </c>
      <c r="D534" s="182" t="str">
        <f t="shared" si="140"/>
        <v>3A</v>
      </c>
      <c r="E534" s="219" t="s">
        <v>2576</v>
      </c>
      <c r="F534" s="220" t="s">
        <v>43</v>
      </c>
      <c r="G534" s="97" t="s">
        <v>2376</v>
      </c>
      <c r="H534" s="611">
        <f t="shared" si="144"/>
        <v>2839409648</v>
      </c>
      <c r="I534" s="37"/>
      <c r="J534" s="37"/>
      <c r="K534" s="245">
        <v>3.180138806E9</v>
      </c>
      <c r="L534" s="245"/>
      <c r="M534" s="245"/>
      <c r="N534" s="245"/>
      <c r="O534" s="28"/>
      <c r="P534" s="42">
        <f t="shared" si="143"/>
        <v>100000000</v>
      </c>
      <c r="Q534" s="246" t="s">
        <v>0</v>
      </c>
      <c r="R534" s="631"/>
      <c r="S534" s="28"/>
      <c r="T534" s="130">
        <v>45772.0</v>
      </c>
      <c r="U534" s="47" t="s">
        <v>2577</v>
      </c>
      <c r="V534" s="570"/>
      <c r="W534" s="217"/>
      <c r="X534" s="524"/>
      <c r="Y534" s="524"/>
      <c r="Z534" s="524"/>
      <c r="AA534" s="524"/>
      <c r="AB534" s="524"/>
      <c r="AC534" s="524"/>
      <c r="AD534" s="524"/>
      <c r="AE534" s="524"/>
    </row>
    <row r="535" hidden="1">
      <c r="A535" s="183">
        <f t="shared" si="88"/>
        <v>523</v>
      </c>
      <c r="B535" s="181" t="str">
        <f t="shared" si="95"/>
        <v>P5</v>
      </c>
      <c r="C535" s="182" t="str">
        <f t="shared" si="110"/>
        <v>03</v>
      </c>
      <c r="D535" s="182" t="str">
        <f t="shared" si="140"/>
        <v>21</v>
      </c>
      <c r="E535" s="219" t="s">
        <v>2578</v>
      </c>
      <c r="F535" s="220" t="s">
        <v>43</v>
      </c>
      <c r="G535" s="220" t="s">
        <v>2376</v>
      </c>
      <c r="H535" s="54">
        <f t="shared" si="144"/>
        <v>1906288230</v>
      </c>
      <c r="I535" s="53"/>
      <c r="J535" s="53"/>
      <c r="K535" s="245">
        <v>2.135042818E9</v>
      </c>
      <c r="L535" s="245"/>
      <c r="M535" s="245"/>
      <c r="N535" s="245"/>
      <c r="O535" s="28"/>
      <c r="P535" s="42">
        <f t="shared" si="143"/>
        <v>100000000</v>
      </c>
      <c r="Q535" s="223" t="s">
        <v>0</v>
      </c>
      <c r="R535" s="631"/>
      <c r="S535" s="28"/>
      <c r="T535" s="130">
        <v>45772.0</v>
      </c>
      <c r="U535" s="47" t="s">
        <v>2579</v>
      </c>
      <c r="V535" s="570"/>
      <c r="W535" s="217"/>
      <c r="X535" s="524"/>
      <c r="Y535" s="524"/>
      <c r="Z535" s="524"/>
      <c r="AA535" s="524"/>
      <c r="AB535" s="524"/>
      <c r="AC535" s="524"/>
      <c r="AD535" s="524"/>
      <c r="AE535" s="524"/>
    </row>
    <row r="536" hidden="1">
      <c r="A536" s="183">
        <f t="shared" si="88"/>
        <v>524</v>
      </c>
      <c r="B536" s="181" t="str">
        <f t="shared" si="95"/>
        <v>P5</v>
      </c>
      <c r="C536" s="182" t="str">
        <f t="shared" si="110"/>
        <v>06</v>
      </c>
      <c r="D536" s="182" t="str">
        <f t="shared" si="140"/>
        <v>24</v>
      </c>
      <c r="E536" s="591" t="s">
        <v>2580</v>
      </c>
      <c r="F536" s="558" t="s">
        <v>2375</v>
      </c>
      <c r="G536" s="633" t="s">
        <v>1055</v>
      </c>
      <c r="H536" s="611">
        <f t="shared" si="144"/>
        <v>1947382221</v>
      </c>
      <c r="I536" s="37"/>
      <c r="J536" s="37"/>
      <c r="K536" s="612">
        <v>2.181068088E9</v>
      </c>
      <c r="L536" s="612"/>
      <c r="M536" s="612"/>
      <c r="N536" s="612"/>
      <c r="O536" s="28"/>
      <c r="P536" s="42">
        <f t="shared" si="143"/>
        <v>100000000</v>
      </c>
      <c r="Q536" s="246" t="s">
        <v>0</v>
      </c>
      <c r="R536" s="631"/>
      <c r="S536" s="28"/>
      <c r="T536" s="130">
        <v>45772.0</v>
      </c>
      <c r="U536" s="47" t="s">
        <v>2581</v>
      </c>
      <c r="V536" s="570"/>
      <c r="W536" s="217"/>
      <c r="X536" s="524"/>
      <c r="Y536" s="524"/>
      <c r="Z536" s="524"/>
      <c r="AA536" s="524"/>
      <c r="AB536" s="524"/>
      <c r="AC536" s="524"/>
      <c r="AD536" s="524"/>
      <c r="AE536" s="524"/>
    </row>
    <row r="537" hidden="1">
      <c r="A537" s="183">
        <f t="shared" si="88"/>
        <v>525</v>
      </c>
      <c r="B537" s="181" t="str">
        <f t="shared" si="95"/>
        <v>P5</v>
      </c>
      <c r="C537" s="182" t="str">
        <f t="shared" si="110"/>
        <v>02</v>
      </c>
      <c r="D537" s="182" t="str">
        <f t="shared" si="140"/>
        <v>25</v>
      </c>
      <c r="E537" s="643" t="s">
        <v>2582</v>
      </c>
      <c r="F537" s="644" t="s">
        <v>2375</v>
      </c>
      <c r="G537" s="638" t="s">
        <v>2403</v>
      </c>
      <c r="H537" s="611">
        <f t="shared" si="144"/>
        <v>1883749333</v>
      </c>
      <c r="I537" s="37"/>
      <c r="J537" s="37"/>
      <c r="K537" s="638">
        <v>2.109799253E9</v>
      </c>
      <c r="L537" s="638"/>
      <c r="M537" s="638"/>
      <c r="N537" s="638"/>
      <c r="O537" s="28"/>
      <c r="P537" s="42">
        <f t="shared" si="143"/>
        <v>100000000</v>
      </c>
      <c r="Q537" s="246" t="s">
        <v>0</v>
      </c>
      <c r="R537" s="631"/>
      <c r="S537" s="28"/>
      <c r="T537" s="130">
        <v>45772.0</v>
      </c>
      <c r="U537" s="47" t="s">
        <v>2583</v>
      </c>
      <c r="V537" s="570"/>
      <c r="W537" s="217"/>
      <c r="X537" s="524"/>
      <c r="Y537" s="524"/>
      <c r="Z537" s="524"/>
      <c r="AA537" s="524"/>
      <c r="AB537" s="524"/>
      <c r="AC537" s="524"/>
      <c r="AD537" s="524"/>
      <c r="AE537" s="524"/>
    </row>
    <row r="538" hidden="1">
      <c r="A538" s="183">
        <f t="shared" si="88"/>
        <v>526</v>
      </c>
      <c r="B538" s="181" t="str">
        <f t="shared" si="95"/>
        <v>P5</v>
      </c>
      <c r="C538" s="182" t="str">
        <f t="shared" si="110"/>
        <v>02</v>
      </c>
      <c r="D538" s="182" t="str">
        <f t="shared" si="140"/>
        <v>27</v>
      </c>
      <c r="E538" s="643" t="s">
        <v>2584</v>
      </c>
      <c r="F538" s="644" t="s">
        <v>37</v>
      </c>
      <c r="G538" s="638" t="s">
        <v>2585</v>
      </c>
      <c r="H538" s="611">
        <f t="shared" si="144"/>
        <v>1283750006</v>
      </c>
      <c r="I538" s="632"/>
      <c r="J538" s="632"/>
      <c r="K538" s="612">
        <v>1.437800007E9</v>
      </c>
      <c r="L538" s="612"/>
      <c r="M538" s="612"/>
      <c r="N538" s="612"/>
      <c r="O538" s="28"/>
      <c r="P538" s="42">
        <f t="shared" si="143"/>
        <v>50000000</v>
      </c>
      <c r="Q538" s="246" t="s">
        <v>0</v>
      </c>
      <c r="R538" s="631"/>
      <c r="S538" s="28"/>
      <c r="T538" s="130">
        <v>45772.0</v>
      </c>
      <c r="U538" s="639" t="s">
        <v>2586</v>
      </c>
      <c r="V538" s="640"/>
      <c r="W538" s="561"/>
      <c r="X538" s="524"/>
      <c r="Y538" s="524"/>
      <c r="Z538" s="524"/>
      <c r="AA538" s="524"/>
      <c r="AB538" s="524"/>
      <c r="AC538" s="524"/>
      <c r="AD538" s="524"/>
      <c r="AE538" s="524"/>
    </row>
    <row r="539" hidden="1">
      <c r="A539" s="183">
        <f t="shared" si="88"/>
        <v>527</v>
      </c>
      <c r="B539" s="181" t="str">
        <f t="shared" si="95"/>
        <v>P5</v>
      </c>
      <c r="C539" s="182" t="str">
        <f t="shared" si="110"/>
        <v>03</v>
      </c>
      <c r="D539" s="182" t="str">
        <f t="shared" si="140"/>
        <v>18</v>
      </c>
      <c r="E539" s="219" t="s">
        <v>2587</v>
      </c>
      <c r="F539" s="220" t="s">
        <v>43</v>
      </c>
      <c r="G539" s="220" t="s">
        <v>2376</v>
      </c>
      <c r="H539" s="54">
        <f t="shared" si="144"/>
        <v>1906288230</v>
      </c>
      <c r="I539" s="53"/>
      <c r="J539" s="53"/>
      <c r="K539" s="245">
        <v>2.135042818E9</v>
      </c>
      <c r="L539" s="245"/>
      <c r="M539" s="245"/>
      <c r="N539" s="245"/>
      <c r="O539" s="28"/>
      <c r="P539" s="42">
        <f t="shared" si="143"/>
        <v>100000000</v>
      </c>
      <c r="Q539" s="223" t="s">
        <v>0</v>
      </c>
      <c r="R539" s="631"/>
      <c r="S539" s="28"/>
      <c r="T539" s="130">
        <v>45772.0</v>
      </c>
      <c r="U539" s="47" t="s">
        <v>2588</v>
      </c>
      <c r="V539" s="570"/>
      <c r="W539" s="217"/>
      <c r="X539" s="524"/>
      <c r="Y539" s="524"/>
      <c r="Z539" s="524"/>
      <c r="AA539" s="524"/>
      <c r="AB539" s="524"/>
      <c r="AC539" s="524"/>
      <c r="AD539" s="524"/>
      <c r="AE539" s="524"/>
    </row>
    <row r="540" hidden="1">
      <c r="A540" s="183">
        <f t="shared" si="88"/>
        <v>528</v>
      </c>
      <c r="B540" s="181" t="str">
        <f t="shared" si="95"/>
        <v>P5</v>
      </c>
      <c r="C540" s="182" t="str">
        <f t="shared" si="110"/>
        <v>03</v>
      </c>
      <c r="D540" s="182" t="str">
        <f t="shared" si="140"/>
        <v>20</v>
      </c>
      <c r="E540" s="219" t="s">
        <v>2589</v>
      </c>
      <c r="F540" s="220" t="s">
        <v>37</v>
      </c>
      <c r="G540" s="538">
        <v>45960.0</v>
      </c>
      <c r="H540" s="54">
        <f t="shared" si="144"/>
        <v>1304970021</v>
      </c>
      <c r="I540" s="53"/>
      <c r="J540" s="53"/>
      <c r="K540" s="245">
        <v>1.461566424E9</v>
      </c>
      <c r="L540" s="245"/>
      <c r="M540" s="245"/>
      <c r="N540" s="245"/>
      <c r="O540" s="28"/>
      <c r="P540" s="42">
        <f t="shared" si="143"/>
        <v>50000000</v>
      </c>
      <c r="Q540" s="223" t="s">
        <v>0</v>
      </c>
      <c r="R540" s="631"/>
      <c r="S540" s="28"/>
      <c r="T540" s="130">
        <v>45772.0</v>
      </c>
      <c r="U540" s="47" t="s">
        <v>2590</v>
      </c>
      <c r="V540" s="570"/>
      <c r="W540" s="217"/>
      <c r="X540" s="524"/>
      <c r="Y540" s="524"/>
      <c r="Z540" s="524"/>
      <c r="AA540" s="524"/>
      <c r="AB540" s="524"/>
      <c r="AC540" s="524"/>
      <c r="AD540" s="524"/>
      <c r="AE540" s="524"/>
    </row>
    <row r="541" hidden="1">
      <c r="A541" s="183">
        <f t="shared" si="88"/>
        <v>529</v>
      </c>
      <c r="B541" s="181" t="str">
        <f t="shared" si="95"/>
        <v>P5</v>
      </c>
      <c r="C541" s="182" t="str">
        <f t="shared" si="110"/>
        <v>05</v>
      </c>
      <c r="D541" s="182" t="str">
        <f t="shared" si="140"/>
        <v>41</v>
      </c>
      <c r="E541" s="591" t="s">
        <v>2591</v>
      </c>
      <c r="F541" s="558" t="s">
        <v>2375</v>
      </c>
      <c r="G541" s="633" t="s">
        <v>2403</v>
      </c>
      <c r="H541" s="611">
        <f t="shared" si="144"/>
        <v>2237563646</v>
      </c>
      <c r="I541" s="632"/>
      <c r="J541" s="632"/>
      <c r="K541" s="612">
        <v>2.506071284E9</v>
      </c>
      <c r="L541" s="612"/>
      <c r="M541" s="612"/>
      <c r="N541" s="612"/>
      <c r="O541" s="28"/>
      <c r="P541" s="42">
        <f t="shared" si="143"/>
        <v>100000000</v>
      </c>
      <c r="Q541" s="246" t="s">
        <v>0</v>
      </c>
      <c r="R541" s="631"/>
      <c r="S541" s="28"/>
      <c r="T541" s="130">
        <v>45772.0</v>
      </c>
      <c r="U541" s="47" t="s">
        <v>2592</v>
      </c>
      <c r="V541" s="570"/>
      <c r="W541" s="561"/>
      <c r="X541" s="524"/>
      <c r="Y541" s="524"/>
      <c r="Z541" s="524"/>
      <c r="AA541" s="524"/>
      <c r="AB541" s="524"/>
      <c r="AC541" s="524"/>
      <c r="AD541" s="524"/>
      <c r="AE541" s="524"/>
    </row>
    <row r="542" hidden="1">
      <c r="A542" s="183">
        <f t="shared" si="88"/>
        <v>530</v>
      </c>
      <c r="B542" s="112" t="str">
        <f t="shared" si="95"/>
        <v>P5</v>
      </c>
      <c r="C542" s="645" t="str">
        <f t="shared" si="110"/>
        <v>06</v>
      </c>
      <c r="D542" s="645" t="str">
        <f t="shared" si="140"/>
        <v>25</v>
      </c>
      <c r="E542" s="591" t="s">
        <v>2593</v>
      </c>
      <c r="F542" s="558" t="s">
        <v>2375</v>
      </c>
      <c r="G542" s="633" t="s">
        <v>1055</v>
      </c>
      <c r="H542" s="611">
        <f t="shared" si="144"/>
        <v>1947382221</v>
      </c>
      <c r="I542" s="632"/>
      <c r="J542" s="632"/>
      <c r="K542" s="612">
        <v>2.181068088E9</v>
      </c>
      <c r="L542" s="612"/>
      <c r="M542" s="612"/>
      <c r="N542" s="612"/>
      <c r="O542" s="28"/>
      <c r="P542" s="42">
        <f t="shared" si="143"/>
        <v>100000000</v>
      </c>
      <c r="Q542" s="246" t="s">
        <v>0</v>
      </c>
      <c r="R542" s="631"/>
      <c r="S542" s="28"/>
      <c r="T542" s="130">
        <v>45772.0</v>
      </c>
      <c r="U542" s="47" t="s">
        <v>2594</v>
      </c>
      <c r="V542" s="570"/>
      <c r="W542" s="561"/>
      <c r="X542" s="524"/>
      <c r="Y542" s="524"/>
      <c r="Z542" s="524"/>
      <c r="AA542" s="524"/>
      <c r="AB542" s="524"/>
      <c r="AC542" s="524"/>
      <c r="AD542" s="524"/>
      <c r="AE542" s="524"/>
    </row>
    <row r="543" hidden="1">
      <c r="A543" s="183">
        <f t="shared" si="88"/>
        <v>531</v>
      </c>
      <c r="B543" s="181" t="str">
        <f t="shared" si="95"/>
        <v>P5</v>
      </c>
      <c r="C543" s="182" t="str">
        <f t="shared" si="110"/>
        <v>06</v>
      </c>
      <c r="D543" s="182" t="str">
        <f t="shared" si="140"/>
        <v>26</v>
      </c>
      <c r="E543" s="219" t="s">
        <v>2595</v>
      </c>
      <c r="F543" s="220" t="s">
        <v>43</v>
      </c>
      <c r="G543" s="220" t="s">
        <v>1055</v>
      </c>
      <c r="H543" s="54">
        <f t="shared" si="144"/>
        <v>1947382221</v>
      </c>
      <c r="I543" s="611"/>
      <c r="J543" s="611"/>
      <c r="K543" s="245">
        <v>2.181068088E9</v>
      </c>
      <c r="L543" s="245"/>
      <c r="M543" s="245"/>
      <c r="N543" s="245"/>
      <c r="O543" s="28"/>
      <c r="P543" s="42">
        <f t="shared" si="143"/>
        <v>100000000</v>
      </c>
      <c r="Q543" s="223" t="s">
        <v>0</v>
      </c>
      <c r="R543" s="631"/>
      <c r="S543" s="28"/>
      <c r="T543" s="130">
        <v>45772.0</v>
      </c>
      <c r="U543" s="47" t="s">
        <v>2596</v>
      </c>
      <c r="V543" s="570"/>
      <c r="W543" s="217"/>
      <c r="X543" s="524"/>
      <c r="Y543" s="524"/>
      <c r="Z543" s="524"/>
      <c r="AA543" s="524"/>
      <c r="AB543" s="524"/>
      <c r="AC543" s="524"/>
      <c r="AD543" s="524"/>
      <c r="AE543" s="524"/>
    </row>
    <row r="544" hidden="1">
      <c r="A544" s="183">
        <f t="shared" si="88"/>
        <v>532</v>
      </c>
      <c r="B544" s="112" t="str">
        <f t="shared" si="95"/>
        <v>P5</v>
      </c>
      <c r="C544" s="645" t="str">
        <f t="shared" si="110"/>
        <v>06</v>
      </c>
      <c r="D544" s="645" t="str">
        <f t="shared" si="140"/>
        <v>27</v>
      </c>
      <c r="E544" s="591" t="s">
        <v>2597</v>
      </c>
      <c r="F544" s="558" t="s">
        <v>37</v>
      </c>
      <c r="G544" s="633" t="s">
        <v>1758</v>
      </c>
      <c r="H544" s="611">
        <f t="shared" si="144"/>
        <v>1389052521</v>
      </c>
      <c r="I544" s="646"/>
      <c r="J544" s="646"/>
      <c r="K544" s="612">
        <v>1.555738824E9</v>
      </c>
      <c r="L544" s="612"/>
      <c r="M544" s="612"/>
      <c r="N544" s="612"/>
      <c r="O544" s="28"/>
      <c r="P544" s="42">
        <f t="shared" si="143"/>
        <v>50000000</v>
      </c>
      <c r="Q544" s="246" t="s">
        <v>0</v>
      </c>
      <c r="R544" s="631"/>
      <c r="S544" s="28"/>
      <c r="T544" s="130">
        <v>45772.0</v>
      </c>
      <c r="U544" s="47" t="s">
        <v>2598</v>
      </c>
      <c r="V544" s="570"/>
      <c r="W544" s="217"/>
      <c r="X544" s="524"/>
      <c r="Y544" s="524"/>
      <c r="Z544" s="524"/>
      <c r="AA544" s="524"/>
      <c r="AB544" s="524"/>
      <c r="AC544" s="524"/>
      <c r="AD544" s="524"/>
      <c r="AE544" s="524"/>
    </row>
    <row r="545" hidden="1">
      <c r="A545" s="183">
        <f t="shared" si="88"/>
        <v>533</v>
      </c>
      <c r="B545" s="181" t="str">
        <f t="shared" si="95"/>
        <v>P5</v>
      </c>
      <c r="C545" s="182" t="str">
        <f t="shared" si="110"/>
        <v>06</v>
      </c>
      <c r="D545" s="182" t="str">
        <f t="shared" si="140"/>
        <v>31</v>
      </c>
      <c r="E545" s="591" t="s">
        <v>2599</v>
      </c>
      <c r="F545" s="558" t="s">
        <v>2375</v>
      </c>
      <c r="G545" s="633" t="s">
        <v>1055</v>
      </c>
      <c r="H545" s="611">
        <f t="shared" si="144"/>
        <v>1947382221</v>
      </c>
      <c r="I545" s="37"/>
      <c r="J545" s="37"/>
      <c r="K545" s="612">
        <v>2.181068088E9</v>
      </c>
      <c r="L545" s="612"/>
      <c r="M545" s="612"/>
      <c r="N545" s="612"/>
      <c r="O545" s="28"/>
      <c r="P545" s="42">
        <f t="shared" si="143"/>
        <v>100000000</v>
      </c>
      <c r="Q545" s="246" t="s">
        <v>0</v>
      </c>
      <c r="R545" s="631"/>
      <c r="S545" s="28"/>
      <c r="T545" s="130">
        <v>45772.0</v>
      </c>
      <c r="U545" s="47" t="s">
        <v>2600</v>
      </c>
      <c r="V545" s="570"/>
      <c r="W545" s="217"/>
      <c r="X545" s="524"/>
      <c r="Y545" s="524"/>
      <c r="Z545" s="524"/>
      <c r="AA545" s="524"/>
      <c r="AB545" s="524"/>
      <c r="AC545" s="524"/>
      <c r="AD545" s="524"/>
      <c r="AE545" s="524"/>
    </row>
    <row r="546" hidden="1">
      <c r="A546" s="183">
        <f t="shared" si="88"/>
        <v>534</v>
      </c>
      <c r="B546" s="112" t="str">
        <f t="shared" si="95"/>
        <v>P5</v>
      </c>
      <c r="C546" s="645" t="str">
        <f t="shared" si="110"/>
        <v>06</v>
      </c>
      <c r="D546" s="645" t="str">
        <f t="shared" si="140"/>
        <v>32</v>
      </c>
      <c r="E546" s="591" t="s">
        <v>2601</v>
      </c>
      <c r="F546" s="558" t="s">
        <v>2375</v>
      </c>
      <c r="G546" s="633" t="s">
        <v>1055</v>
      </c>
      <c r="H546" s="611">
        <f t="shared" si="144"/>
        <v>1947382221</v>
      </c>
      <c r="I546" s="632"/>
      <c r="J546" s="632"/>
      <c r="K546" s="612">
        <v>2.181068088E9</v>
      </c>
      <c r="L546" s="612"/>
      <c r="M546" s="612"/>
      <c r="N546" s="612"/>
      <c r="O546" s="28"/>
      <c r="P546" s="42">
        <f t="shared" si="143"/>
        <v>100000000</v>
      </c>
      <c r="Q546" s="246" t="s">
        <v>0</v>
      </c>
      <c r="R546" s="631"/>
      <c r="S546" s="28"/>
      <c r="T546" s="130">
        <v>45772.0</v>
      </c>
      <c r="U546" s="47" t="s">
        <v>2602</v>
      </c>
      <c r="V546" s="570"/>
      <c r="W546" s="561"/>
      <c r="X546" s="524"/>
      <c r="Y546" s="524"/>
      <c r="Z546" s="524"/>
      <c r="AA546" s="524"/>
      <c r="AB546" s="524"/>
      <c r="AC546" s="524"/>
      <c r="AD546" s="524"/>
      <c r="AE546" s="524"/>
    </row>
    <row r="547" hidden="1">
      <c r="A547" s="183">
        <f t="shared" si="88"/>
        <v>535</v>
      </c>
      <c r="B547" s="181" t="str">
        <f t="shared" si="95"/>
        <v>P5</v>
      </c>
      <c r="C547" s="182" t="str">
        <f t="shared" si="110"/>
        <v>08</v>
      </c>
      <c r="D547" s="182" t="str">
        <f t="shared" si="140"/>
        <v>48</v>
      </c>
      <c r="E547" s="219" t="s">
        <v>2603</v>
      </c>
      <c r="F547" s="558" t="s">
        <v>2375</v>
      </c>
      <c r="G547" s="633" t="s">
        <v>1055</v>
      </c>
      <c r="H547" s="611">
        <f t="shared" si="144"/>
        <v>2312103094</v>
      </c>
      <c r="I547" s="632"/>
      <c r="J547" s="632"/>
      <c r="K547" s="612">
        <v>2.589555465E9</v>
      </c>
      <c r="L547" s="612"/>
      <c r="M547" s="612"/>
      <c r="N547" s="612"/>
      <c r="O547" s="28"/>
      <c r="P547" s="42">
        <f t="shared" si="143"/>
        <v>100000000</v>
      </c>
      <c r="Q547" s="246" t="s">
        <v>0</v>
      </c>
      <c r="R547" s="631"/>
      <c r="S547" s="28"/>
      <c r="T547" s="130">
        <v>45772.0</v>
      </c>
      <c r="U547" s="47" t="s">
        <v>2604</v>
      </c>
      <c r="V547" s="570"/>
      <c r="W547" s="561"/>
      <c r="X547" s="524"/>
      <c r="Y547" s="524"/>
      <c r="Z547" s="524"/>
      <c r="AA547" s="524"/>
      <c r="AB547" s="524"/>
      <c r="AC547" s="524"/>
      <c r="AD547" s="524"/>
      <c r="AE547" s="524"/>
    </row>
    <row r="548" hidden="1">
      <c r="A548" s="183">
        <f t="shared" si="88"/>
        <v>536</v>
      </c>
      <c r="B548" s="181" t="str">
        <f t="shared" si="95"/>
        <v>P5</v>
      </c>
      <c r="C548" s="182" t="str">
        <f t="shared" si="110"/>
        <v>08</v>
      </c>
      <c r="D548" s="182" t="str">
        <f t="shared" si="140"/>
        <v>50</v>
      </c>
      <c r="E548" s="219" t="s">
        <v>2605</v>
      </c>
      <c r="F548" s="558" t="s">
        <v>2375</v>
      </c>
      <c r="G548" s="633" t="s">
        <v>2376</v>
      </c>
      <c r="H548" s="611">
        <f t="shared" si="144"/>
        <v>2307087687</v>
      </c>
      <c r="I548" s="632"/>
      <c r="J548" s="632"/>
      <c r="K548" s="612">
        <v>2.583938209E9</v>
      </c>
      <c r="L548" s="612"/>
      <c r="M548" s="612"/>
      <c r="N548" s="612"/>
      <c r="O548" s="28"/>
      <c r="P548" s="42">
        <f t="shared" si="143"/>
        <v>100000000</v>
      </c>
      <c r="Q548" s="246" t="s">
        <v>0</v>
      </c>
      <c r="R548" s="631"/>
      <c r="S548" s="28"/>
      <c r="T548" s="130">
        <v>45772.0</v>
      </c>
      <c r="U548" s="47" t="s">
        <v>2606</v>
      </c>
      <c r="V548" s="570"/>
      <c r="W548" s="561"/>
      <c r="X548" s="524"/>
      <c r="Y548" s="524"/>
      <c r="Z548" s="524"/>
      <c r="AA548" s="524"/>
      <c r="AB548" s="524"/>
      <c r="AC548" s="524"/>
      <c r="AD548" s="524"/>
      <c r="AE548" s="524"/>
    </row>
    <row r="549" hidden="1">
      <c r="A549" s="183">
        <f t="shared" si="88"/>
        <v>537</v>
      </c>
      <c r="B549" s="181" t="str">
        <f t="shared" si="95"/>
        <v>P3</v>
      </c>
      <c r="C549" s="182" t="str">
        <f t="shared" si="110"/>
        <v>03</v>
      </c>
      <c r="D549" s="182" t="str">
        <f t="shared" si="140"/>
        <v>28</v>
      </c>
      <c r="E549" s="626" t="s">
        <v>2607</v>
      </c>
      <c r="F549" s="592" t="s">
        <v>37</v>
      </c>
      <c r="G549" s="592" t="s">
        <v>2522</v>
      </c>
      <c r="H549" s="54">
        <f t="shared" si="144"/>
        <v>1434054999</v>
      </c>
      <c r="I549" s="611"/>
      <c r="J549" s="611"/>
      <c r="K549" s="344">
        <v>1.606141599E9</v>
      </c>
      <c r="L549" s="344"/>
      <c r="M549" s="344"/>
      <c r="N549" s="344"/>
      <c r="O549" s="28"/>
      <c r="P549" s="42">
        <f t="shared" si="143"/>
        <v>50000000</v>
      </c>
      <c r="Q549" s="223" t="s">
        <v>0</v>
      </c>
      <c r="R549" s="631"/>
      <c r="S549" s="28"/>
      <c r="T549" s="130">
        <v>45772.0</v>
      </c>
      <c r="U549" s="47" t="s">
        <v>2608</v>
      </c>
      <c r="V549" s="570"/>
      <c r="W549" s="217"/>
      <c r="X549" s="524"/>
      <c r="Y549" s="524"/>
      <c r="Z549" s="524"/>
      <c r="AA549" s="524"/>
      <c r="AB549" s="524"/>
      <c r="AC549" s="524"/>
      <c r="AD549" s="524"/>
      <c r="AE549" s="524"/>
    </row>
    <row r="550" hidden="1">
      <c r="A550" s="183">
        <f t="shared" si="88"/>
        <v>538</v>
      </c>
      <c r="B550" s="181" t="str">
        <f t="shared" si="95"/>
        <v>P3</v>
      </c>
      <c r="C550" s="182" t="str">
        <f t="shared" si="110"/>
        <v>03</v>
      </c>
      <c r="D550" s="182" t="str">
        <f t="shared" si="140"/>
        <v>23</v>
      </c>
      <c r="E550" s="626" t="s">
        <v>2609</v>
      </c>
      <c r="F550" s="592" t="s">
        <v>43</v>
      </c>
      <c r="G550" s="592" t="s">
        <v>2084</v>
      </c>
      <c r="H550" s="54">
        <f t="shared" si="144"/>
        <v>2008077289</v>
      </c>
      <c r="I550" s="611"/>
      <c r="J550" s="611"/>
      <c r="K550" s="344">
        <v>2.249046564E9</v>
      </c>
      <c r="L550" s="344"/>
      <c r="M550" s="344"/>
      <c r="N550" s="344"/>
      <c r="O550" s="28"/>
      <c r="P550" s="42">
        <f t="shared" si="143"/>
        <v>100000000</v>
      </c>
      <c r="Q550" s="223" t="s">
        <v>0</v>
      </c>
      <c r="R550" s="631"/>
      <c r="S550" s="28"/>
      <c r="T550" s="130">
        <v>45772.0</v>
      </c>
      <c r="U550" s="47" t="s">
        <v>2610</v>
      </c>
      <c r="V550" s="570"/>
      <c r="W550" s="217"/>
      <c r="X550" s="524"/>
      <c r="Y550" s="524"/>
      <c r="Z550" s="524"/>
      <c r="AA550" s="524"/>
      <c r="AB550" s="524"/>
      <c r="AC550" s="524"/>
      <c r="AD550" s="524"/>
      <c r="AE550" s="524"/>
    </row>
    <row r="551" hidden="1">
      <c r="A551" s="183">
        <f t="shared" si="88"/>
        <v>539</v>
      </c>
      <c r="B551" s="181" t="str">
        <f t="shared" si="95"/>
        <v>P3</v>
      </c>
      <c r="C551" s="182" t="str">
        <f t="shared" si="110"/>
        <v>06</v>
      </c>
      <c r="D551" s="182" t="str">
        <f t="shared" si="140"/>
        <v>42</v>
      </c>
      <c r="E551" s="219" t="s">
        <v>2611</v>
      </c>
      <c r="F551" s="558" t="s">
        <v>37</v>
      </c>
      <c r="G551" s="97" t="s">
        <v>2522</v>
      </c>
      <c r="H551" s="611">
        <f t="shared" si="144"/>
        <v>1978406879</v>
      </c>
      <c r="I551" s="632"/>
      <c r="J551" s="632"/>
      <c r="K551" s="612">
        <v>2.215815704E9</v>
      </c>
      <c r="L551" s="612"/>
      <c r="M551" s="612"/>
      <c r="N551" s="612"/>
      <c r="O551" s="28"/>
      <c r="P551" s="42">
        <f t="shared" si="143"/>
        <v>50000000</v>
      </c>
      <c r="Q551" s="246" t="s">
        <v>0</v>
      </c>
      <c r="R551" s="631"/>
      <c r="S551" s="28"/>
      <c r="T551" s="130">
        <v>45772.0</v>
      </c>
      <c r="U551" s="47" t="s">
        <v>2612</v>
      </c>
      <c r="V551" s="570"/>
      <c r="W551" s="561"/>
      <c r="X551" s="524"/>
      <c r="Y551" s="524"/>
      <c r="Z551" s="524"/>
      <c r="AA551" s="524"/>
      <c r="AB551" s="524"/>
      <c r="AC551" s="524"/>
      <c r="AD551" s="524"/>
      <c r="AE551" s="524"/>
    </row>
    <row r="552" ht="27.0" hidden="1" customHeight="1">
      <c r="A552" s="183">
        <f t="shared" si="88"/>
        <v>540</v>
      </c>
      <c r="B552" s="181" t="str">
        <f t="shared" si="95"/>
        <v>P8</v>
      </c>
      <c r="C552" s="182" t="str">
        <f t="shared" si="110"/>
        <v>06</v>
      </c>
      <c r="D552" s="182" t="str">
        <f t="shared" ref="D552:D564" si="145">RIGHT(E552,2.2)</f>
        <v>31</v>
      </c>
      <c r="E552" s="183" t="s">
        <v>2613</v>
      </c>
      <c r="F552" s="210" t="s">
        <v>43</v>
      </c>
      <c r="G552" s="344" t="s">
        <v>2376</v>
      </c>
      <c r="H552" s="148"/>
      <c r="I552" s="345"/>
      <c r="J552" s="345"/>
      <c r="K552" s="344">
        <v>2.29890718E9</v>
      </c>
      <c r="L552" s="344"/>
      <c r="M552" s="344"/>
      <c r="N552" s="344"/>
      <c r="O552" s="544" t="s">
        <v>135</v>
      </c>
      <c r="P552" s="42">
        <f t="shared" si="143"/>
        <v>100000000</v>
      </c>
      <c r="Q552" s="246" t="s">
        <v>0</v>
      </c>
      <c r="R552" s="549" t="s">
        <v>2613</v>
      </c>
      <c r="S552" s="569" t="s">
        <v>2614</v>
      </c>
      <c r="T552" s="130"/>
      <c r="U552" s="47" t="s">
        <v>2270</v>
      </c>
      <c r="V552" s="570"/>
      <c r="W552" s="217"/>
      <c r="X552" s="524"/>
      <c r="Y552" s="524"/>
      <c r="Z552" s="524"/>
      <c r="AA552" s="524"/>
      <c r="AB552" s="524"/>
      <c r="AC552" s="524"/>
      <c r="AD552" s="524"/>
      <c r="AE552" s="524"/>
    </row>
    <row r="553" ht="22.5" hidden="1" customHeight="1">
      <c r="A553" s="183">
        <f t="shared" si="88"/>
        <v>541</v>
      </c>
      <c r="B553" s="181" t="str">
        <f t="shared" si="95"/>
        <v>P5</v>
      </c>
      <c r="C553" s="182" t="str">
        <f t="shared" si="110"/>
        <v>03</v>
      </c>
      <c r="D553" s="182" t="str">
        <f t="shared" si="145"/>
        <v>23</v>
      </c>
      <c r="E553" s="183" t="s">
        <v>2615</v>
      </c>
      <c r="F553" s="220" t="s">
        <v>43</v>
      </c>
      <c r="G553" s="220" t="s">
        <v>2616</v>
      </c>
      <c r="H553" s="54">
        <f t="shared" ref="H553:H554" si="146">K553/1.12</f>
        <v>2038899586</v>
      </c>
      <c r="I553" s="52"/>
      <c r="J553" s="52"/>
      <c r="K553" s="245">
        <v>2.283567536E9</v>
      </c>
      <c r="L553" s="245"/>
      <c r="M553" s="245"/>
      <c r="N553" s="245"/>
      <c r="O553" s="200" t="s">
        <v>52</v>
      </c>
      <c r="P553" s="42">
        <f t="shared" si="143"/>
        <v>100000000</v>
      </c>
      <c r="Q553" s="223" t="s">
        <v>0</v>
      </c>
      <c r="R553" s="571" t="s">
        <v>2615</v>
      </c>
      <c r="S553" s="28" t="s">
        <v>2357</v>
      </c>
      <c r="T553" s="130">
        <v>45772.0</v>
      </c>
      <c r="U553" s="47" t="s">
        <v>2312</v>
      </c>
      <c r="V553" s="570"/>
      <c r="W553" s="217"/>
      <c r="X553" s="524"/>
      <c r="Y553" s="524"/>
      <c r="Z553" s="524"/>
      <c r="AA553" s="524"/>
      <c r="AB553" s="524"/>
      <c r="AC553" s="524"/>
      <c r="AD553" s="524"/>
      <c r="AE553" s="524"/>
    </row>
    <row r="554" ht="27.0" hidden="1" customHeight="1">
      <c r="A554" s="183">
        <f t="shared" si="88"/>
        <v>542</v>
      </c>
      <c r="B554" s="181" t="str">
        <f t="shared" si="95"/>
        <v>P5</v>
      </c>
      <c r="C554" s="182" t="str">
        <f t="shared" si="110"/>
        <v>08</v>
      </c>
      <c r="D554" s="182" t="str">
        <f t="shared" si="145"/>
        <v>01</v>
      </c>
      <c r="E554" s="219" t="s">
        <v>2617</v>
      </c>
      <c r="F554" s="558" t="s">
        <v>37</v>
      </c>
      <c r="G554" s="642">
        <v>45960.0</v>
      </c>
      <c r="H554" s="611">
        <f t="shared" si="146"/>
        <v>1644238417</v>
      </c>
      <c r="I554" s="632"/>
      <c r="J554" s="632"/>
      <c r="K554" s="612">
        <v>1.841547027E9</v>
      </c>
      <c r="L554" s="612"/>
      <c r="M554" s="612"/>
      <c r="N554" s="612"/>
      <c r="O554" s="28"/>
      <c r="P554" s="42">
        <f t="shared" si="143"/>
        <v>50000000</v>
      </c>
      <c r="Q554" s="246" t="s">
        <v>0</v>
      </c>
      <c r="R554" s="647" t="s">
        <v>2617</v>
      </c>
      <c r="S554" s="569" t="s">
        <v>2618</v>
      </c>
      <c r="T554" s="130">
        <v>45772.0</v>
      </c>
      <c r="U554" s="47" t="s">
        <v>2619</v>
      </c>
      <c r="V554" s="570"/>
      <c r="W554" s="561"/>
      <c r="X554" s="524"/>
      <c r="Y554" s="524"/>
      <c r="Z554" s="524"/>
      <c r="AA554" s="524"/>
      <c r="AB554" s="524"/>
      <c r="AC554" s="524"/>
      <c r="AD554" s="524"/>
      <c r="AE554" s="524"/>
    </row>
    <row r="555" ht="26.25" hidden="1" customHeight="1">
      <c r="A555" s="183">
        <f t="shared" si="88"/>
        <v>543</v>
      </c>
      <c r="B555" s="181" t="str">
        <f t="shared" si="95"/>
        <v>P9</v>
      </c>
      <c r="C555" s="182" t="str">
        <f t="shared" si="110"/>
        <v>02</v>
      </c>
      <c r="D555" s="182" t="str">
        <f t="shared" si="145"/>
        <v>26</v>
      </c>
      <c r="E555" s="527" t="s">
        <v>2620</v>
      </c>
      <c r="F555" s="43" t="s">
        <v>43</v>
      </c>
      <c r="G555" s="43" t="s">
        <v>2369</v>
      </c>
      <c r="H555" s="148"/>
      <c r="I555" s="527"/>
      <c r="J555" s="527"/>
      <c r="K555" s="528">
        <v>2.113618041E9</v>
      </c>
      <c r="L555" s="528"/>
      <c r="M555" s="528"/>
      <c r="N555" s="528"/>
      <c r="O555" s="43" t="s">
        <v>52</v>
      </c>
      <c r="P555" s="42">
        <f t="shared" si="143"/>
        <v>100000000</v>
      </c>
      <c r="Q555" s="246" t="s">
        <v>0</v>
      </c>
      <c r="R555" s="599" t="s">
        <v>2620</v>
      </c>
      <c r="S555" s="600" t="s">
        <v>2621</v>
      </c>
      <c r="T555" s="527"/>
      <c r="U555" s="601"/>
      <c r="V555" s="602"/>
      <c r="W555" s="556"/>
      <c r="X555" s="557"/>
      <c r="Y555" s="557"/>
      <c r="Z555" s="557"/>
      <c r="AA555" s="557"/>
      <c r="AB555" s="557"/>
      <c r="AC555" s="557"/>
      <c r="AD555" s="557"/>
      <c r="AE555" s="557"/>
    </row>
    <row r="556" ht="26.25" hidden="1" customHeight="1">
      <c r="A556" s="183">
        <f t="shared" si="88"/>
        <v>544</v>
      </c>
      <c r="B556" s="181" t="str">
        <f t="shared" si="95"/>
        <v>P9</v>
      </c>
      <c r="C556" s="182" t="str">
        <f t="shared" si="110"/>
        <v>02</v>
      </c>
      <c r="D556" s="182" t="str">
        <f t="shared" si="145"/>
        <v>28</v>
      </c>
      <c r="E556" s="527" t="s">
        <v>2622</v>
      </c>
      <c r="F556" s="43" t="s">
        <v>43</v>
      </c>
      <c r="G556" s="43" t="s">
        <v>126</v>
      </c>
      <c r="H556" s="148"/>
      <c r="I556" s="527"/>
      <c r="J556" s="527"/>
      <c r="K556" s="528">
        <v>2.107346441E9</v>
      </c>
      <c r="L556" s="528"/>
      <c r="M556" s="528"/>
      <c r="N556" s="528"/>
      <c r="O556" s="43" t="s">
        <v>52</v>
      </c>
      <c r="P556" s="42">
        <f t="shared" si="143"/>
        <v>100000000</v>
      </c>
      <c r="Q556" s="246" t="s">
        <v>0</v>
      </c>
      <c r="R556" s="599" t="s">
        <v>2622</v>
      </c>
      <c r="S556" s="600" t="s">
        <v>2623</v>
      </c>
      <c r="T556" s="527"/>
      <c r="U556" s="601"/>
      <c r="V556" s="602"/>
      <c r="W556" s="556"/>
      <c r="X556" s="557"/>
      <c r="Y556" s="557"/>
      <c r="Z556" s="557"/>
      <c r="AA556" s="557"/>
      <c r="AB556" s="557"/>
      <c r="AC556" s="557"/>
      <c r="AD556" s="557"/>
      <c r="AE556" s="557"/>
    </row>
    <row r="557" ht="26.25" hidden="1" customHeight="1">
      <c r="A557" s="183">
        <f t="shared" si="88"/>
        <v>545</v>
      </c>
      <c r="B557" s="181" t="str">
        <f t="shared" si="95"/>
        <v>P9</v>
      </c>
      <c r="C557" s="182" t="str">
        <f t="shared" si="110"/>
        <v>02</v>
      </c>
      <c r="D557" s="182" t="str">
        <f t="shared" si="145"/>
        <v>30</v>
      </c>
      <c r="E557" s="527" t="s">
        <v>2624</v>
      </c>
      <c r="F557" s="43" t="s">
        <v>32</v>
      </c>
      <c r="G557" s="43" t="s">
        <v>2625</v>
      </c>
      <c r="H557" s="148"/>
      <c r="I557" s="527"/>
      <c r="J557" s="527"/>
      <c r="K557" s="528">
        <v>3.184582925E9</v>
      </c>
      <c r="L557" s="528"/>
      <c r="M557" s="528"/>
      <c r="N557" s="528"/>
      <c r="O557" s="43" t="s">
        <v>52</v>
      </c>
      <c r="P557" s="42">
        <f t="shared" si="143"/>
        <v>150000000</v>
      </c>
      <c r="Q557" s="246" t="s">
        <v>0</v>
      </c>
      <c r="R557" s="599" t="s">
        <v>2624</v>
      </c>
      <c r="S557" s="600" t="s">
        <v>2626</v>
      </c>
      <c r="T557" s="527"/>
      <c r="U557" s="601"/>
      <c r="V557" s="602"/>
      <c r="W557" s="556"/>
      <c r="X557" s="557"/>
      <c r="Y557" s="557"/>
      <c r="Z557" s="557"/>
      <c r="AA557" s="557"/>
      <c r="AB557" s="557"/>
      <c r="AC557" s="557"/>
      <c r="AD557" s="557"/>
      <c r="AE557" s="557"/>
    </row>
    <row r="558" ht="26.25" hidden="1" customHeight="1">
      <c r="A558" s="183">
        <f t="shared" si="88"/>
        <v>546</v>
      </c>
      <c r="B558" s="181" t="str">
        <f t="shared" si="95"/>
        <v>P9</v>
      </c>
      <c r="C558" s="182" t="str">
        <f t="shared" si="110"/>
        <v>05</v>
      </c>
      <c r="D558" s="182" t="str">
        <f t="shared" si="145"/>
        <v>2B</v>
      </c>
      <c r="E558" s="527" t="s">
        <v>2627</v>
      </c>
      <c r="F558" s="43" t="s">
        <v>37</v>
      </c>
      <c r="G558" s="43" t="s">
        <v>2628</v>
      </c>
      <c r="H558" s="148"/>
      <c r="I558" s="527"/>
      <c r="J558" s="527"/>
      <c r="K558" s="528">
        <v>1.670828116E9</v>
      </c>
      <c r="L558" s="528"/>
      <c r="M558" s="528"/>
      <c r="N558" s="528"/>
      <c r="O558" s="43" t="s">
        <v>117</v>
      </c>
      <c r="P558" s="42">
        <f t="shared" si="143"/>
        <v>50000000</v>
      </c>
      <c r="Q558" s="246" t="s">
        <v>0</v>
      </c>
      <c r="R558" s="599" t="s">
        <v>2627</v>
      </c>
      <c r="S558" s="600" t="s">
        <v>2629</v>
      </c>
      <c r="T558" s="527"/>
      <c r="U558" s="601"/>
      <c r="V558" s="602"/>
      <c r="W558" s="556"/>
      <c r="X558" s="557"/>
      <c r="Y558" s="557"/>
      <c r="Z558" s="557"/>
      <c r="AA558" s="557"/>
      <c r="AB558" s="557"/>
      <c r="AC558" s="557"/>
      <c r="AD558" s="557"/>
      <c r="AE558" s="557"/>
    </row>
    <row r="559" ht="26.25" hidden="1" customHeight="1">
      <c r="A559" s="183">
        <f t="shared" si="88"/>
        <v>547</v>
      </c>
      <c r="B559" s="181" t="str">
        <f t="shared" si="95"/>
        <v>P9</v>
      </c>
      <c r="C559" s="182" t="str">
        <f t="shared" si="110"/>
        <v>05</v>
      </c>
      <c r="D559" s="182" t="str">
        <f t="shared" si="145"/>
        <v>18</v>
      </c>
      <c r="E559" s="527" t="s">
        <v>2630</v>
      </c>
      <c r="F559" s="43" t="s">
        <v>43</v>
      </c>
      <c r="G559" s="43" t="s">
        <v>2369</v>
      </c>
      <c r="H559" s="148"/>
      <c r="I559" s="527"/>
      <c r="J559" s="527"/>
      <c r="K559" s="528">
        <v>2.472842959E9</v>
      </c>
      <c r="L559" s="528"/>
      <c r="M559" s="528"/>
      <c r="N559" s="528"/>
      <c r="O559" s="43" t="s">
        <v>117</v>
      </c>
      <c r="P559" s="42">
        <f t="shared" si="143"/>
        <v>100000000</v>
      </c>
      <c r="Q559" s="246" t="s">
        <v>0</v>
      </c>
      <c r="R559" s="599" t="s">
        <v>2630</v>
      </c>
      <c r="S559" s="600" t="s">
        <v>2631</v>
      </c>
      <c r="T559" s="527"/>
      <c r="U559" s="601"/>
      <c r="V559" s="602"/>
      <c r="W559" s="556"/>
      <c r="X559" s="557"/>
      <c r="Y559" s="557"/>
      <c r="Z559" s="557"/>
      <c r="AA559" s="557"/>
      <c r="AB559" s="557"/>
      <c r="AC559" s="557"/>
      <c r="AD559" s="557"/>
      <c r="AE559" s="557"/>
    </row>
    <row r="560" ht="27.0" hidden="1" customHeight="1">
      <c r="A560" s="183">
        <f t="shared" si="88"/>
        <v>548</v>
      </c>
      <c r="B560" s="181" t="str">
        <f t="shared" si="95"/>
        <v>P8</v>
      </c>
      <c r="C560" s="182" t="str">
        <f>MID(E560,2,2)</f>
        <v>80</v>
      </c>
      <c r="D560" s="182" t="str">
        <f t="shared" si="145"/>
        <v>26</v>
      </c>
      <c r="E560" s="183" t="s">
        <v>2632</v>
      </c>
      <c r="F560" s="210" t="s">
        <v>32</v>
      </c>
      <c r="G560" s="344" t="s">
        <v>2633</v>
      </c>
      <c r="H560" s="148"/>
      <c r="I560" s="345"/>
      <c r="J560" s="345"/>
      <c r="K560" s="344">
        <v>3.673130439E9</v>
      </c>
      <c r="L560" s="344"/>
      <c r="M560" s="344"/>
      <c r="N560" s="344"/>
      <c r="O560" s="544" t="s">
        <v>135</v>
      </c>
      <c r="P560" s="42">
        <f t="shared" si="143"/>
        <v>150000000</v>
      </c>
      <c r="Q560" s="246" t="s">
        <v>0</v>
      </c>
      <c r="R560" s="549" t="s">
        <v>2632</v>
      </c>
      <c r="S560" s="569" t="s">
        <v>2634</v>
      </c>
      <c r="T560" s="130"/>
      <c r="U560" s="47"/>
      <c r="V560" s="570"/>
      <c r="W560" s="217"/>
      <c r="X560" s="524"/>
      <c r="Y560" s="524"/>
      <c r="Z560" s="524"/>
      <c r="AA560" s="524"/>
      <c r="AB560" s="524"/>
      <c r="AC560" s="524"/>
      <c r="AD560" s="524"/>
      <c r="AE560" s="524"/>
    </row>
    <row r="561" ht="27.0" hidden="1" customHeight="1">
      <c r="A561" s="183">
        <f t="shared" si="88"/>
        <v>549</v>
      </c>
      <c r="B561" s="181" t="str">
        <f t="shared" si="95"/>
        <v>P8</v>
      </c>
      <c r="C561" s="182" t="str">
        <f t="shared" ref="C561:C589" si="147">MID(E561,3,2)</f>
        <v>06</v>
      </c>
      <c r="D561" s="182" t="str">
        <f t="shared" si="145"/>
        <v>29</v>
      </c>
      <c r="E561" s="183" t="s">
        <v>2635</v>
      </c>
      <c r="F561" s="210" t="s">
        <v>43</v>
      </c>
      <c r="G561" s="344" t="s">
        <v>2253</v>
      </c>
      <c r="H561" s="148"/>
      <c r="I561" s="345"/>
      <c r="J561" s="345"/>
      <c r="K561" s="344">
        <v>2.426368154E9</v>
      </c>
      <c r="L561" s="344"/>
      <c r="M561" s="344"/>
      <c r="N561" s="344"/>
      <c r="O561" s="544" t="s">
        <v>135</v>
      </c>
      <c r="P561" s="42">
        <f t="shared" si="143"/>
        <v>100000000</v>
      </c>
      <c r="Q561" s="246" t="s">
        <v>0</v>
      </c>
      <c r="R561" s="549" t="s">
        <v>2635</v>
      </c>
      <c r="S561" s="569" t="s">
        <v>2636</v>
      </c>
      <c r="T561" s="130"/>
      <c r="U561" s="47"/>
      <c r="V561" s="570"/>
      <c r="W561" s="217"/>
      <c r="X561" s="524"/>
      <c r="Y561" s="524"/>
      <c r="Z561" s="524"/>
      <c r="AA561" s="524"/>
      <c r="AB561" s="524"/>
      <c r="AC561" s="524"/>
      <c r="AD561" s="524"/>
      <c r="AE561" s="524"/>
    </row>
    <row r="562" ht="27.0" hidden="1" customHeight="1">
      <c r="A562" s="183">
        <f t="shared" si="88"/>
        <v>550</v>
      </c>
      <c r="B562" s="181" t="str">
        <f t="shared" si="95"/>
        <v>P8</v>
      </c>
      <c r="C562" s="182" t="str">
        <f t="shared" si="147"/>
        <v>09</v>
      </c>
      <c r="D562" s="182" t="str">
        <f t="shared" si="145"/>
        <v>32</v>
      </c>
      <c r="E562" s="191" t="s">
        <v>2637</v>
      </c>
      <c r="F562" s="210" t="s">
        <v>37</v>
      </c>
      <c r="G562" s="344" t="s">
        <v>1758</v>
      </c>
      <c r="H562" s="148"/>
      <c r="I562" s="345"/>
      <c r="J562" s="345"/>
      <c r="K562" s="344">
        <v>1.69235886E9</v>
      </c>
      <c r="L562" s="344"/>
      <c r="M562" s="344"/>
      <c r="N562" s="344"/>
      <c r="O562" s="544" t="s">
        <v>117</v>
      </c>
      <c r="P562" s="42">
        <f t="shared" si="143"/>
        <v>50000000</v>
      </c>
      <c r="Q562" s="246" t="s">
        <v>0</v>
      </c>
      <c r="R562" s="549" t="s">
        <v>2637</v>
      </c>
      <c r="S562" s="569" t="s">
        <v>2638</v>
      </c>
      <c r="T562" s="130"/>
      <c r="U562" s="47"/>
      <c r="V562" s="570"/>
      <c r="W562" s="217"/>
      <c r="X562" s="524"/>
      <c r="Y562" s="524"/>
      <c r="Z562" s="524"/>
      <c r="AA562" s="524"/>
      <c r="AB562" s="524"/>
      <c r="AC562" s="524"/>
      <c r="AD562" s="524"/>
      <c r="AE562" s="524"/>
    </row>
    <row r="563" ht="27.0" hidden="1" customHeight="1">
      <c r="A563" s="183">
        <f t="shared" si="88"/>
        <v>551</v>
      </c>
      <c r="B563" s="181" t="str">
        <f t="shared" si="95"/>
        <v>P8</v>
      </c>
      <c r="C563" s="182" t="str">
        <f t="shared" si="147"/>
        <v>09</v>
      </c>
      <c r="D563" s="182" t="str">
        <f t="shared" si="145"/>
        <v>33</v>
      </c>
      <c r="E563" s="191" t="s">
        <v>2639</v>
      </c>
      <c r="F563" s="210" t="s">
        <v>37</v>
      </c>
      <c r="G563" s="344" t="s">
        <v>1758</v>
      </c>
      <c r="H563" s="148"/>
      <c r="I563" s="345"/>
      <c r="J563" s="345"/>
      <c r="K563" s="344">
        <v>1.69235886E9</v>
      </c>
      <c r="L563" s="344"/>
      <c r="M563" s="344"/>
      <c r="N563" s="344"/>
      <c r="O563" s="544" t="s">
        <v>117</v>
      </c>
      <c r="P563" s="42">
        <f t="shared" si="143"/>
        <v>50000000</v>
      </c>
      <c r="Q563" s="246" t="s">
        <v>0</v>
      </c>
      <c r="R563" s="549" t="s">
        <v>2639</v>
      </c>
      <c r="S563" s="569" t="s">
        <v>2640</v>
      </c>
      <c r="T563" s="130"/>
      <c r="U563" s="47"/>
      <c r="V563" s="570"/>
      <c r="W563" s="217"/>
      <c r="X563" s="524"/>
      <c r="Y563" s="524"/>
      <c r="Z563" s="524"/>
      <c r="AA563" s="524"/>
      <c r="AB563" s="524"/>
      <c r="AC563" s="524"/>
      <c r="AD563" s="524"/>
      <c r="AE563" s="524"/>
    </row>
    <row r="564" hidden="1">
      <c r="A564" s="183">
        <f t="shared" si="88"/>
        <v>552</v>
      </c>
      <c r="B564" s="181" t="str">
        <f t="shared" si="95"/>
        <v>P5</v>
      </c>
      <c r="C564" s="182" t="str">
        <f t="shared" si="147"/>
        <v>03</v>
      </c>
      <c r="D564" s="182" t="str">
        <f t="shared" si="145"/>
        <v>02</v>
      </c>
      <c r="E564" s="591" t="s">
        <v>2641</v>
      </c>
      <c r="F564" s="558" t="s">
        <v>43</v>
      </c>
      <c r="G564" s="592">
        <v>47.3</v>
      </c>
      <c r="H564" s="54">
        <v>2.238892383E9</v>
      </c>
      <c r="I564" s="54">
        <v>2.23889238E8</v>
      </c>
      <c r="J564" s="54">
        <v>4.4777848E7</v>
      </c>
      <c r="K564" s="592">
        <v>2.507559469E9</v>
      </c>
      <c r="L564" s="592"/>
      <c r="M564" s="592"/>
      <c r="N564" s="592"/>
      <c r="O564" s="544" t="s">
        <v>350</v>
      </c>
      <c r="P564" s="42">
        <f t="shared" si="143"/>
        <v>100000000</v>
      </c>
      <c r="Q564" s="246" t="s">
        <v>777</v>
      </c>
      <c r="R564" s="549" t="s">
        <v>2641</v>
      </c>
      <c r="S564" s="569" t="s">
        <v>2642</v>
      </c>
      <c r="T564" s="130"/>
      <c r="U564" s="47" t="s">
        <v>2643</v>
      </c>
      <c r="V564" s="570"/>
      <c r="W564" s="217"/>
      <c r="X564" s="524"/>
      <c r="Y564" s="524"/>
      <c r="Z564" s="524"/>
      <c r="AA564" s="524"/>
      <c r="AB564" s="524"/>
      <c r="AC564" s="524"/>
      <c r="AD564" s="524"/>
      <c r="AE564" s="524"/>
    </row>
    <row r="565" ht="27.0" hidden="1" customHeight="1">
      <c r="A565" s="183">
        <f t="shared" si="88"/>
        <v>553</v>
      </c>
      <c r="B565" s="181" t="str">
        <f t="shared" si="95"/>
        <v>P4</v>
      </c>
      <c r="C565" s="182" t="str">
        <f t="shared" si="147"/>
        <v>07</v>
      </c>
      <c r="D565" s="182" t="str">
        <f t="shared" ref="D565:D569" si="148">RIGHT(E565,2)</f>
        <v>18</v>
      </c>
      <c r="E565" s="209" t="s">
        <v>2644</v>
      </c>
      <c r="F565" s="210" t="s">
        <v>32</v>
      </c>
      <c r="G565" s="612" t="s">
        <v>2645</v>
      </c>
      <c r="H565" s="611">
        <f t="shared" ref="H565:H589" si="149">K565/1.12</f>
        <v>3895584578</v>
      </c>
      <c r="I565" s="37"/>
      <c r="J565" s="37"/>
      <c r="K565" s="612">
        <v>4.363054727E9</v>
      </c>
      <c r="L565" s="612"/>
      <c r="M565" s="612"/>
      <c r="N565" s="612"/>
      <c r="O565" s="200" t="s">
        <v>135</v>
      </c>
      <c r="P565" s="42">
        <f t="shared" si="143"/>
        <v>150000000</v>
      </c>
      <c r="Q565" s="246" t="s">
        <v>777</v>
      </c>
      <c r="R565" s="571" t="s">
        <v>2644</v>
      </c>
      <c r="S565" s="569" t="s">
        <v>2646</v>
      </c>
      <c r="T565" s="130">
        <v>45772.0</v>
      </c>
      <c r="U565" s="47" t="s">
        <v>2647</v>
      </c>
      <c r="V565" s="570"/>
      <c r="W565" s="217"/>
      <c r="X565" s="524"/>
      <c r="Y565" s="524"/>
      <c r="Z565" s="524"/>
      <c r="AA565" s="524"/>
      <c r="AB565" s="524"/>
      <c r="AC565" s="524"/>
      <c r="AD565" s="524"/>
      <c r="AE565" s="524"/>
    </row>
    <row r="566" ht="27.0" hidden="1" customHeight="1">
      <c r="A566" s="183">
        <f t="shared" si="88"/>
        <v>554</v>
      </c>
      <c r="B566" s="181" t="str">
        <f t="shared" si="95"/>
        <v>P4</v>
      </c>
      <c r="C566" s="182" t="str">
        <f t="shared" si="147"/>
        <v>07</v>
      </c>
      <c r="D566" s="182" t="str">
        <f t="shared" si="148"/>
        <v>20</v>
      </c>
      <c r="E566" s="209" t="s">
        <v>2648</v>
      </c>
      <c r="F566" s="210" t="s">
        <v>37</v>
      </c>
      <c r="G566" s="612" t="s">
        <v>2649</v>
      </c>
      <c r="H566" s="611">
        <f t="shared" si="149"/>
        <v>2379368553</v>
      </c>
      <c r="I566" s="37"/>
      <c r="J566" s="37"/>
      <c r="K566" s="612">
        <v>2.664892779E9</v>
      </c>
      <c r="L566" s="612"/>
      <c r="M566" s="612"/>
      <c r="N566" s="612"/>
      <c r="O566" s="200" t="s">
        <v>135</v>
      </c>
      <c r="P566" s="42">
        <f t="shared" si="143"/>
        <v>50000000</v>
      </c>
      <c r="Q566" s="246" t="s">
        <v>777</v>
      </c>
      <c r="R566" s="571" t="s">
        <v>2648</v>
      </c>
      <c r="S566" s="569" t="s">
        <v>2650</v>
      </c>
      <c r="T566" s="130">
        <v>45772.0</v>
      </c>
      <c r="U566" s="47" t="s">
        <v>2647</v>
      </c>
      <c r="V566" s="570"/>
      <c r="W566" s="217"/>
      <c r="X566" s="524"/>
      <c r="Y566" s="524"/>
      <c r="Z566" s="524"/>
      <c r="AA566" s="524"/>
      <c r="AB566" s="524"/>
      <c r="AC566" s="524"/>
      <c r="AD566" s="524"/>
      <c r="AE566" s="524"/>
    </row>
    <row r="567" ht="25.5" hidden="1" customHeight="1">
      <c r="A567" s="183">
        <f t="shared" si="88"/>
        <v>555</v>
      </c>
      <c r="B567" s="181" t="str">
        <f t="shared" si="95"/>
        <v>P3</v>
      </c>
      <c r="C567" s="182" t="str">
        <f t="shared" si="147"/>
        <v>03</v>
      </c>
      <c r="D567" s="182" t="str">
        <f t="shared" si="148"/>
        <v>46</v>
      </c>
      <c r="E567" s="219" t="s">
        <v>2651</v>
      </c>
      <c r="F567" s="558" t="s">
        <v>2375</v>
      </c>
      <c r="G567" s="592" t="s">
        <v>1055</v>
      </c>
      <c r="H567" s="611">
        <f t="shared" si="149"/>
        <v>2710133470</v>
      </c>
      <c r="I567" s="632"/>
      <c r="J567" s="632"/>
      <c r="K567" s="612">
        <v>3.035349486E9</v>
      </c>
      <c r="L567" s="612"/>
      <c r="M567" s="612"/>
      <c r="N567" s="612"/>
      <c r="O567" s="215" t="s">
        <v>350</v>
      </c>
      <c r="P567" s="42">
        <f t="shared" si="143"/>
        <v>100000000</v>
      </c>
      <c r="Q567" s="246" t="s">
        <v>777</v>
      </c>
      <c r="R567" s="648" t="s">
        <v>2651</v>
      </c>
      <c r="S567" s="569" t="s">
        <v>2652</v>
      </c>
      <c r="T567" s="130">
        <v>45772.0</v>
      </c>
      <c r="U567" s="47" t="s">
        <v>2647</v>
      </c>
      <c r="V567" s="570"/>
      <c r="W567" s="561"/>
      <c r="X567" s="524"/>
      <c r="Y567" s="524"/>
      <c r="Z567" s="524"/>
      <c r="AA567" s="524"/>
      <c r="AB567" s="524"/>
      <c r="AC567" s="524"/>
      <c r="AD567" s="524"/>
      <c r="AE567" s="524"/>
    </row>
    <row r="568" ht="25.5" hidden="1" customHeight="1">
      <c r="A568" s="183">
        <f t="shared" si="88"/>
        <v>556</v>
      </c>
      <c r="B568" s="181" t="str">
        <f t="shared" si="95"/>
        <v>P3</v>
      </c>
      <c r="C568" s="182" t="str">
        <f t="shared" si="147"/>
        <v>03</v>
      </c>
      <c r="D568" s="182" t="str">
        <f t="shared" si="148"/>
        <v>47</v>
      </c>
      <c r="E568" s="219" t="s">
        <v>2653</v>
      </c>
      <c r="F568" s="558" t="s">
        <v>2375</v>
      </c>
      <c r="G568" s="592" t="s">
        <v>2084</v>
      </c>
      <c r="H568" s="611">
        <f t="shared" si="149"/>
        <v>2716012286</v>
      </c>
      <c r="I568" s="632"/>
      <c r="J568" s="632"/>
      <c r="K568" s="612">
        <v>3.04193376E9</v>
      </c>
      <c r="L568" s="612"/>
      <c r="M568" s="612"/>
      <c r="N568" s="612"/>
      <c r="O568" s="215" t="s">
        <v>350</v>
      </c>
      <c r="P568" s="42">
        <f t="shared" si="143"/>
        <v>100000000</v>
      </c>
      <c r="Q568" s="246" t="s">
        <v>777</v>
      </c>
      <c r="R568" s="648" t="s">
        <v>2653</v>
      </c>
      <c r="S568" s="569" t="s">
        <v>2654</v>
      </c>
      <c r="T568" s="130">
        <v>45772.0</v>
      </c>
      <c r="U568" s="47" t="s">
        <v>2647</v>
      </c>
      <c r="V568" s="570"/>
      <c r="W568" s="561"/>
      <c r="X568" s="524"/>
      <c r="Y568" s="524"/>
      <c r="Z568" s="524"/>
      <c r="AA568" s="524"/>
      <c r="AB568" s="524"/>
      <c r="AC568" s="524"/>
      <c r="AD568" s="524"/>
      <c r="AE568" s="524"/>
    </row>
    <row r="569" ht="25.5" hidden="1" customHeight="1">
      <c r="A569" s="183">
        <f t="shared" si="88"/>
        <v>557</v>
      </c>
      <c r="B569" s="181" t="str">
        <f t="shared" si="95"/>
        <v>P3</v>
      </c>
      <c r="C569" s="182" t="str">
        <f t="shared" si="147"/>
        <v>03</v>
      </c>
      <c r="D569" s="182" t="str">
        <f t="shared" si="148"/>
        <v>48</v>
      </c>
      <c r="E569" s="219" t="s">
        <v>2655</v>
      </c>
      <c r="F569" s="558" t="s">
        <v>2375</v>
      </c>
      <c r="G569" s="592" t="s">
        <v>2084</v>
      </c>
      <c r="H569" s="611">
        <f t="shared" si="149"/>
        <v>2716012286</v>
      </c>
      <c r="I569" s="632"/>
      <c r="J569" s="632"/>
      <c r="K569" s="612">
        <v>3.04193376E9</v>
      </c>
      <c r="L569" s="612"/>
      <c r="M569" s="612"/>
      <c r="N569" s="612"/>
      <c r="O569" s="215" t="s">
        <v>350</v>
      </c>
      <c r="P569" s="42">
        <f t="shared" si="143"/>
        <v>100000000</v>
      </c>
      <c r="Q569" s="246" t="s">
        <v>777</v>
      </c>
      <c r="R569" s="648" t="s">
        <v>2655</v>
      </c>
      <c r="S569" s="569" t="s">
        <v>2656</v>
      </c>
      <c r="T569" s="130">
        <v>45772.0</v>
      </c>
      <c r="U569" s="47" t="s">
        <v>2647</v>
      </c>
      <c r="V569" s="570"/>
      <c r="W569" s="561"/>
      <c r="X569" s="524"/>
      <c r="Y569" s="524"/>
      <c r="Z569" s="524"/>
      <c r="AA569" s="524"/>
      <c r="AB569" s="524"/>
      <c r="AC569" s="524"/>
      <c r="AD569" s="524"/>
      <c r="AE569" s="524"/>
    </row>
    <row r="570" ht="25.5" hidden="1" customHeight="1">
      <c r="A570" s="183">
        <f t="shared" si="88"/>
        <v>558</v>
      </c>
      <c r="B570" s="181" t="str">
        <f t="shared" si="95"/>
        <v>P3</v>
      </c>
      <c r="C570" s="182" t="str">
        <f t="shared" si="147"/>
        <v>03</v>
      </c>
      <c r="D570" s="182" t="str">
        <f>RIGHT(E570,3)</f>
        <v>48A</v>
      </c>
      <c r="E570" s="219" t="s">
        <v>2657</v>
      </c>
      <c r="F570" s="558" t="s">
        <v>2375</v>
      </c>
      <c r="G570" s="592" t="s">
        <v>2084</v>
      </c>
      <c r="H570" s="611">
        <f t="shared" si="149"/>
        <v>2689297758</v>
      </c>
      <c r="I570" s="632"/>
      <c r="J570" s="632"/>
      <c r="K570" s="612">
        <v>3.012013489E9</v>
      </c>
      <c r="L570" s="612"/>
      <c r="M570" s="612"/>
      <c r="N570" s="612"/>
      <c r="O570" s="28" t="s">
        <v>52</v>
      </c>
      <c r="P570" s="42">
        <f t="shared" si="143"/>
        <v>100000000</v>
      </c>
      <c r="Q570" s="246" t="s">
        <v>777</v>
      </c>
      <c r="R570" s="649" t="s">
        <v>2657</v>
      </c>
      <c r="S570" s="569" t="s">
        <v>2658</v>
      </c>
      <c r="T570" s="130">
        <v>45772.0</v>
      </c>
      <c r="U570" s="47" t="s">
        <v>2647</v>
      </c>
      <c r="V570" s="570"/>
      <c r="W570" s="561"/>
      <c r="X570" s="524"/>
      <c r="Y570" s="524"/>
      <c r="Z570" s="524"/>
      <c r="AA570" s="524"/>
      <c r="AB570" s="524"/>
      <c r="AC570" s="524"/>
      <c r="AD570" s="524"/>
      <c r="AE570" s="524"/>
    </row>
    <row r="571" ht="25.5" hidden="1" customHeight="1">
      <c r="A571" s="183">
        <f t="shared" si="88"/>
        <v>559</v>
      </c>
      <c r="B571" s="650" t="str">
        <f t="shared" si="95"/>
        <v>P3</v>
      </c>
      <c r="C571" s="651" t="str">
        <f t="shared" si="147"/>
        <v>03</v>
      </c>
      <c r="D571" s="651" t="str">
        <f t="shared" ref="D571:D574" si="150">RIGHT(E571,2)</f>
        <v>50</v>
      </c>
      <c r="E571" s="219" t="s">
        <v>2659</v>
      </c>
      <c r="F571" s="558" t="s">
        <v>2375</v>
      </c>
      <c r="G571" s="592" t="s">
        <v>1055</v>
      </c>
      <c r="H571" s="611">
        <f t="shared" si="149"/>
        <v>2710133470</v>
      </c>
      <c r="I571" s="632"/>
      <c r="J571" s="632"/>
      <c r="K571" s="612">
        <v>3.035349486E9</v>
      </c>
      <c r="L571" s="612"/>
      <c r="M571" s="612"/>
      <c r="N571" s="612"/>
      <c r="O571" s="28" t="s">
        <v>52</v>
      </c>
      <c r="P571" s="42">
        <f t="shared" si="143"/>
        <v>100000000</v>
      </c>
      <c r="Q571" s="246" t="s">
        <v>777</v>
      </c>
      <c r="R571" s="649" t="s">
        <v>2659</v>
      </c>
      <c r="S571" s="569" t="s">
        <v>2660</v>
      </c>
      <c r="T571" s="130">
        <v>45772.0</v>
      </c>
      <c r="U571" s="47" t="s">
        <v>2647</v>
      </c>
      <c r="V571" s="570"/>
      <c r="W571" s="561"/>
      <c r="X571" s="524"/>
      <c r="Y571" s="524"/>
      <c r="Z571" s="524"/>
      <c r="AA571" s="524"/>
      <c r="AB571" s="524"/>
      <c r="AC571" s="524"/>
      <c r="AD571" s="524"/>
      <c r="AE571" s="524"/>
    </row>
    <row r="572" ht="25.5" hidden="1" customHeight="1">
      <c r="A572" s="183">
        <f t="shared" si="88"/>
        <v>560</v>
      </c>
      <c r="B572" s="650" t="str">
        <f t="shared" si="95"/>
        <v>P3</v>
      </c>
      <c r="C572" s="651" t="str">
        <f t="shared" si="147"/>
        <v>03</v>
      </c>
      <c r="D572" s="651" t="str">
        <f t="shared" si="150"/>
        <v>51</v>
      </c>
      <c r="E572" s="219" t="s">
        <v>2661</v>
      </c>
      <c r="F572" s="558" t="s">
        <v>37</v>
      </c>
      <c r="G572" s="592" t="s">
        <v>1758</v>
      </c>
      <c r="H572" s="611">
        <f t="shared" si="149"/>
        <v>1934154184</v>
      </c>
      <c r="I572" s="646"/>
      <c r="J572" s="646"/>
      <c r="K572" s="612">
        <v>2.166252686E9</v>
      </c>
      <c r="L572" s="612"/>
      <c r="M572" s="612"/>
      <c r="N572" s="612"/>
      <c r="O572" s="28" t="s">
        <v>52</v>
      </c>
      <c r="P572" s="42">
        <f t="shared" si="143"/>
        <v>50000000</v>
      </c>
      <c r="Q572" s="246" t="s">
        <v>777</v>
      </c>
      <c r="R572" s="649" t="s">
        <v>2661</v>
      </c>
      <c r="S572" s="569" t="s">
        <v>2662</v>
      </c>
      <c r="T572" s="130">
        <v>45772.0</v>
      </c>
      <c r="U572" s="47" t="s">
        <v>2647</v>
      </c>
      <c r="V572" s="570"/>
      <c r="W572" s="217"/>
      <c r="X572" s="524"/>
      <c r="Y572" s="524"/>
      <c r="Z572" s="524"/>
      <c r="AA572" s="524"/>
      <c r="AB572" s="524"/>
      <c r="AC572" s="524"/>
      <c r="AD572" s="524"/>
      <c r="AE572" s="524"/>
    </row>
    <row r="573" ht="25.5" hidden="1" customHeight="1">
      <c r="A573" s="183">
        <f t="shared" si="88"/>
        <v>561</v>
      </c>
      <c r="B573" s="181" t="str">
        <f t="shared" si="95"/>
        <v>P3</v>
      </c>
      <c r="C573" s="182" t="str">
        <f t="shared" si="147"/>
        <v>03</v>
      </c>
      <c r="D573" s="182" t="str">
        <f t="shared" si="150"/>
        <v>52</v>
      </c>
      <c r="E573" s="219" t="s">
        <v>2663</v>
      </c>
      <c r="F573" s="558" t="s">
        <v>37</v>
      </c>
      <c r="G573" s="592" t="s">
        <v>1758</v>
      </c>
      <c r="H573" s="611">
        <f t="shared" si="149"/>
        <v>1934154184</v>
      </c>
      <c r="I573" s="611"/>
      <c r="J573" s="611"/>
      <c r="K573" s="612">
        <v>2.166252686E9</v>
      </c>
      <c r="L573" s="612"/>
      <c r="M573" s="612"/>
      <c r="N573" s="612"/>
      <c r="O573" s="215" t="s">
        <v>350</v>
      </c>
      <c r="P573" s="42">
        <f t="shared" si="143"/>
        <v>50000000</v>
      </c>
      <c r="Q573" s="246" t="s">
        <v>777</v>
      </c>
      <c r="R573" s="648" t="s">
        <v>2663</v>
      </c>
      <c r="S573" s="550" t="s">
        <v>2664</v>
      </c>
      <c r="T573" s="130">
        <v>45772.0</v>
      </c>
      <c r="U573" s="47" t="s">
        <v>2647</v>
      </c>
      <c r="V573" s="570"/>
      <c r="W573" s="217"/>
      <c r="X573" s="524"/>
      <c r="Y573" s="524"/>
      <c r="Z573" s="524"/>
      <c r="AA573" s="524"/>
      <c r="AB573" s="524"/>
      <c r="AC573" s="524"/>
      <c r="AD573" s="524"/>
      <c r="AE573" s="524"/>
    </row>
    <row r="574" ht="25.5" hidden="1" customHeight="1">
      <c r="A574" s="183">
        <f t="shared" si="88"/>
        <v>562</v>
      </c>
      <c r="B574" s="181" t="str">
        <f t="shared" si="95"/>
        <v>P3</v>
      </c>
      <c r="C574" s="182" t="str">
        <f t="shared" si="147"/>
        <v>05</v>
      </c>
      <c r="D574" s="182" t="str">
        <f t="shared" si="150"/>
        <v>02</v>
      </c>
      <c r="E574" s="219" t="s">
        <v>2665</v>
      </c>
      <c r="F574" s="220" t="s">
        <v>37</v>
      </c>
      <c r="G574" s="220" t="s">
        <v>1758</v>
      </c>
      <c r="H574" s="611">
        <f t="shared" si="149"/>
        <v>1953015833</v>
      </c>
      <c r="I574" s="611"/>
      <c r="J574" s="611"/>
      <c r="K574" s="245">
        <v>2.187377733E9</v>
      </c>
      <c r="L574" s="245"/>
      <c r="M574" s="245"/>
      <c r="N574" s="245"/>
      <c r="O574" s="200" t="s">
        <v>135</v>
      </c>
      <c r="P574" s="42">
        <f t="shared" si="143"/>
        <v>50000000</v>
      </c>
      <c r="Q574" s="246" t="s">
        <v>777</v>
      </c>
      <c r="R574" s="571" t="s">
        <v>2665</v>
      </c>
      <c r="S574" s="550" t="s">
        <v>2666</v>
      </c>
      <c r="T574" s="130">
        <v>45772.0</v>
      </c>
      <c r="U574" s="47" t="s">
        <v>2647</v>
      </c>
      <c r="V574" s="570"/>
      <c r="W574" s="217"/>
      <c r="X574" s="524"/>
      <c r="Y574" s="524"/>
      <c r="Z574" s="524"/>
      <c r="AA574" s="524"/>
      <c r="AB574" s="524"/>
      <c r="AC574" s="524"/>
      <c r="AD574" s="524"/>
      <c r="AE574" s="524"/>
    </row>
    <row r="575" ht="25.5" hidden="1" customHeight="1">
      <c r="A575" s="183">
        <f t="shared" si="88"/>
        <v>563</v>
      </c>
      <c r="B575" s="181" t="str">
        <f t="shared" si="95"/>
        <v>P3</v>
      </c>
      <c r="C575" s="182" t="str">
        <f t="shared" si="147"/>
        <v>05</v>
      </c>
      <c r="D575" s="182" t="s">
        <v>2667</v>
      </c>
      <c r="E575" s="219" t="s">
        <v>2668</v>
      </c>
      <c r="F575" s="220" t="s">
        <v>43</v>
      </c>
      <c r="G575" s="220" t="s">
        <v>2142</v>
      </c>
      <c r="H575" s="611">
        <f t="shared" si="149"/>
        <v>2721360954</v>
      </c>
      <c r="I575" s="611"/>
      <c r="J575" s="611"/>
      <c r="K575" s="245">
        <v>3.047924268E9</v>
      </c>
      <c r="L575" s="245"/>
      <c r="M575" s="245"/>
      <c r="N575" s="245"/>
      <c r="O575" s="28" t="s">
        <v>52</v>
      </c>
      <c r="P575" s="42">
        <f t="shared" si="143"/>
        <v>100000000</v>
      </c>
      <c r="Q575" s="246" t="s">
        <v>777</v>
      </c>
      <c r="R575" s="649" t="s">
        <v>2668</v>
      </c>
      <c r="S575" s="652" t="s">
        <v>2669</v>
      </c>
      <c r="T575" s="130">
        <v>45772.0</v>
      </c>
      <c r="U575" s="47" t="s">
        <v>2647</v>
      </c>
      <c r="V575" s="570"/>
      <c r="W575" s="217"/>
      <c r="X575" s="524"/>
      <c r="Y575" s="524"/>
      <c r="Z575" s="524"/>
      <c r="AA575" s="524"/>
      <c r="AB575" s="524"/>
      <c r="AC575" s="524"/>
      <c r="AD575" s="524"/>
      <c r="AE575" s="524"/>
    </row>
    <row r="576" ht="25.5" hidden="1" customHeight="1">
      <c r="A576" s="183">
        <f t="shared" si="88"/>
        <v>564</v>
      </c>
      <c r="B576" s="181" t="str">
        <f t="shared" si="95"/>
        <v>P3</v>
      </c>
      <c r="C576" s="182" t="str">
        <f t="shared" si="147"/>
        <v>05</v>
      </c>
      <c r="D576" s="182" t="str">
        <f t="shared" ref="D576:D584" si="151">RIGHT(E576,2)</f>
        <v>05</v>
      </c>
      <c r="E576" s="219" t="s">
        <v>2670</v>
      </c>
      <c r="F576" s="220" t="s">
        <v>43</v>
      </c>
      <c r="G576" s="220" t="s">
        <v>1055</v>
      </c>
      <c r="H576" s="611">
        <f t="shared" si="149"/>
        <v>2736526248</v>
      </c>
      <c r="I576" s="611"/>
      <c r="J576" s="611"/>
      <c r="K576" s="245">
        <v>3.064909398E9</v>
      </c>
      <c r="L576" s="245"/>
      <c r="M576" s="245"/>
      <c r="N576" s="245"/>
      <c r="O576" s="215" t="s">
        <v>350</v>
      </c>
      <c r="P576" s="42">
        <f t="shared" si="143"/>
        <v>100000000</v>
      </c>
      <c r="Q576" s="246" t="s">
        <v>777</v>
      </c>
      <c r="R576" s="648" t="s">
        <v>2670</v>
      </c>
      <c r="S576" s="550" t="s">
        <v>2671</v>
      </c>
      <c r="T576" s="130">
        <v>45772.0</v>
      </c>
      <c r="U576" s="47" t="s">
        <v>2647</v>
      </c>
      <c r="V576" s="570"/>
      <c r="W576" s="217"/>
      <c r="X576" s="524"/>
      <c r="Y576" s="524"/>
      <c r="Z576" s="524"/>
      <c r="AA576" s="524"/>
      <c r="AB576" s="524"/>
      <c r="AC576" s="524"/>
      <c r="AD576" s="524"/>
      <c r="AE576" s="524"/>
    </row>
    <row r="577" ht="25.5" hidden="1" customHeight="1">
      <c r="A577" s="183">
        <f t="shared" si="88"/>
        <v>565</v>
      </c>
      <c r="B577" s="181" t="str">
        <f t="shared" si="95"/>
        <v>P3</v>
      </c>
      <c r="C577" s="182" t="str">
        <f t="shared" si="147"/>
        <v>05</v>
      </c>
      <c r="D577" s="182" t="str">
        <f t="shared" si="151"/>
        <v>06</v>
      </c>
      <c r="E577" s="219" t="s">
        <v>2672</v>
      </c>
      <c r="F577" s="220" t="s">
        <v>43</v>
      </c>
      <c r="G577" s="220" t="s">
        <v>2084</v>
      </c>
      <c r="H577" s="611">
        <f t="shared" si="149"/>
        <v>2742462313</v>
      </c>
      <c r="I577" s="611"/>
      <c r="J577" s="611"/>
      <c r="K577" s="245">
        <v>3.071557791E9</v>
      </c>
      <c r="L577" s="245"/>
      <c r="M577" s="245"/>
      <c r="N577" s="245"/>
      <c r="O577" s="28" t="s">
        <v>117</v>
      </c>
      <c r="P577" s="42">
        <f t="shared" si="143"/>
        <v>100000000</v>
      </c>
      <c r="Q577" s="246" t="s">
        <v>777</v>
      </c>
      <c r="R577" s="649" t="s">
        <v>2672</v>
      </c>
      <c r="S577" s="550" t="s">
        <v>2673</v>
      </c>
      <c r="T577" s="130">
        <v>45772.0</v>
      </c>
      <c r="U577" s="47" t="s">
        <v>2647</v>
      </c>
      <c r="V577" s="570"/>
      <c r="W577" s="217"/>
      <c r="X577" s="524"/>
      <c r="Y577" s="524"/>
      <c r="Z577" s="524"/>
      <c r="AA577" s="524"/>
      <c r="AB577" s="524"/>
      <c r="AC577" s="524"/>
      <c r="AD577" s="524"/>
      <c r="AE577" s="524"/>
    </row>
    <row r="578" ht="25.5" hidden="1" customHeight="1">
      <c r="A578" s="183">
        <f t="shared" si="88"/>
        <v>566</v>
      </c>
      <c r="B578" s="181" t="str">
        <f t="shared" si="95"/>
        <v>P3</v>
      </c>
      <c r="C578" s="182" t="str">
        <f t="shared" si="147"/>
        <v>05</v>
      </c>
      <c r="D578" s="182" t="str">
        <f t="shared" si="151"/>
        <v>07</v>
      </c>
      <c r="E578" s="219" t="s">
        <v>2674</v>
      </c>
      <c r="F578" s="220" t="s">
        <v>43</v>
      </c>
      <c r="G578" s="220" t="s">
        <v>2084</v>
      </c>
      <c r="H578" s="611">
        <f t="shared" si="149"/>
        <v>2742462313</v>
      </c>
      <c r="I578" s="611"/>
      <c r="J578" s="611"/>
      <c r="K578" s="245">
        <v>3.071557791E9</v>
      </c>
      <c r="L578" s="245"/>
      <c r="M578" s="245"/>
      <c r="N578" s="245"/>
      <c r="O578" s="200" t="s">
        <v>135</v>
      </c>
      <c r="P578" s="42">
        <f t="shared" si="143"/>
        <v>100000000</v>
      </c>
      <c r="Q578" s="246" t="s">
        <v>777</v>
      </c>
      <c r="R578" s="562" t="s">
        <v>2674</v>
      </c>
      <c r="S578" s="550" t="s">
        <v>2675</v>
      </c>
      <c r="T578" s="130">
        <v>45772.0</v>
      </c>
      <c r="U578" s="47" t="s">
        <v>2647</v>
      </c>
      <c r="V578" s="570"/>
      <c r="W578" s="217"/>
      <c r="X578" s="524"/>
      <c r="Y578" s="524"/>
      <c r="Z578" s="524"/>
      <c r="AA578" s="524"/>
      <c r="AB578" s="524"/>
      <c r="AC578" s="524"/>
      <c r="AD578" s="524"/>
      <c r="AE578" s="524"/>
    </row>
    <row r="579" ht="25.5" hidden="1" customHeight="1">
      <c r="A579" s="183">
        <f t="shared" si="88"/>
        <v>567</v>
      </c>
      <c r="B579" s="181" t="str">
        <f t="shared" si="95"/>
        <v>P3</v>
      </c>
      <c r="C579" s="182" t="str">
        <f t="shared" si="147"/>
        <v>05</v>
      </c>
      <c r="D579" s="182" t="str">
        <f t="shared" si="151"/>
        <v>08</v>
      </c>
      <c r="E579" s="219" t="s">
        <v>2676</v>
      </c>
      <c r="F579" s="220" t="s">
        <v>43</v>
      </c>
      <c r="G579" s="220" t="s">
        <v>1055</v>
      </c>
      <c r="H579" s="611">
        <f t="shared" si="149"/>
        <v>2736526248</v>
      </c>
      <c r="I579" s="611"/>
      <c r="J579" s="611"/>
      <c r="K579" s="245">
        <v>3.064909398E9</v>
      </c>
      <c r="L579" s="245"/>
      <c r="M579" s="245"/>
      <c r="N579" s="245"/>
      <c r="O579" s="200" t="s">
        <v>135</v>
      </c>
      <c r="P579" s="42">
        <f t="shared" si="143"/>
        <v>100000000</v>
      </c>
      <c r="Q579" s="246" t="s">
        <v>777</v>
      </c>
      <c r="R579" s="571" t="s">
        <v>2676</v>
      </c>
      <c r="S579" s="550" t="s">
        <v>2677</v>
      </c>
      <c r="T579" s="130">
        <v>45772.0</v>
      </c>
      <c r="U579" s="47" t="s">
        <v>2647</v>
      </c>
      <c r="V579" s="570"/>
      <c r="W579" s="217"/>
      <c r="X579" s="524"/>
      <c r="Y579" s="524"/>
      <c r="Z579" s="524"/>
      <c r="AA579" s="524"/>
      <c r="AB579" s="524"/>
      <c r="AC579" s="524"/>
      <c r="AD579" s="524"/>
      <c r="AE579" s="524"/>
    </row>
    <row r="580" ht="25.5" hidden="1" customHeight="1">
      <c r="A580" s="183">
        <f t="shared" si="88"/>
        <v>568</v>
      </c>
      <c r="B580" s="181" t="str">
        <f t="shared" si="95"/>
        <v>P3</v>
      </c>
      <c r="C580" s="182" t="str">
        <f t="shared" si="147"/>
        <v>05</v>
      </c>
      <c r="D580" s="182" t="str">
        <f t="shared" si="151"/>
        <v>39</v>
      </c>
      <c r="E580" s="183" t="s">
        <v>2678</v>
      </c>
      <c r="F580" s="210" t="s">
        <v>32</v>
      </c>
      <c r="G580" s="610" t="s">
        <v>2679</v>
      </c>
      <c r="H580" s="611">
        <f t="shared" si="149"/>
        <v>3930080269</v>
      </c>
      <c r="I580" s="611"/>
      <c r="J580" s="611"/>
      <c r="K580" s="612">
        <v>4.401689901E9</v>
      </c>
      <c r="L580" s="612"/>
      <c r="M580" s="612"/>
      <c r="N580" s="612"/>
      <c r="O580" s="215" t="s">
        <v>350</v>
      </c>
      <c r="P580" s="42">
        <f t="shared" si="143"/>
        <v>150000000</v>
      </c>
      <c r="Q580" s="246" t="s">
        <v>777</v>
      </c>
      <c r="R580" s="648" t="s">
        <v>2678</v>
      </c>
      <c r="S580" s="550" t="s">
        <v>2680</v>
      </c>
      <c r="T580" s="130">
        <v>45772.0</v>
      </c>
      <c r="U580" s="47" t="s">
        <v>2647</v>
      </c>
      <c r="V580" s="570"/>
      <c r="W580" s="217"/>
      <c r="X580" s="524"/>
      <c r="Y580" s="524"/>
      <c r="Z580" s="524"/>
      <c r="AA580" s="524"/>
      <c r="AB580" s="524"/>
      <c r="AC580" s="524"/>
      <c r="AD580" s="524"/>
      <c r="AE580" s="524"/>
    </row>
    <row r="581" ht="25.5" hidden="1" customHeight="1">
      <c r="A581" s="183">
        <f t="shared" si="88"/>
        <v>569</v>
      </c>
      <c r="B581" s="181" t="str">
        <f t="shared" si="95"/>
        <v>P3</v>
      </c>
      <c r="C581" s="182" t="str">
        <f t="shared" si="147"/>
        <v>05</v>
      </c>
      <c r="D581" s="182" t="str">
        <f t="shared" si="151"/>
        <v>40</v>
      </c>
      <c r="E581" s="183" t="s">
        <v>2681</v>
      </c>
      <c r="F581" s="210" t="s">
        <v>43</v>
      </c>
      <c r="G581" s="610" t="s">
        <v>1055</v>
      </c>
      <c r="H581" s="611">
        <f t="shared" si="149"/>
        <v>2736526248</v>
      </c>
      <c r="I581" s="611"/>
      <c r="J581" s="611"/>
      <c r="K581" s="612">
        <v>3.064909398E9</v>
      </c>
      <c r="L581" s="612"/>
      <c r="M581" s="612"/>
      <c r="N581" s="612"/>
      <c r="O581" s="28" t="s">
        <v>52</v>
      </c>
      <c r="P581" s="42">
        <f t="shared" si="143"/>
        <v>100000000</v>
      </c>
      <c r="Q581" s="246" t="s">
        <v>777</v>
      </c>
      <c r="R581" s="649" t="s">
        <v>2681</v>
      </c>
      <c r="S581" s="550" t="s">
        <v>2682</v>
      </c>
      <c r="T581" s="130">
        <v>45772.0</v>
      </c>
      <c r="U581" s="47" t="s">
        <v>2647</v>
      </c>
      <c r="V581" s="570"/>
      <c r="W581" s="217"/>
      <c r="X581" s="524"/>
      <c r="Y581" s="524"/>
      <c r="Z581" s="524"/>
      <c r="AA581" s="524"/>
      <c r="AB581" s="524"/>
      <c r="AC581" s="524"/>
      <c r="AD581" s="524"/>
      <c r="AE581" s="524"/>
    </row>
    <row r="582" ht="25.5" hidden="1" customHeight="1">
      <c r="A582" s="183">
        <f t="shared" si="88"/>
        <v>570</v>
      </c>
      <c r="B582" s="181" t="str">
        <f t="shared" si="95"/>
        <v>P3</v>
      </c>
      <c r="C582" s="182" t="str">
        <f t="shared" si="147"/>
        <v>05</v>
      </c>
      <c r="D582" s="182" t="str">
        <f t="shared" si="151"/>
        <v>41</v>
      </c>
      <c r="E582" s="183" t="s">
        <v>2683</v>
      </c>
      <c r="F582" s="210" t="s">
        <v>43</v>
      </c>
      <c r="G582" s="610" t="s">
        <v>1055</v>
      </c>
      <c r="H582" s="611">
        <f t="shared" si="149"/>
        <v>2736526248</v>
      </c>
      <c r="I582" s="611"/>
      <c r="J582" s="611"/>
      <c r="K582" s="612">
        <v>3.064909398E9</v>
      </c>
      <c r="L582" s="612"/>
      <c r="M582" s="612"/>
      <c r="N582" s="612"/>
      <c r="O582" s="28" t="s">
        <v>52</v>
      </c>
      <c r="P582" s="42">
        <f t="shared" si="143"/>
        <v>100000000</v>
      </c>
      <c r="Q582" s="246" t="s">
        <v>777</v>
      </c>
      <c r="R582" s="649" t="s">
        <v>2683</v>
      </c>
      <c r="S582" s="550" t="s">
        <v>2684</v>
      </c>
      <c r="T582" s="130">
        <v>45772.0</v>
      </c>
      <c r="U582" s="47" t="s">
        <v>2647</v>
      </c>
      <c r="V582" s="570"/>
      <c r="W582" s="217"/>
      <c r="X582" s="524"/>
      <c r="Y582" s="524"/>
      <c r="Z582" s="524"/>
      <c r="AA582" s="524"/>
      <c r="AB582" s="524"/>
      <c r="AC582" s="524"/>
      <c r="AD582" s="524"/>
      <c r="AE582" s="524"/>
    </row>
    <row r="583" ht="25.5" hidden="1" customHeight="1">
      <c r="A583" s="183">
        <f t="shared" si="88"/>
        <v>571</v>
      </c>
      <c r="B583" s="181" t="str">
        <f t="shared" si="95"/>
        <v>P3</v>
      </c>
      <c r="C583" s="182" t="str">
        <f t="shared" si="147"/>
        <v>05</v>
      </c>
      <c r="D583" s="182" t="str">
        <f t="shared" si="151"/>
        <v>42</v>
      </c>
      <c r="E583" s="183" t="s">
        <v>2685</v>
      </c>
      <c r="F583" s="210" t="s">
        <v>37</v>
      </c>
      <c r="G583" s="610" t="s">
        <v>2522</v>
      </c>
      <c r="H583" s="611">
        <f t="shared" si="149"/>
        <v>1959482772</v>
      </c>
      <c r="I583" s="611"/>
      <c r="J583" s="611"/>
      <c r="K583" s="612">
        <v>2.194620705E9</v>
      </c>
      <c r="L583" s="612"/>
      <c r="M583" s="612"/>
      <c r="N583" s="612"/>
      <c r="O583" s="28" t="s">
        <v>117</v>
      </c>
      <c r="P583" s="42">
        <f t="shared" si="143"/>
        <v>50000000</v>
      </c>
      <c r="Q583" s="246" t="s">
        <v>777</v>
      </c>
      <c r="R583" s="649" t="s">
        <v>2685</v>
      </c>
      <c r="S583" s="550" t="s">
        <v>2686</v>
      </c>
      <c r="T583" s="130">
        <v>45772.0</v>
      </c>
      <c r="U583" s="47" t="s">
        <v>2647</v>
      </c>
      <c r="V583" s="570"/>
      <c r="W583" s="217"/>
      <c r="X583" s="524"/>
      <c r="Y583" s="524"/>
      <c r="Z583" s="524"/>
      <c r="AA583" s="524"/>
      <c r="AB583" s="524"/>
      <c r="AC583" s="524"/>
      <c r="AD583" s="524"/>
      <c r="AE583" s="524"/>
    </row>
    <row r="584" ht="25.5" hidden="1" customHeight="1">
      <c r="A584" s="183">
        <f t="shared" si="88"/>
        <v>572</v>
      </c>
      <c r="B584" s="181" t="str">
        <f t="shared" si="95"/>
        <v>P3</v>
      </c>
      <c r="C584" s="182" t="str">
        <f t="shared" si="147"/>
        <v>05</v>
      </c>
      <c r="D584" s="182" t="str">
        <f t="shared" si="151"/>
        <v>43</v>
      </c>
      <c r="E584" s="183" t="s">
        <v>2687</v>
      </c>
      <c r="F584" s="210" t="s">
        <v>43</v>
      </c>
      <c r="G584" s="610" t="s">
        <v>2142</v>
      </c>
      <c r="H584" s="611">
        <f t="shared" si="149"/>
        <v>2694323530</v>
      </c>
      <c r="I584" s="611"/>
      <c r="J584" s="611"/>
      <c r="K584" s="612">
        <v>3.017642354E9</v>
      </c>
      <c r="L584" s="612"/>
      <c r="M584" s="612"/>
      <c r="N584" s="612"/>
      <c r="O584" s="28" t="s">
        <v>117</v>
      </c>
      <c r="P584" s="42">
        <f t="shared" si="143"/>
        <v>100000000</v>
      </c>
      <c r="Q584" s="246" t="s">
        <v>777</v>
      </c>
      <c r="R584" s="649" t="s">
        <v>2687</v>
      </c>
      <c r="S584" s="550" t="s">
        <v>2688</v>
      </c>
      <c r="T584" s="130">
        <v>45772.0</v>
      </c>
      <c r="U584" s="47" t="s">
        <v>2647</v>
      </c>
      <c r="V584" s="570"/>
      <c r="W584" s="217"/>
      <c r="X584" s="524"/>
      <c r="Y584" s="524"/>
      <c r="Z584" s="524"/>
      <c r="AA584" s="524"/>
      <c r="AB584" s="524"/>
      <c r="AC584" s="524"/>
      <c r="AD584" s="524"/>
      <c r="AE584" s="524"/>
    </row>
    <row r="585" ht="25.5" hidden="1" customHeight="1">
      <c r="A585" s="183">
        <f t="shared" si="88"/>
        <v>573</v>
      </c>
      <c r="B585" s="181" t="str">
        <f t="shared" si="95"/>
        <v>P3</v>
      </c>
      <c r="C585" s="182" t="str">
        <f t="shared" si="147"/>
        <v>05</v>
      </c>
      <c r="D585" s="182" t="s">
        <v>2689</v>
      </c>
      <c r="E585" s="183" t="s">
        <v>2690</v>
      </c>
      <c r="F585" s="210" t="s">
        <v>37</v>
      </c>
      <c r="G585" s="653">
        <v>45960.0</v>
      </c>
      <c r="H585" s="611">
        <f t="shared" si="149"/>
        <v>1927373716</v>
      </c>
      <c r="I585" s="611"/>
      <c r="J585" s="611"/>
      <c r="K585" s="612">
        <v>2.158658562E9</v>
      </c>
      <c r="L585" s="612"/>
      <c r="M585" s="612"/>
      <c r="N585" s="612"/>
      <c r="O585" s="200" t="s">
        <v>52</v>
      </c>
      <c r="P585" s="42">
        <f t="shared" si="143"/>
        <v>50000000</v>
      </c>
      <c r="Q585" s="246" t="s">
        <v>777</v>
      </c>
      <c r="R585" s="571" t="s">
        <v>2690</v>
      </c>
      <c r="S585" s="550" t="s">
        <v>2691</v>
      </c>
      <c r="T585" s="130">
        <v>45772.0</v>
      </c>
      <c r="U585" s="47" t="s">
        <v>2647</v>
      </c>
      <c r="V585" s="570"/>
      <c r="W585" s="217"/>
      <c r="X585" s="524"/>
      <c r="Y585" s="524"/>
      <c r="Z585" s="524"/>
      <c r="AA585" s="524"/>
      <c r="AB585" s="524"/>
      <c r="AC585" s="524"/>
      <c r="AD585" s="524"/>
      <c r="AE585" s="524"/>
    </row>
    <row r="586" ht="25.5" hidden="1" customHeight="1">
      <c r="A586" s="183">
        <f t="shared" si="88"/>
        <v>574</v>
      </c>
      <c r="B586" s="181" t="str">
        <f t="shared" si="95"/>
        <v>P3</v>
      </c>
      <c r="C586" s="182" t="str">
        <f t="shared" si="147"/>
        <v>05</v>
      </c>
      <c r="D586" s="182" t="str">
        <f t="shared" ref="D586:D589" si="152">RIGHT(E586,2)</f>
        <v>45</v>
      </c>
      <c r="E586" s="183" t="s">
        <v>2692</v>
      </c>
      <c r="F586" s="210" t="s">
        <v>43</v>
      </c>
      <c r="G586" s="610" t="s">
        <v>2084</v>
      </c>
      <c r="H586" s="611">
        <f t="shared" si="149"/>
        <v>2742462313</v>
      </c>
      <c r="I586" s="611"/>
      <c r="J586" s="611"/>
      <c r="K586" s="612">
        <v>3.071557791E9</v>
      </c>
      <c r="L586" s="612"/>
      <c r="M586" s="612"/>
      <c r="N586" s="612"/>
      <c r="O586" s="215" t="s">
        <v>350</v>
      </c>
      <c r="P586" s="42">
        <f t="shared" si="143"/>
        <v>100000000</v>
      </c>
      <c r="Q586" s="246" t="s">
        <v>777</v>
      </c>
      <c r="R586" s="648" t="s">
        <v>2692</v>
      </c>
      <c r="S586" s="550" t="s">
        <v>2693</v>
      </c>
      <c r="T586" s="130">
        <v>45772.0</v>
      </c>
      <c r="U586" s="47" t="s">
        <v>2647</v>
      </c>
      <c r="V586" s="570"/>
      <c r="W586" s="217"/>
      <c r="X586" s="524"/>
      <c r="Y586" s="524"/>
      <c r="Z586" s="524"/>
      <c r="AA586" s="524"/>
      <c r="AB586" s="524"/>
      <c r="AC586" s="524"/>
      <c r="AD586" s="524"/>
      <c r="AE586" s="524"/>
    </row>
    <row r="587" ht="25.5" hidden="1" customHeight="1">
      <c r="A587" s="183">
        <f t="shared" si="88"/>
        <v>575</v>
      </c>
      <c r="B587" s="181" t="str">
        <f t="shared" si="95"/>
        <v>P3</v>
      </c>
      <c r="C587" s="182" t="str">
        <f t="shared" si="147"/>
        <v>06</v>
      </c>
      <c r="D587" s="182" t="str">
        <f t="shared" si="152"/>
        <v>39</v>
      </c>
      <c r="E587" s="219" t="s">
        <v>2694</v>
      </c>
      <c r="F587" s="220" t="s">
        <v>32</v>
      </c>
      <c r="G587" s="97" t="s">
        <v>2679</v>
      </c>
      <c r="H587" s="611">
        <f t="shared" si="149"/>
        <v>3968039338</v>
      </c>
      <c r="I587" s="632"/>
      <c r="J587" s="632"/>
      <c r="K587" s="612">
        <v>4.444204059E9</v>
      </c>
      <c r="L587" s="612"/>
      <c r="M587" s="612"/>
      <c r="N587" s="612"/>
      <c r="O587" s="215" t="s">
        <v>350</v>
      </c>
      <c r="P587" s="42">
        <f t="shared" si="143"/>
        <v>150000000</v>
      </c>
      <c r="Q587" s="246" t="s">
        <v>777</v>
      </c>
      <c r="R587" s="648" t="s">
        <v>2694</v>
      </c>
      <c r="S587" s="569" t="s">
        <v>2695</v>
      </c>
      <c r="T587" s="130">
        <v>45772.0</v>
      </c>
      <c r="U587" s="47" t="s">
        <v>2647</v>
      </c>
      <c r="V587" s="570"/>
      <c r="W587" s="561"/>
      <c r="X587" s="524"/>
      <c r="Y587" s="524"/>
      <c r="Z587" s="524"/>
      <c r="AA587" s="524"/>
      <c r="AB587" s="524"/>
      <c r="AC587" s="524"/>
      <c r="AD587" s="524"/>
      <c r="AE587" s="524"/>
    </row>
    <row r="588" ht="25.5" hidden="1" customHeight="1">
      <c r="A588" s="183">
        <f t="shared" si="88"/>
        <v>576</v>
      </c>
      <c r="B588" s="181" t="str">
        <f t="shared" si="95"/>
        <v>P3</v>
      </c>
      <c r="C588" s="182" t="str">
        <f t="shared" si="147"/>
        <v>06</v>
      </c>
      <c r="D588" s="182" t="str">
        <f t="shared" si="152"/>
        <v>41</v>
      </c>
      <c r="E588" s="183" t="s">
        <v>2696</v>
      </c>
      <c r="F588" s="558" t="s">
        <v>2375</v>
      </c>
      <c r="G588" s="97" t="s">
        <v>1055</v>
      </c>
      <c r="H588" s="611">
        <f t="shared" si="149"/>
        <v>2762919026</v>
      </c>
      <c r="I588" s="632"/>
      <c r="J588" s="632"/>
      <c r="K588" s="612">
        <v>3.094469309E9</v>
      </c>
      <c r="L588" s="612"/>
      <c r="M588" s="612"/>
      <c r="N588" s="612"/>
      <c r="O588" s="200" t="s">
        <v>52</v>
      </c>
      <c r="P588" s="42">
        <f t="shared" si="143"/>
        <v>100000000</v>
      </c>
      <c r="Q588" s="246" t="s">
        <v>777</v>
      </c>
      <c r="R588" s="571" t="s">
        <v>2696</v>
      </c>
      <c r="S588" s="569" t="s">
        <v>2697</v>
      </c>
      <c r="T588" s="130">
        <v>45772.0</v>
      </c>
      <c r="U588" s="47" t="s">
        <v>2647</v>
      </c>
      <c r="V588" s="570"/>
      <c r="W588" s="561"/>
      <c r="X588" s="524"/>
      <c r="Y588" s="524"/>
      <c r="Z588" s="524"/>
      <c r="AA588" s="524"/>
      <c r="AB588" s="524"/>
      <c r="AC588" s="524"/>
      <c r="AD588" s="524"/>
      <c r="AE588" s="524"/>
    </row>
    <row r="589" ht="25.5" hidden="1" customHeight="1">
      <c r="A589" s="183">
        <f t="shared" si="88"/>
        <v>577</v>
      </c>
      <c r="B589" s="181" t="str">
        <f t="shared" si="95"/>
        <v>P3</v>
      </c>
      <c r="C589" s="182" t="str">
        <f t="shared" si="147"/>
        <v>06</v>
      </c>
      <c r="D589" s="182" t="str">
        <f t="shared" si="152"/>
        <v>43</v>
      </c>
      <c r="E589" s="183" t="s">
        <v>2698</v>
      </c>
      <c r="F589" s="558" t="s">
        <v>2375</v>
      </c>
      <c r="G589" s="97" t="s">
        <v>2142</v>
      </c>
      <c r="H589" s="611">
        <f t="shared" si="149"/>
        <v>2720300663</v>
      </c>
      <c r="I589" s="632"/>
      <c r="J589" s="632"/>
      <c r="K589" s="612">
        <v>3.046736742E9</v>
      </c>
      <c r="L589" s="612"/>
      <c r="M589" s="612"/>
      <c r="N589" s="612"/>
      <c r="O589" s="28" t="s">
        <v>117</v>
      </c>
      <c r="P589" s="42">
        <f t="shared" si="143"/>
        <v>100000000</v>
      </c>
      <c r="Q589" s="246" t="s">
        <v>777</v>
      </c>
      <c r="R589" s="647" t="s">
        <v>2698</v>
      </c>
      <c r="S589" s="569" t="s">
        <v>2699</v>
      </c>
      <c r="T589" s="130">
        <v>45772.0</v>
      </c>
      <c r="U589" s="47" t="s">
        <v>2647</v>
      </c>
      <c r="V589" s="570"/>
      <c r="W589" s="561"/>
      <c r="X589" s="524"/>
      <c r="Y589" s="524"/>
      <c r="Z589" s="524"/>
      <c r="AA589" s="524"/>
      <c r="AB589" s="524"/>
      <c r="AC589" s="524"/>
      <c r="AD589" s="524"/>
      <c r="AE589" s="524"/>
    </row>
    <row r="590" hidden="1">
      <c r="A590" s="183">
        <f t="shared" si="88"/>
        <v>578</v>
      </c>
      <c r="B590" s="7"/>
      <c r="C590" s="7"/>
      <c r="D590" s="7"/>
      <c r="E590" s="654"/>
      <c r="F590" s="7"/>
      <c r="G590" s="7"/>
      <c r="H590" s="7"/>
      <c r="I590" s="7"/>
      <c r="J590" s="7"/>
      <c r="K590" s="151"/>
      <c r="L590" s="151"/>
      <c r="M590" s="151"/>
      <c r="N590" s="151"/>
      <c r="O590" s="7"/>
      <c r="P590" s="7"/>
      <c r="Q590" s="7"/>
      <c r="R590" s="655"/>
      <c r="S590" s="7"/>
      <c r="T590" s="7"/>
      <c r="U590" s="8"/>
      <c r="V590" s="8"/>
      <c r="W590" s="7"/>
      <c r="X590" s="411"/>
      <c r="Y590" s="411"/>
      <c r="Z590" s="411"/>
      <c r="AA590" s="411"/>
      <c r="AB590" s="411"/>
      <c r="AC590" s="411"/>
      <c r="AD590" s="411"/>
      <c r="AE590" s="411"/>
    </row>
    <row r="591" hidden="1">
      <c r="A591" s="183">
        <f t="shared" si="88"/>
        <v>579</v>
      </c>
      <c r="B591" s="7"/>
      <c r="C591" s="7"/>
      <c r="D591" s="7"/>
      <c r="E591" s="654"/>
      <c r="F591" s="7"/>
      <c r="G591" s="7"/>
      <c r="H591" s="7"/>
      <c r="I591" s="7"/>
      <c r="J591" s="7"/>
      <c r="K591" s="151"/>
      <c r="L591" s="151"/>
      <c r="M591" s="151"/>
      <c r="N591" s="151"/>
      <c r="O591" s="7"/>
      <c r="P591" s="7"/>
      <c r="Q591" s="7"/>
      <c r="R591" s="655"/>
      <c r="S591" s="7"/>
      <c r="T591" s="7"/>
      <c r="U591" s="8"/>
      <c r="V591" s="8"/>
      <c r="W591" s="7"/>
      <c r="X591" s="411"/>
      <c r="Y591" s="411"/>
      <c r="Z591" s="411"/>
      <c r="AA591" s="411"/>
      <c r="AB591" s="411"/>
      <c r="AC591" s="411"/>
      <c r="AD591" s="411"/>
      <c r="AE591" s="411"/>
    </row>
    <row r="592">
      <c r="A592" s="183">
        <f t="shared" si="88"/>
        <v>580</v>
      </c>
      <c r="B592" s="7"/>
      <c r="C592" s="7"/>
      <c r="D592" s="7"/>
      <c r="E592" s="654"/>
      <c r="F592" s="7"/>
      <c r="G592" s="7"/>
      <c r="H592" s="7"/>
      <c r="I592" s="7"/>
      <c r="J592" s="7"/>
      <c r="K592" s="151"/>
      <c r="L592" s="151"/>
      <c r="M592" s="151"/>
      <c r="N592" s="151"/>
      <c r="O592" s="7"/>
      <c r="P592" s="7"/>
      <c r="Q592" s="7"/>
      <c r="R592" s="655"/>
      <c r="S592" s="7"/>
      <c r="T592" s="7"/>
      <c r="U592" s="8"/>
      <c r="V592" s="8"/>
      <c r="W592" s="7"/>
      <c r="X592" s="411"/>
      <c r="Y592" s="411"/>
      <c r="Z592" s="411"/>
      <c r="AA592" s="411"/>
      <c r="AB592" s="411"/>
      <c r="AC592" s="411"/>
      <c r="AD592" s="411"/>
      <c r="AE592" s="411"/>
    </row>
    <row r="593">
      <c r="A593" s="183">
        <f t="shared" si="88"/>
        <v>581</v>
      </c>
      <c r="B593" s="7"/>
      <c r="C593" s="7"/>
      <c r="D593" s="7"/>
      <c r="E593" s="654"/>
      <c r="F593" s="7"/>
      <c r="G593" s="7"/>
      <c r="H593" s="7"/>
      <c r="I593" s="7"/>
      <c r="J593" s="7"/>
      <c r="K593" s="151"/>
      <c r="L593" s="151"/>
      <c r="M593" s="151"/>
      <c r="N593" s="151"/>
      <c r="O593" s="7"/>
      <c r="P593" s="7"/>
      <c r="Q593" s="7"/>
      <c r="R593" s="655"/>
      <c r="S593" s="7"/>
      <c r="T593" s="7"/>
      <c r="U593" s="8"/>
      <c r="V593" s="8"/>
      <c r="W593" s="7"/>
      <c r="X593" s="411"/>
      <c r="Y593" s="411"/>
      <c r="Z593" s="411"/>
      <c r="AA593" s="411"/>
      <c r="AB593" s="411"/>
      <c r="AC593" s="411"/>
      <c r="AD593" s="411"/>
      <c r="AE593" s="411"/>
    </row>
    <row r="594">
      <c r="A594" s="183">
        <f t="shared" si="88"/>
        <v>582</v>
      </c>
      <c r="B594" s="7"/>
      <c r="C594" s="7"/>
      <c r="D594" s="7"/>
      <c r="E594" s="654"/>
      <c r="F594" s="7"/>
      <c r="G594" s="7"/>
      <c r="H594" s="7"/>
      <c r="I594" s="7"/>
      <c r="J594" s="7"/>
      <c r="K594" s="151"/>
      <c r="L594" s="151"/>
      <c r="M594" s="151"/>
      <c r="N594" s="151"/>
      <c r="O594" s="7"/>
      <c r="P594" s="7"/>
      <c r="Q594" s="7"/>
      <c r="R594" s="655"/>
      <c r="S594" s="7"/>
      <c r="T594" s="7"/>
      <c r="U594" s="8"/>
      <c r="V594" s="8"/>
      <c r="W594" s="7"/>
      <c r="X594" s="411"/>
      <c r="Y594" s="411"/>
      <c r="Z594" s="411"/>
      <c r="AA594" s="411"/>
      <c r="AB594" s="411"/>
      <c r="AC594" s="411"/>
      <c r="AD594" s="411"/>
      <c r="AE594" s="411"/>
    </row>
    <row r="595">
      <c r="A595" s="183">
        <f t="shared" si="88"/>
        <v>583</v>
      </c>
      <c r="B595" s="7"/>
      <c r="C595" s="7"/>
      <c r="D595" s="7"/>
      <c r="E595" s="654"/>
      <c r="F595" s="7"/>
      <c r="G595" s="7"/>
      <c r="H595" s="7"/>
      <c r="I595" s="7"/>
      <c r="J595" s="7"/>
      <c r="K595" s="151"/>
      <c r="L595" s="151"/>
      <c r="M595" s="151"/>
      <c r="N595" s="151"/>
      <c r="O595" s="7"/>
      <c r="P595" s="7"/>
      <c r="Q595" s="7"/>
      <c r="R595" s="655"/>
      <c r="S595" s="7"/>
      <c r="T595" s="7"/>
      <c r="U595" s="8"/>
      <c r="V595" s="8"/>
      <c r="W595" s="7"/>
      <c r="X595" s="411"/>
      <c r="Y595" s="411"/>
      <c r="Z595" s="411"/>
      <c r="AA595" s="411"/>
      <c r="AB595" s="411"/>
      <c r="AC595" s="411"/>
      <c r="AD595" s="411"/>
      <c r="AE595" s="411"/>
    </row>
    <row r="596">
      <c r="A596" s="183">
        <f t="shared" si="88"/>
        <v>584</v>
      </c>
      <c r="B596" s="7"/>
      <c r="C596" s="7"/>
      <c r="D596" s="7"/>
      <c r="E596" s="654"/>
      <c r="F596" s="7"/>
      <c r="G596" s="7"/>
      <c r="H596" s="7"/>
      <c r="I596" s="7"/>
      <c r="J596" s="7"/>
      <c r="K596" s="151"/>
      <c r="L596" s="151"/>
      <c r="M596" s="151"/>
      <c r="N596" s="151"/>
      <c r="O596" s="7"/>
      <c r="P596" s="7"/>
      <c r="Q596" s="7"/>
      <c r="R596" s="655"/>
      <c r="S596" s="7"/>
      <c r="T596" s="7"/>
      <c r="U596" s="8"/>
      <c r="V596" s="8"/>
      <c r="W596" s="7"/>
      <c r="X596" s="411"/>
      <c r="Y596" s="411"/>
      <c r="Z596" s="411"/>
      <c r="AA596" s="411"/>
      <c r="AB596" s="411"/>
      <c r="AC596" s="411"/>
      <c r="AD596" s="411"/>
      <c r="AE596" s="411"/>
    </row>
    <row r="597">
      <c r="A597" s="183">
        <f t="shared" si="88"/>
        <v>585</v>
      </c>
      <c r="B597" s="7"/>
      <c r="C597" s="7"/>
      <c r="D597" s="7"/>
      <c r="E597" s="654"/>
      <c r="F597" s="7"/>
      <c r="G597" s="7"/>
      <c r="H597" s="7"/>
      <c r="I597" s="7"/>
      <c r="J597" s="7"/>
      <c r="K597" s="151"/>
      <c r="L597" s="151"/>
      <c r="M597" s="151"/>
      <c r="N597" s="151"/>
      <c r="O597" s="7"/>
      <c r="P597" s="7"/>
      <c r="Q597" s="7"/>
      <c r="R597" s="655"/>
      <c r="S597" s="7"/>
      <c r="T597" s="7"/>
      <c r="U597" s="8"/>
      <c r="V597" s="8"/>
      <c r="W597" s="7"/>
      <c r="X597" s="411"/>
      <c r="Y597" s="411"/>
      <c r="Z597" s="411"/>
      <c r="AA597" s="411"/>
      <c r="AB597" s="411"/>
      <c r="AC597" s="411"/>
      <c r="AD597" s="411"/>
      <c r="AE597" s="411"/>
    </row>
    <row r="598">
      <c r="A598" s="183">
        <f t="shared" si="88"/>
        <v>586</v>
      </c>
      <c r="B598" s="7"/>
      <c r="C598" s="7"/>
      <c r="D598" s="7"/>
      <c r="E598" s="654"/>
      <c r="F598" s="7"/>
      <c r="G598" s="7"/>
      <c r="H598" s="7"/>
      <c r="I598" s="7"/>
      <c r="J598" s="7"/>
      <c r="K598" s="151"/>
      <c r="L598" s="151"/>
      <c r="M598" s="151"/>
      <c r="N598" s="151"/>
      <c r="O598" s="7"/>
      <c r="P598" s="7"/>
      <c r="Q598" s="7"/>
      <c r="R598" s="655"/>
      <c r="S598" s="7"/>
      <c r="T598" s="7"/>
      <c r="U598" s="8"/>
      <c r="V598" s="8"/>
      <c r="W598" s="7"/>
      <c r="X598" s="411"/>
      <c r="Y598" s="411"/>
      <c r="Z598" s="411"/>
      <c r="AA598" s="411"/>
      <c r="AB598" s="411"/>
      <c r="AC598" s="411"/>
      <c r="AD598" s="411"/>
      <c r="AE598" s="411"/>
    </row>
    <row r="599">
      <c r="A599" s="656"/>
      <c r="B599" s="411"/>
      <c r="C599" s="411"/>
      <c r="D599" s="411"/>
      <c r="E599" s="656"/>
      <c r="F599" s="411"/>
      <c r="G599" s="411"/>
      <c r="H599" s="411"/>
      <c r="I599" s="411"/>
      <c r="J599" s="411"/>
      <c r="K599" s="657"/>
      <c r="L599" s="657"/>
      <c r="M599" s="657"/>
      <c r="N599" s="657"/>
      <c r="O599" s="411"/>
      <c r="P599" s="411"/>
      <c r="Q599" s="411"/>
      <c r="R599" s="658"/>
      <c r="S599" s="411"/>
      <c r="T599" s="411"/>
      <c r="U599" s="659"/>
      <c r="V599" s="659"/>
      <c r="W599" s="411"/>
      <c r="X599" s="411"/>
      <c r="Y599" s="411"/>
      <c r="Z599" s="411"/>
      <c r="AA599" s="411"/>
      <c r="AB599" s="411"/>
      <c r="AC599" s="411"/>
      <c r="AD599" s="411"/>
      <c r="AE599" s="411"/>
    </row>
    <row r="600">
      <c r="A600" s="656"/>
      <c r="B600" s="411"/>
      <c r="C600" s="411"/>
      <c r="D600" s="411"/>
      <c r="E600" s="656"/>
      <c r="F600" s="411"/>
      <c r="G600" s="411"/>
      <c r="H600" s="411"/>
      <c r="I600" s="411"/>
      <c r="J600" s="411"/>
      <c r="K600" s="657"/>
      <c r="L600" s="657"/>
      <c r="M600" s="657"/>
      <c r="N600" s="657"/>
      <c r="O600" s="411"/>
      <c r="P600" s="411"/>
      <c r="Q600" s="411"/>
      <c r="R600" s="658"/>
      <c r="S600" s="411"/>
      <c r="T600" s="411"/>
      <c r="U600" s="659"/>
      <c r="V600" s="659"/>
      <c r="W600" s="411"/>
      <c r="X600" s="411"/>
      <c r="Y600" s="411"/>
      <c r="Z600" s="411"/>
      <c r="AA600" s="411"/>
      <c r="AB600" s="411"/>
      <c r="AC600" s="411"/>
      <c r="AD600" s="411"/>
      <c r="AE600" s="411"/>
    </row>
    <row r="601">
      <c r="A601" s="656"/>
      <c r="B601" s="411"/>
      <c r="C601" s="411"/>
      <c r="D601" s="411"/>
      <c r="E601" s="656"/>
      <c r="F601" s="411"/>
      <c r="G601" s="411"/>
      <c r="H601" s="411"/>
      <c r="I601" s="411"/>
      <c r="J601" s="411"/>
      <c r="K601" s="657"/>
      <c r="L601" s="657"/>
      <c r="M601" s="657"/>
      <c r="N601" s="657"/>
      <c r="O601" s="411"/>
      <c r="P601" s="411"/>
      <c r="Q601" s="411"/>
      <c r="R601" s="658"/>
      <c r="S601" s="411"/>
      <c r="T601" s="411"/>
      <c r="U601" s="659"/>
      <c r="V601" s="659"/>
      <c r="W601" s="411"/>
      <c r="X601" s="411"/>
      <c r="Y601" s="411"/>
      <c r="Z601" s="411"/>
      <c r="AA601" s="411"/>
      <c r="AB601" s="411"/>
      <c r="AC601" s="411"/>
      <c r="AD601" s="411"/>
      <c r="AE601" s="411"/>
    </row>
    <row r="602">
      <c r="A602" s="656"/>
      <c r="B602" s="411"/>
      <c r="C602" s="411"/>
      <c r="D602" s="411"/>
      <c r="E602" s="656"/>
      <c r="F602" s="411"/>
      <c r="G602" s="411"/>
      <c r="H602" s="411"/>
      <c r="I602" s="411"/>
      <c r="J602" s="411"/>
      <c r="K602" s="657"/>
      <c r="L602" s="657"/>
      <c r="M602" s="657"/>
      <c r="N602" s="657"/>
      <c r="O602" s="411"/>
      <c r="P602" s="411"/>
      <c r="Q602" s="411"/>
      <c r="R602" s="658"/>
      <c r="S602" s="411"/>
      <c r="T602" s="411"/>
      <c r="U602" s="659"/>
      <c r="V602" s="659"/>
      <c r="W602" s="411"/>
      <c r="X602" s="411"/>
      <c r="Y602" s="411"/>
      <c r="Z602" s="411"/>
      <c r="AA602" s="411"/>
      <c r="AB602" s="411"/>
      <c r="AC602" s="411"/>
      <c r="AD602" s="411"/>
      <c r="AE602" s="411"/>
    </row>
    <row r="603">
      <c r="A603" s="656"/>
      <c r="B603" s="411"/>
      <c r="C603" s="411"/>
      <c r="D603" s="411"/>
      <c r="E603" s="656"/>
      <c r="F603" s="411"/>
      <c r="G603" s="411"/>
      <c r="H603" s="411"/>
      <c r="I603" s="411"/>
      <c r="J603" s="411"/>
      <c r="K603" s="657"/>
      <c r="L603" s="657"/>
      <c r="M603" s="657"/>
      <c r="N603" s="657"/>
      <c r="O603" s="411"/>
      <c r="P603" s="411"/>
      <c r="Q603" s="411"/>
      <c r="R603" s="658"/>
      <c r="S603" s="411"/>
      <c r="T603" s="411"/>
      <c r="U603" s="659"/>
      <c r="V603" s="659"/>
      <c r="W603" s="411"/>
      <c r="X603" s="411"/>
      <c r="Y603" s="411"/>
      <c r="Z603" s="411"/>
      <c r="AA603" s="411"/>
      <c r="AB603" s="411"/>
      <c r="AC603" s="411"/>
      <c r="AD603" s="411"/>
      <c r="AE603" s="411"/>
    </row>
    <row r="604">
      <c r="A604" s="656"/>
      <c r="B604" s="411"/>
      <c r="C604" s="411"/>
      <c r="D604" s="411"/>
      <c r="E604" s="656"/>
      <c r="F604" s="411"/>
      <c r="G604" s="411"/>
      <c r="H604" s="411"/>
      <c r="I604" s="411"/>
      <c r="J604" s="411"/>
      <c r="K604" s="657"/>
      <c r="L604" s="657"/>
      <c r="M604" s="657"/>
      <c r="N604" s="657"/>
      <c r="O604" s="411"/>
      <c r="P604" s="411"/>
      <c r="Q604" s="411"/>
      <c r="R604" s="658"/>
      <c r="S604" s="411"/>
      <c r="T604" s="411"/>
      <c r="U604" s="659"/>
      <c r="V604" s="659"/>
      <c r="W604" s="411"/>
      <c r="X604" s="411"/>
      <c r="Y604" s="411"/>
      <c r="Z604" s="411"/>
      <c r="AA604" s="411"/>
      <c r="AB604" s="411"/>
      <c r="AC604" s="411"/>
      <c r="AD604" s="411"/>
      <c r="AE604" s="411"/>
    </row>
    <row r="605">
      <c r="A605" s="656"/>
      <c r="B605" s="411"/>
      <c r="C605" s="411"/>
      <c r="D605" s="411"/>
      <c r="E605" s="656"/>
      <c r="F605" s="411"/>
      <c r="G605" s="411"/>
      <c r="H605" s="411"/>
      <c r="I605" s="411"/>
      <c r="J605" s="411"/>
      <c r="K605" s="657"/>
      <c r="L605" s="657"/>
      <c r="M605" s="657"/>
      <c r="N605" s="657"/>
      <c r="O605" s="411"/>
      <c r="P605" s="411"/>
      <c r="Q605" s="411"/>
      <c r="R605" s="658"/>
      <c r="S605" s="411"/>
      <c r="T605" s="411"/>
      <c r="U605" s="659"/>
      <c r="V605" s="659"/>
      <c r="W605" s="411"/>
      <c r="X605" s="411"/>
      <c r="Y605" s="411"/>
      <c r="Z605" s="411"/>
      <c r="AA605" s="411"/>
      <c r="AB605" s="411"/>
      <c r="AC605" s="411"/>
      <c r="AD605" s="411"/>
      <c r="AE605" s="411"/>
    </row>
    <row r="606">
      <c r="A606" s="656"/>
      <c r="B606" s="411"/>
      <c r="C606" s="411"/>
      <c r="D606" s="411"/>
      <c r="E606" s="656"/>
      <c r="F606" s="411"/>
      <c r="G606" s="411"/>
      <c r="H606" s="411"/>
      <c r="I606" s="411"/>
      <c r="J606" s="411"/>
      <c r="K606" s="657"/>
      <c r="L606" s="657"/>
      <c r="M606" s="657"/>
      <c r="N606" s="657"/>
      <c r="O606" s="411"/>
      <c r="P606" s="411"/>
      <c r="Q606" s="411"/>
      <c r="R606" s="658"/>
      <c r="S606" s="411"/>
      <c r="T606" s="411"/>
      <c r="U606" s="659"/>
      <c r="V606" s="659"/>
      <c r="W606" s="411"/>
      <c r="X606" s="411"/>
      <c r="Y606" s="411"/>
      <c r="Z606" s="411"/>
      <c r="AA606" s="411"/>
      <c r="AB606" s="411"/>
      <c r="AC606" s="411"/>
      <c r="AD606" s="411"/>
      <c r="AE606" s="411"/>
    </row>
    <row r="607">
      <c r="A607" s="656"/>
      <c r="B607" s="411"/>
      <c r="C607" s="411"/>
      <c r="D607" s="411"/>
      <c r="E607" s="656"/>
      <c r="F607" s="411"/>
      <c r="G607" s="411"/>
      <c r="H607" s="411"/>
      <c r="I607" s="411"/>
      <c r="J607" s="411"/>
      <c r="K607" s="657"/>
      <c r="L607" s="657"/>
      <c r="M607" s="657"/>
      <c r="N607" s="657"/>
      <c r="O607" s="411"/>
      <c r="P607" s="411"/>
      <c r="Q607" s="411"/>
      <c r="R607" s="658"/>
      <c r="S607" s="411"/>
      <c r="T607" s="411"/>
      <c r="U607" s="659"/>
      <c r="V607" s="659"/>
      <c r="W607" s="411"/>
      <c r="X607" s="411"/>
      <c r="Y607" s="411"/>
      <c r="Z607" s="411"/>
      <c r="AA607" s="411"/>
      <c r="AB607" s="411"/>
      <c r="AC607" s="411"/>
      <c r="AD607" s="411"/>
      <c r="AE607" s="411"/>
    </row>
    <row r="608">
      <c r="A608" s="656"/>
      <c r="B608" s="411"/>
      <c r="C608" s="411"/>
      <c r="D608" s="411"/>
      <c r="E608" s="656"/>
      <c r="F608" s="411"/>
      <c r="G608" s="411"/>
      <c r="H608" s="411"/>
      <c r="I608" s="411"/>
      <c r="J608" s="411"/>
      <c r="K608" s="657"/>
      <c r="L608" s="657"/>
      <c r="M608" s="657"/>
      <c r="N608" s="657"/>
      <c r="O608" s="411"/>
      <c r="P608" s="411"/>
      <c r="Q608" s="411"/>
      <c r="R608" s="658"/>
      <c r="S608" s="411"/>
      <c r="T608" s="411"/>
      <c r="U608" s="659"/>
      <c r="V608" s="659"/>
      <c r="W608" s="411"/>
      <c r="X608" s="411"/>
      <c r="Y608" s="411"/>
      <c r="Z608" s="411"/>
      <c r="AA608" s="411"/>
      <c r="AB608" s="411"/>
      <c r="AC608" s="411"/>
      <c r="AD608" s="411"/>
      <c r="AE608" s="411"/>
    </row>
    <row r="609">
      <c r="A609" s="656"/>
      <c r="B609" s="411"/>
      <c r="C609" s="411"/>
      <c r="D609" s="411"/>
      <c r="E609" s="656"/>
      <c r="F609" s="411"/>
      <c r="G609" s="411"/>
      <c r="H609" s="411"/>
      <c r="I609" s="411"/>
      <c r="J609" s="411"/>
      <c r="K609" s="657"/>
      <c r="L609" s="657"/>
      <c r="M609" s="657"/>
      <c r="N609" s="657"/>
      <c r="O609" s="411"/>
      <c r="P609" s="411"/>
      <c r="Q609" s="411"/>
      <c r="R609" s="658"/>
      <c r="S609" s="411"/>
      <c r="T609" s="411"/>
      <c r="U609" s="659"/>
      <c r="V609" s="659"/>
      <c r="W609" s="411"/>
      <c r="X609" s="411"/>
      <c r="Y609" s="411"/>
      <c r="Z609" s="411"/>
      <c r="AA609" s="411"/>
      <c r="AB609" s="411"/>
      <c r="AC609" s="411"/>
      <c r="AD609" s="411"/>
      <c r="AE609" s="411"/>
    </row>
    <row r="610">
      <c r="A610" s="656"/>
      <c r="B610" s="411"/>
      <c r="C610" s="411"/>
      <c r="D610" s="411"/>
      <c r="E610" s="656"/>
      <c r="F610" s="411"/>
      <c r="G610" s="411"/>
      <c r="H610" s="411"/>
      <c r="I610" s="411"/>
      <c r="J610" s="411"/>
      <c r="K610" s="657"/>
      <c r="L610" s="657"/>
      <c r="M610" s="657"/>
      <c r="N610" s="657"/>
      <c r="O610" s="411"/>
      <c r="P610" s="411"/>
      <c r="Q610" s="411"/>
      <c r="R610" s="658"/>
      <c r="S610" s="411"/>
      <c r="T610" s="411"/>
      <c r="U610" s="659"/>
      <c r="V610" s="659"/>
      <c r="W610" s="411"/>
      <c r="X610" s="411"/>
      <c r="Y610" s="411"/>
      <c r="Z610" s="411"/>
      <c r="AA610" s="411"/>
      <c r="AB610" s="411"/>
      <c r="AC610" s="411"/>
      <c r="AD610" s="411"/>
      <c r="AE610" s="411"/>
    </row>
    <row r="611">
      <c r="A611" s="656"/>
      <c r="B611" s="411"/>
      <c r="C611" s="411"/>
      <c r="D611" s="411"/>
      <c r="E611" s="656"/>
      <c r="F611" s="411"/>
      <c r="G611" s="411"/>
      <c r="H611" s="411"/>
      <c r="I611" s="411"/>
      <c r="J611" s="411"/>
      <c r="K611" s="657"/>
      <c r="L611" s="657"/>
      <c r="M611" s="657"/>
      <c r="N611" s="657"/>
      <c r="O611" s="411"/>
      <c r="P611" s="411"/>
      <c r="Q611" s="411"/>
      <c r="R611" s="658"/>
      <c r="S611" s="411"/>
      <c r="T611" s="411"/>
      <c r="U611" s="659"/>
      <c r="V611" s="659"/>
      <c r="W611" s="411"/>
      <c r="X611" s="411"/>
      <c r="Y611" s="411"/>
      <c r="Z611" s="411"/>
      <c r="AA611" s="411"/>
      <c r="AB611" s="411"/>
      <c r="AC611" s="411"/>
      <c r="AD611" s="411"/>
      <c r="AE611" s="411"/>
    </row>
    <row r="612">
      <c r="A612" s="656"/>
      <c r="B612" s="411"/>
      <c r="C612" s="411"/>
      <c r="D612" s="411"/>
      <c r="E612" s="656"/>
      <c r="F612" s="411"/>
      <c r="G612" s="411"/>
      <c r="H612" s="411"/>
      <c r="I612" s="411"/>
      <c r="J612" s="411"/>
      <c r="K612" s="657"/>
      <c r="L612" s="657"/>
      <c r="M612" s="657"/>
      <c r="N612" s="657"/>
      <c r="O612" s="411"/>
      <c r="P612" s="411"/>
      <c r="Q612" s="411"/>
      <c r="R612" s="658"/>
      <c r="S612" s="411"/>
      <c r="T612" s="411"/>
      <c r="U612" s="659"/>
      <c r="V612" s="659"/>
      <c r="W612" s="411"/>
      <c r="X612" s="411"/>
      <c r="Y612" s="411"/>
      <c r="Z612" s="411"/>
      <c r="AA612" s="411"/>
      <c r="AB612" s="411"/>
      <c r="AC612" s="411"/>
      <c r="AD612" s="411"/>
      <c r="AE612" s="411"/>
    </row>
    <row r="613">
      <c r="A613" s="656"/>
      <c r="B613" s="411"/>
      <c r="C613" s="411"/>
      <c r="D613" s="411"/>
      <c r="E613" s="656"/>
      <c r="F613" s="411"/>
      <c r="G613" s="411"/>
      <c r="H613" s="411"/>
      <c r="I613" s="411"/>
      <c r="J613" s="411"/>
      <c r="K613" s="657"/>
      <c r="L613" s="657"/>
      <c r="M613" s="657"/>
      <c r="N613" s="657"/>
      <c r="O613" s="411"/>
      <c r="P613" s="411"/>
      <c r="Q613" s="411"/>
      <c r="R613" s="658"/>
      <c r="S613" s="411"/>
      <c r="T613" s="411"/>
      <c r="U613" s="659"/>
      <c r="V613" s="659"/>
      <c r="W613" s="411"/>
      <c r="X613" s="411"/>
      <c r="Y613" s="411"/>
      <c r="Z613" s="411"/>
      <c r="AA613" s="411"/>
      <c r="AB613" s="411"/>
      <c r="AC613" s="411"/>
      <c r="AD613" s="411"/>
      <c r="AE613" s="411"/>
    </row>
    <row r="614">
      <c r="A614" s="656"/>
      <c r="B614" s="411"/>
      <c r="C614" s="411"/>
      <c r="D614" s="411"/>
      <c r="E614" s="656"/>
      <c r="F614" s="411"/>
      <c r="G614" s="411"/>
      <c r="H614" s="411"/>
      <c r="I614" s="411"/>
      <c r="J614" s="411"/>
      <c r="K614" s="657"/>
      <c r="L614" s="657"/>
      <c r="M614" s="657"/>
      <c r="N614" s="657"/>
      <c r="O614" s="411"/>
      <c r="P614" s="411"/>
      <c r="Q614" s="411"/>
      <c r="R614" s="658"/>
      <c r="S614" s="411"/>
      <c r="T614" s="411"/>
      <c r="U614" s="659"/>
      <c r="V614" s="659"/>
      <c r="W614" s="411"/>
      <c r="X614" s="411"/>
      <c r="Y614" s="411"/>
      <c r="Z614" s="411"/>
      <c r="AA614" s="411"/>
      <c r="AB614" s="411"/>
      <c r="AC614" s="411"/>
      <c r="AD614" s="411"/>
      <c r="AE614" s="411"/>
    </row>
    <row r="615">
      <c r="A615" s="656"/>
      <c r="B615" s="411"/>
      <c r="C615" s="411"/>
      <c r="D615" s="411"/>
      <c r="E615" s="656"/>
      <c r="F615" s="411"/>
      <c r="G615" s="411"/>
      <c r="H615" s="411"/>
      <c r="I615" s="411"/>
      <c r="J615" s="411"/>
      <c r="K615" s="657"/>
      <c r="L615" s="657"/>
      <c r="M615" s="657"/>
      <c r="N615" s="657"/>
      <c r="O615" s="411"/>
      <c r="P615" s="411"/>
      <c r="Q615" s="411"/>
      <c r="R615" s="658"/>
      <c r="S615" s="411"/>
      <c r="T615" s="411"/>
      <c r="U615" s="659"/>
      <c r="V615" s="659"/>
      <c r="W615" s="411"/>
      <c r="X615" s="411"/>
      <c r="Y615" s="411"/>
      <c r="Z615" s="411"/>
      <c r="AA615" s="411"/>
      <c r="AB615" s="411"/>
      <c r="AC615" s="411"/>
      <c r="AD615" s="411"/>
      <c r="AE615" s="411"/>
    </row>
    <row r="616">
      <c r="A616" s="656"/>
      <c r="B616" s="411"/>
      <c r="C616" s="411"/>
      <c r="D616" s="411"/>
      <c r="E616" s="656"/>
      <c r="F616" s="411"/>
      <c r="G616" s="411"/>
      <c r="H616" s="411"/>
      <c r="I616" s="411"/>
      <c r="J616" s="411"/>
      <c r="K616" s="657"/>
      <c r="L616" s="657"/>
      <c r="M616" s="657"/>
      <c r="N616" s="657"/>
      <c r="O616" s="411"/>
      <c r="P616" s="411"/>
      <c r="Q616" s="411"/>
      <c r="R616" s="658"/>
      <c r="S616" s="411"/>
      <c r="T616" s="411"/>
      <c r="U616" s="659"/>
      <c r="V616" s="659"/>
      <c r="W616" s="411"/>
      <c r="X616" s="411"/>
      <c r="Y616" s="411"/>
      <c r="Z616" s="411"/>
      <c r="AA616" s="411"/>
      <c r="AB616" s="411"/>
      <c r="AC616" s="411"/>
      <c r="AD616" s="411"/>
      <c r="AE616" s="411"/>
    </row>
    <row r="617">
      <c r="A617" s="656"/>
      <c r="B617" s="411"/>
      <c r="C617" s="411"/>
      <c r="D617" s="411"/>
      <c r="E617" s="656"/>
      <c r="F617" s="411"/>
      <c r="G617" s="411"/>
      <c r="H617" s="411"/>
      <c r="I617" s="411"/>
      <c r="J617" s="411"/>
      <c r="K617" s="657"/>
      <c r="L617" s="657"/>
      <c r="M617" s="657"/>
      <c r="N617" s="657"/>
      <c r="O617" s="411"/>
      <c r="P617" s="411"/>
      <c r="Q617" s="411"/>
      <c r="R617" s="658"/>
      <c r="S617" s="411"/>
      <c r="T617" s="411"/>
      <c r="U617" s="659"/>
      <c r="V617" s="659"/>
      <c r="W617" s="411"/>
      <c r="X617" s="411"/>
      <c r="Y617" s="411"/>
      <c r="Z617" s="411"/>
      <c r="AA617" s="411"/>
      <c r="AB617" s="411"/>
      <c r="AC617" s="411"/>
      <c r="AD617" s="411"/>
      <c r="AE617" s="411"/>
    </row>
    <row r="618">
      <c r="A618" s="656"/>
      <c r="B618" s="411"/>
      <c r="C618" s="411"/>
      <c r="D618" s="411"/>
      <c r="E618" s="656"/>
      <c r="F618" s="411"/>
      <c r="G618" s="411"/>
      <c r="H618" s="411"/>
      <c r="I618" s="411"/>
      <c r="J618" s="411"/>
      <c r="K618" s="657"/>
      <c r="L618" s="657"/>
      <c r="M618" s="657"/>
      <c r="N618" s="657"/>
      <c r="O618" s="411"/>
      <c r="P618" s="411"/>
      <c r="Q618" s="411"/>
      <c r="R618" s="658"/>
      <c r="S618" s="411"/>
      <c r="T618" s="411"/>
      <c r="U618" s="659"/>
      <c r="V618" s="659"/>
      <c r="W618" s="411"/>
      <c r="X618" s="411"/>
      <c r="Y618" s="411"/>
      <c r="Z618" s="411"/>
      <c r="AA618" s="411"/>
      <c r="AB618" s="411"/>
      <c r="AC618" s="411"/>
      <c r="AD618" s="411"/>
      <c r="AE618" s="411"/>
    </row>
    <row r="619">
      <c r="A619" s="656"/>
      <c r="B619" s="411"/>
      <c r="C619" s="411"/>
      <c r="D619" s="411"/>
      <c r="E619" s="656"/>
      <c r="F619" s="411"/>
      <c r="G619" s="411"/>
      <c r="H619" s="411"/>
      <c r="I619" s="411"/>
      <c r="J619" s="411"/>
      <c r="K619" s="657"/>
      <c r="L619" s="657"/>
      <c r="M619" s="657"/>
      <c r="N619" s="657"/>
      <c r="O619" s="411"/>
      <c r="P619" s="411"/>
      <c r="Q619" s="411"/>
      <c r="R619" s="658"/>
      <c r="S619" s="411"/>
      <c r="T619" s="411"/>
      <c r="U619" s="659"/>
      <c r="V619" s="659"/>
      <c r="W619" s="411"/>
      <c r="X619" s="411"/>
      <c r="Y619" s="411"/>
      <c r="Z619" s="411"/>
      <c r="AA619" s="411"/>
      <c r="AB619" s="411"/>
      <c r="AC619" s="411"/>
      <c r="AD619" s="411"/>
      <c r="AE619" s="411"/>
    </row>
    <row r="620">
      <c r="A620" s="656"/>
      <c r="B620" s="411"/>
      <c r="C620" s="411"/>
      <c r="D620" s="411"/>
      <c r="E620" s="656"/>
      <c r="F620" s="411"/>
      <c r="G620" s="411"/>
      <c r="H620" s="411"/>
      <c r="I620" s="411"/>
      <c r="J620" s="411"/>
      <c r="K620" s="657"/>
      <c r="L620" s="657"/>
      <c r="M620" s="657"/>
      <c r="N620" s="657"/>
      <c r="O620" s="411"/>
      <c r="P620" s="411"/>
      <c r="Q620" s="411"/>
      <c r="R620" s="658"/>
      <c r="S620" s="411"/>
      <c r="T620" s="411"/>
      <c r="U620" s="659"/>
      <c r="V620" s="659"/>
      <c r="W620" s="411"/>
      <c r="X620" s="411"/>
      <c r="Y620" s="411"/>
      <c r="Z620" s="411"/>
      <c r="AA620" s="411"/>
      <c r="AB620" s="411"/>
      <c r="AC620" s="411"/>
      <c r="AD620" s="411"/>
      <c r="AE620" s="411"/>
    </row>
    <row r="621">
      <c r="A621" s="656"/>
      <c r="B621" s="411"/>
      <c r="C621" s="411"/>
      <c r="D621" s="411"/>
      <c r="E621" s="656"/>
      <c r="F621" s="411"/>
      <c r="G621" s="411"/>
      <c r="H621" s="411"/>
      <c r="I621" s="411"/>
      <c r="J621" s="411"/>
      <c r="K621" s="657"/>
      <c r="L621" s="657"/>
      <c r="M621" s="657"/>
      <c r="N621" s="657"/>
      <c r="O621" s="411"/>
      <c r="P621" s="411"/>
      <c r="Q621" s="411"/>
      <c r="R621" s="658"/>
      <c r="S621" s="411"/>
      <c r="T621" s="411"/>
      <c r="U621" s="659"/>
      <c r="V621" s="659"/>
      <c r="W621" s="411"/>
      <c r="X621" s="411"/>
      <c r="Y621" s="411"/>
      <c r="Z621" s="411"/>
      <c r="AA621" s="411"/>
      <c r="AB621" s="411"/>
      <c r="AC621" s="411"/>
      <c r="AD621" s="411"/>
      <c r="AE621" s="411"/>
    </row>
    <row r="622">
      <c r="A622" s="656"/>
      <c r="B622" s="411"/>
      <c r="C622" s="411"/>
      <c r="D622" s="411"/>
      <c r="E622" s="656"/>
      <c r="F622" s="411"/>
      <c r="G622" s="411"/>
      <c r="H622" s="411"/>
      <c r="I622" s="411"/>
      <c r="J622" s="411"/>
      <c r="K622" s="657"/>
      <c r="L622" s="657"/>
      <c r="M622" s="657"/>
      <c r="N622" s="657"/>
      <c r="O622" s="411"/>
      <c r="P622" s="411"/>
      <c r="Q622" s="411"/>
      <c r="R622" s="658"/>
      <c r="S622" s="411"/>
      <c r="T622" s="411"/>
      <c r="U622" s="659"/>
      <c r="V622" s="659"/>
      <c r="W622" s="411"/>
      <c r="X622" s="411"/>
      <c r="Y622" s="411"/>
      <c r="Z622" s="411"/>
      <c r="AA622" s="411"/>
      <c r="AB622" s="411"/>
      <c r="AC622" s="411"/>
      <c r="AD622" s="411"/>
      <c r="AE622" s="411"/>
    </row>
    <row r="623">
      <c r="A623" s="656"/>
      <c r="B623" s="411"/>
      <c r="C623" s="411"/>
      <c r="D623" s="411"/>
      <c r="E623" s="656"/>
      <c r="F623" s="411"/>
      <c r="G623" s="411"/>
      <c r="H623" s="411"/>
      <c r="I623" s="411"/>
      <c r="J623" s="411"/>
      <c r="K623" s="657"/>
      <c r="L623" s="657"/>
      <c r="M623" s="657"/>
      <c r="N623" s="657"/>
      <c r="O623" s="411"/>
      <c r="P623" s="411"/>
      <c r="Q623" s="411"/>
      <c r="R623" s="658"/>
      <c r="S623" s="411"/>
      <c r="T623" s="411"/>
      <c r="U623" s="659"/>
      <c r="V623" s="659"/>
      <c r="W623" s="411"/>
      <c r="X623" s="411"/>
      <c r="Y623" s="411"/>
      <c r="Z623" s="411"/>
      <c r="AA623" s="411"/>
      <c r="AB623" s="411"/>
      <c r="AC623" s="411"/>
      <c r="AD623" s="411"/>
      <c r="AE623" s="411"/>
    </row>
    <row r="624">
      <c r="A624" s="656"/>
      <c r="B624" s="411"/>
      <c r="C624" s="411"/>
      <c r="D624" s="411"/>
      <c r="E624" s="656"/>
      <c r="F624" s="411"/>
      <c r="G624" s="411"/>
      <c r="H624" s="411"/>
      <c r="I624" s="411"/>
      <c r="J624" s="411"/>
      <c r="K624" s="657"/>
      <c r="L624" s="657"/>
      <c r="M624" s="657"/>
      <c r="N624" s="657"/>
      <c r="O624" s="411"/>
      <c r="P624" s="411"/>
      <c r="Q624" s="411"/>
      <c r="R624" s="658"/>
      <c r="S624" s="411"/>
      <c r="T624" s="411"/>
      <c r="U624" s="659"/>
      <c r="V624" s="659"/>
      <c r="W624" s="411"/>
      <c r="X624" s="411"/>
      <c r="Y624" s="411"/>
      <c r="Z624" s="411"/>
      <c r="AA624" s="411"/>
      <c r="AB624" s="411"/>
      <c r="AC624" s="411"/>
      <c r="AD624" s="411"/>
      <c r="AE624" s="411"/>
    </row>
    <row r="625">
      <c r="A625" s="656"/>
      <c r="B625" s="411"/>
      <c r="C625" s="411"/>
      <c r="D625" s="411"/>
      <c r="E625" s="656"/>
      <c r="F625" s="411"/>
      <c r="G625" s="411"/>
      <c r="H625" s="411"/>
      <c r="I625" s="411"/>
      <c r="J625" s="411"/>
      <c r="K625" s="657"/>
      <c r="L625" s="657"/>
      <c r="M625" s="657"/>
      <c r="N625" s="657"/>
      <c r="O625" s="411"/>
      <c r="P625" s="411"/>
      <c r="Q625" s="411"/>
      <c r="R625" s="658"/>
      <c r="S625" s="411"/>
      <c r="T625" s="411"/>
      <c r="U625" s="659"/>
      <c r="V625" s="659"/>
      <c r="W625" s="411"/>
      <c r="X625" s="411"/>
      <c r="Y625" s="411"/>
      <c r="Z625" s="411"/>
      <c r="AA625" s="411"/>
      <c r="AB625" s="411"/>
      <c r="AC625" s="411"/>
      <c r="AD625" s="411"/>
      <c r="AE625" s="411"/>
    </row>
    <row r="626">
      <c r="A626" s="656"/>
      <c r="B626" s="411"/>
      <c r="C626" s="411"/>
      <c r="D626" s="411"/>
      <c r="E626" s="656"/>
      <c r="F626" s="411"/>
      <c r="G626" s="411"/>
      <c r="H626" s="411"/>
      <c r="I626" s="411"/>
      <c r="J626" s="411"/>
      <c r="K626" s="657"/>
      <c r="L626" s="657"/>
      <c r="M626" s="657"/>
      <c r="N626" s="657"/>
      <c r="O626" s="411"/>
      <c r="P626" s="411"/>
      <c r="Q626" s="411"/>
      <c r="R626" s="658"/>
      <c r="S626" s="411"/>
      <c r="T626" s="411"/>
      <c r="U626" s="659"/>
      <c r="V626" s="659"/>
      <c r="W626" s="411"/>
      <c r="X626" s="411"/>
      <c r="Y626" s="411"/>
      <c r="Z626" s="411"/>
      <c r="AA626" s="411"/>
      <c r="AB626" s="411"/>
      <c r="AC626" s="411"/>
      <c r="AD626" s="411"/>
      <c r="AE626" s="411"/>
    </row>
    <row r="627">
      <c r="A627" s="656"/>
      <c r="B627" s="411"/>
      <c r="C627" s="411"/>
      <c r="D627" s="411"/>
      <c r="E627" s="656"/>
      <c r="F627" s="411"/>
      <c r="G627" s="411"/>
      <c r="H627" s="411"/>
      <c r="I627" s="411"/>
      <c r="J627" s="411"/>
      <c r="K627" s="657"/>
      <c r="L627" s="657"/>
      <c r="M627" s="657"/>
      <c r="N627" s="657"/>
      <c r="O627" s="411"/>
      <c r="P627" s="411"/>
      <c r="Q627" s="411"/>
      <c r="R627" s="658"/>
      <c r="S627" s="411"/>
      <c r="T627" s="411"/>
      <c r="U627" s="659"/>
      <c r="V627" s="659"/>
      <c r="W627" s="411"/>
      <c r="X627" s="411"/>
      <c r="Y627" s="411"/>
      <c r="Z627" s="411"/>
      <c r="AA627" s="411"/>
      <c r="AB627" s="411"/>
      <c r="AC627" s="411"/>
      <c r="AD627" s="411"/>
      <c r="AE627" s="411"/>
    </row>
    <row r="628">
      <c r="A628" s="656"/>
      <c r="B628" s="411"/>
      <c r="C628" s="411"/>
      <c r="D628" s="411"/>
      <c r="E628" s="656"/>
      <c r="F628" s="411"/>
      <c r="G628" s="411"/>
      <c r="H628" s="411"/>
      <c r="I628" s="411"/>
      <c r="J628" s="411"/>
      <c r="K628" s="657"/>
      <c r="L628" s="657"/>
      <c r="M628" s="657"/>
      <c r="N628" s="657"/>
      <c r="O628" s="411"/>
      <c r="P628" s="411"/>
      <c r="Q628" s="411"/>
      <c r="R628" s="658"/>
      <c r="S628" s="411"/>
      <c r="T628" s="411"/>
      <c r="U628" s="659"/>
      <c r="V628" s="659"/>
      <c r="W628" s="411"/>
      <c r="X628" s="411"/>
      <c r="Y628" s="411"/>
      <c r="Z628" s="411"/>
      <c r="AA628" s="411"/>
      <c r="AB628" s="411"/>
      <c r="AC628" s="411"/>
      <c r="AD628" s="411"/>
      <c r="AE628" s="411"/>
    </row>
    <row r="629">
      <c r="A629" s="656"/>
      <c r="B629" s="411"/>
      <c r="C629" s="411"/>
      <c r="D629" s="411"/>
      <c r="E629" s="656"/>
      <c r="F629" s="411"/>
      <c r="G629" s="411"/>
      <c r="H629" s="411"/>
      <c r="I629" s="411"/>
      <c r="J629" s="411"/>
      <c r="K629" s="657"/>
      <c r="L629" s="657"/>
      <c r="M629" s="657"/>
      <c r="N629" s="657"/>
      <c r="O629" s="411"/>
      <c r="P629" s="411"/>
      <c r="Q629" s="411"/>
      <c r="R629" s="658"/>
      <c r="S629" s="411"/>
      <c r="T629" s="411"/>
      <c r="U629" s="659"/>
      <c r="V629" s="659"/>
      <c r="W629" s="411"/>
      <c r="X629" s="411"/>
      <c r="Y629" s="411"/>
      <c r="Z629" s="411"/>
      <c r="AA629" s="411"/>
      <c r="AB629" s="411"/>
      <c r="AC629" s="411"/>
      <c r="AD629" s="411"/>
      <c r="AE629" s="411"/>
    </row>
    <row r="630">
      <c r="A630" s="656"/>
      <c r="B630" s="411"/>
      <c r="C630" s="411"/>
      <c r="D630" s="411"/>
      <c r="E630" s="656"/>
      <c r="F630" s="411"/>
      <c r="G630" s="411"/>
      <c r="H630" s="411"/>
      <c r="I630" s="411"/>
      <c r="J630" s="411"/>
      <c r="K630" s="657"/>
      <c r="L630" s="657"/>
      <c r="M630" s="657"/>
      <c r="N630" s="657"/>
      <c r="O630" s="411"/>
      <c r="P630" s="411"/>
      <c r="Q630" s="411"/>
      <c r="R630" s="658"/>
      <c r="S630" s="411"/>
      <c r="T630" s="411"/>
      <c r="U630" s="659"/>
      <c r="V630" s="659"/>
      <c r="W630" s="411"/>
      <c r="X630" s="411"/>
      <c r="Y630" s="411"/>
      <c r="Z630" s="411"/>
      <c r="AA630" s="411"/>
      <c r="AB630" s="411"/>
      <c r="AC630" s="411"/>
      <c r="AD630" s="411"/>
      <c r="AE630" s="411"/>
    </row>
    <row r="631">
      <c r="A631" s="656"/>
      <c r="B631" s="411"/>
      <c r="C631" s="411"/>
      <c r="D631" s="411"/>
      <c r="E631" s="656"/>
      <c r="F631" s="411"/>
      <c r="G631" s="411"/>
      <c r="H631" s="411"/>
      <c r="I631" s="411"/>
      <c r="J631" s="411"/>
      <c r="K631" s="657"/>
      <c r="L631" s="657"/>
      <c r="M631" s="657"/>
      <c r="N631" s="657"/>
      <c r="O631" s="411"/>
      <c r="P631" s="411"/>
      <c r="Q631" s="411"/>
      <c r="R631" s="658"/>
      <c r="S631" s="411"/>
      <c r="T631" s="411"/>
      <c r="U631" s="659"/>
      <c r="V631" s="659"/>
      <c r="W631" s="411"/>
      <c r="X631" s="411"/>
      <c r="Y631" s="411"/>
      <c r="Z631" s="411"/>
      <c r="AA631" s="411"/>
      <c r="AB631" s="411"/>
      <c r="AC631" s="411"/>
      <c r="AD631" s="411"/>
      <c r="AE631" s="411"/>
    </row>
    <row r="632">
      <c r="A632" s="656"/>
      <c r="B632" s="411"/>
      <c r="C632" s="411"/>
      <c r="D632" s="411"/>
      <c r="E632" s="656"/>
      <c r="F632" s="411"/>
      <c r="G632" s="411"/>
      <c r="H632" s="411"/>
      <c r="I632" s="411"/>
      <c r="J632" s="411"/>
      <c r="K632" s="657"/>
      <c r="L632" s="657"/>
      <c r="M632" s="657"/>
      <c r="N632" s="657"/>
      <c r="O632" s="411"/>
      <c r="P632" s="411"/>
      <c r="Q632" s="411"/>
      <c r="R632" s="658"/>
      <c r="S632" s="411"/>
      <c r="T632" s="411"/>
      <c r="U632" s="659"/>
      <c r="V632" s="659"/>
      <c r="W632" s="411"/>
      <c r="X632" s="411"/>
      <c r="Y632" s="411"/>
      <c r="Z632" s="411"/>
      <c r="AA632" s="411"/>
      <c r="AB632" s="411"/>
      <c r="AC632" s="411"/>
      <c r="AD632" s="411"/>
      <c r="AE632" s="411"/>
    </row>
    <row r="633">
      <c r="A633" s="656"/>
      <c r="B633" s="411"/>
      <c r="C633" s="411"/>
      <c r="D633" s="411"/>
      <c r="E633" s="656"/>
      <c r="F633" s="411"/>
      <c r="G633" s="411"/>
      <c r="H633" s="411"/>
      <c r="I633" s="411"/>
      <c r="J633" s="411"/>
      <c r="K633" s="657"/>
      <c r="L633" s="657"/>
      <c r="M633" s="657"/>
      <c r="N633" s="657"/>
      <c r="O633" s="411"/>
      <c r="P633" s="411"/>
      <c r="Q633" s="411"/>
      <c r="R633" s="658"/>
      <c r="S633" s="411"/>
      <c r="T633" s="411"/>
      <c r="U633" s="659"/>
      <c r="V633" s="659"/>
      <c r="W633" s="411"/>
      <c r="X633" s="411"/>
      <c r="Y633" s="411"/>
      <c r="Z633" s="411"/>
      <c r="AA633" s="411"/>
      <c r="AB633" s="411"/>
      <c r="AC633" s="411"/>
      <c r="AD633" s="411"/>
      <c r="AE633" s="411"/>
    </row>
    <row r="634">
      <c r="A634" s="656"/>
      <c r="B634" s="411"/>
      <c r="C634" s="411"/>
      <c r="D634" s="411"/>
      <c r="E634" s="656"/>
      <c r="F634" s="411"/>
      <c r="G634" s="411"/>
      <c r="H634" s="411"/>
      <c r="I634" s="411"/>
      <c r="J634" s="411"/>
      <c r="K634" s="657"/>
      <c r="L634" s="657"/>
      <c r="M634" s="657"/>
      <c r="N634" s="657"/>
      <c r="O634" s="411"/>
      <c r="P634" s="411"/>
      <c r="Q634" s="411"/>
      <c r="R634" s="658"/>
      <c r="S634" s="411"/>
      <c r="T634" s="411"/>
      <c r="U634" s="659"/>
      <c r="V634" s="659"/>
      <c r="W634" s="411"/>
      <c r="X634" s="411"/>
      <c r="Y634" s="411"/>
      <c r="Z634" s="411"/>
      <c r="AA634" s="411"/>
      <c r="AB634" s="411"/>
      <c r="AC634" s="411"/>
      <c r="AD634" s="411"/>
      <c r="AE634" s="411"/>
    </row>
    <row r="635">
      <c r="A635" s="656"/>
      <c r="B635" s="411"/>
      <c r="C635" s="411"/>
      <c r="D635" s="411"/>
      <c r="E635" s="656"/>
      <c r="F635" s="411"/>
      <c r="G635" s="411"/>
      <c r="H635" s="411"/>
      <c r="I635" s="411"/>
      <c r="J635" s="411"/>
      <c r="K635" s="657"/>
      <c r="L635" s="657"/>
      <c r="M635" s="657"/>
      <c r="N635" s="657"/>
      <c r="O635" s="411"/>
      <c r="P635" s="411"/>
      <c r="Q635" s="411"/>
      <c r="R635" s="658"/>
      <c r="S635" s="411"/>
      <c r="T635" s="411"/>
      <c r="U635" s="659"/>
      <c r="V635" s="659"/>
      <c r="W635" s="411"/>
      <c r="X635" s="411"/>
      <c r="Y635" s="411"/>
      <c r="Z635" s="411"/>
      <c r="AA635" s="411"/>
      <c r="AB635" s="411"/>
      <c r="AC635" s="411"/>
      <c r="AD635" s="411"/>
      <c r="AE635" s="411"/>
    </row>
    <row r="636">
      <c r="A636" s="656"/>
      <c r="B636" s="411"/>
      <c r="C636" s="411"/>
      <c r="D636" s="411"/>
      <c r="E636" s="656"/>
      <c r="F636" s="411"/>
      <c r="G636" s="411"/>
      <c r="H636" s="411"/>
      <c r="I636" s="411"/>
      <c r="J636" s="411"/>
      <c r="K636" s="657"/>
      <c r="L636" s="657"/>
      <c r="M636" s="657"/>
      <c r="N636" s="657"/>
      <c r="O636" s="411"/>
      <c r="P636" s="411"/>
      <c r="Q636" s="411"/>
      <c r="R636" s="658"/>
      <c r="S636" s="411"/>
      <c r="T636" s="411"/>
      <c r="U636" s="659"/>
      <c r="V636" s="659"/>
      <c r="W636" s="411"/>
      <c r="X636" s="411"/>
      <c r="Y636" s="411"/>
      <c r="Z636" s="411"/>
      <c r="AA636" s="411"/>
      <c r="AB636" s="411"/>
      <c r="AC636" s="411"/>
      <c r="AD636" s="411"/>
      <c r="AE636" s="411"/>
    </row>
    <row r="637">
      <c r="A637" s="656"/>
      <c r="B637" s="411"/>
      <c r="C637" s="411"/>
      <c r="D637" s="411"/>
      <c r="E637" s="656"/>
      <c r="F637" s="411"/>
      <c r="G637" s="411"/>
      <c r="H637" s="411"/>
      <c r="I637" s="411"/>
      <c r="J637" s="411"/>
      <c r="K637" s="657"/>
      <c r="L637" s="657"/>
      <c r="M637" s="657"/>
      <c r="N637" s="657"/>
      <c r="O637" s="411"/>
      <c r="P637" s="411"/>
      <c r="Q637" s="411"/>
      <c r="R637" s="658"/>
      <c r="S637" s="411"/>
      <c r="T637" s="411"/>
      <c r="U637" s="659"/>
      <c r="V637" s="659"/>
      <c r="W637" s="411"/>
      <c r="X637" s="411"/>
      <c r="Y637" s="411"/>
      <c r="Z637" s="411"/>
      <c r="AA637" s="411"/>
      <c r="AB637" s="411"/>
      <c r="AC637" s="411"/>
      <c r="AD637" s="411"/>
      <c r="AE637" s="411"/>
    </row>
    <row r="638">
      <c r="A638" s="656"/>
      <c r="B638" s="411"/>
      <c r="C638" s="411"/>
      <c r="D638" s="411"/>
      <c r="E638" s="656"/>
      <c r="F638" s="411"/>
      <c r="G638" s="411"/>
      <c r="H638" s="411"/>
      <c r="I638" s="411"/>
      <c r="J638" s="411"/>
      <c r="K638" s="657"/>
      <c r="L638" s="657"/>
      <c r="M638" s="657"/>
      <c r="N638" s="657"/>
      <c r="O638" s="411"/>
      <c r="P638" s="411"/>
      <c r="Q638" s="411"/>
      <c r="R638" s="658"/>
      <c r="S638" s="411"/>
      <c r="T638" s="411"/>
      <c r="U638" s="659"/>
      <c r="V638" s="659"/>
      <c r="W638" s="411"/>
      <c r="X638" s="411"/>
      <c r="Y638" s="411"/>
      <c r="Z638" s="411"/>
      <c r="AA638" s="411"/>
      <c r="AB638" s="411"/>
      <c r="AC638" s="411"/>
      <c r="AD638" s="411"/>
      <c r="AE638" s="411"/>
    </row>
    <row r="639">
      <c r="A639" s="656"/>
      <c r="B639" s="411"/>
      <c r="C639" s="411"/>
      <c r="D639" s="411"/>
      <c r="E639" s="656"/>
      <c r="F639" s="411"/>
      <c r="G639" s="411"/>
      <c r="H639" s="411"/>
      <c r="I639" s="411"/>
      <c r="J639" s="411"/>
      <c r="K639" s="657"/>
      <c r="L639" s="657"/>
      <c r="M639" s="657"/>
      <c r="N639" s="657"/>
      <c r="O639" s="411"/>
      <c r="P639" s="411"/>
      <c r="Q639" s="411"/>
      <c r="R639" s="658"/>
      <c r="S639" s="411"/>
      <c r="T639" s="411"/>
      <c r="U639" s="659"/>
      <c r="V639" s="659"/>
      <c r="W639" s="411"/>
      <c r="X639" s="411"/>
      <c r="Y639" s="411"/>
      <c r="Z639" s="411"/>
      <c r="AA639" s="411"/>
      <c r="AB639" s="411"/>
      <c r="AC639" s="411"/>
      <c r="AD639" s="411"/>
      <c r="AE639" s="411"/>
    </row>
    <row r="640">
      <c r="A640" s="656"/>
      <c r="B640" s="411"/>
      <c r="C640" s="411"/>
      <c r="D640" s="411"/>
      <c r="E640" s="656"/>
      <c r="F640" s="411"/>
      <c r="G640" s="411"/>
      <c r="H640" s="411"/>
      <c r="I640" s="411"/>
      <c r="J640" s="411"/>
      <c r="K640" s="657"/>
      <c r="L640" s="657"/>
      <c r="M640" s="657"/>
      <c r="N640" s="657"/>
      <c r="O640" s="411"/>
      <c r="P640" s="411"/>
      <c r="Q640" s="411"/>
      <c r="R640" s="658"/>
      <c r="S640" s="411"/>
      <c r="T640" s="411"/>
      <c r="U640" s="659"/>
      <c r="V640" s="659"/>
      <c r="W640" s="411"/>
      <c r="X640" s="411"/>
      <c r="Y640" s="411"/>
      <c r="Z640" s="411"/>
      <c r="AA640" s="411"/>
      <c r="AB640" s="411"/>
      <c r="AC640" s="411"/>
      <c r="AD640" s="411"/>
      <c r="AE640" s="411"/>
    </row>
    <row r="641">
      <c r="A641" s="656"/>
      <c r="B641" s="411"/>
      <c r="C641" s="411"/>
      <c r="D641" s="411"/>
      <c r="E641" s="656"/>
      <c r="F641" s="411"/>
      <c r="G641" s="411"/>
      <c r="H641" s="411"/>
      <c r="I641" s="411"/>
      <c r="J641" s="411"/>
      <c r="K641" s="657"/>
      <c r="L641" s="657"/>
      <c r="M641" s="657"/>
      <c r="N641" s="657"/>
      <c r="O641" s="411"/>
      <c r="P641" s="411"/>
      <c r="Q641" s="411"/>
      <c r="R641" s="658"/>
      <c r="S641" s="411"/>
      <c r="T641" s="411"/>
      <c r="U641" s="659"/>
      <c r="V641" s="659"/>
      <c r="W641" s="411"/>
      <c r="X641" s="411"/>
      <c r="Y641" s="411"/>
      <c r="Z641" s="411"/>
      <c r="AA641" s="411"/>
      <c r="AB641" s="411"/>
      <c r="AC641" s="411"/>
      <c r="AD641" s="411"/>
      <c r="AE641" s="411"/>
    </row>
    <row r="642">
      <c r="A642" s="656"/>
      <c r="B642" s="411"/>
      <c r="C642" s="411"/>
      <c r="D642" s="411"/>
      <c r="E642" s="656"/>
      <c r="F642" s="411"/>
      <c r="G642" s="411"/>
      <c r="H642" s="411"/>
      <c r="I642" s="411"/>
      <c r="J642" s="411"/>
      <c r="K642" s="657"/>
      <c r="L642" s="657"/>
      <c r="M642" s="657"/>
      <c r="N642" s="657"/>
      <c r="O642" s="411"/>
      <c r="P642" s="411"/>
      <c r="Q642" s="411"/>
      <c r="R642" s="658"/>
      <c r="S642" s="411"/>
      <c r="T642" s="411"/>
      <c r="U642" s="659"/>
      <c r="V642" s="659"/>
      <c r="W642" s="411"/>
      <c r="X642" s="411"/>
      <c r="Y642" s="411"/>
      <c r="Z642" s="411"/>
      <c r="AA642" s="411"/>
      <c r="AB642" s="411"/>
      <c r="AC642" s="411"/>
      <c r="AD642" s="411"/>
      <c r="AE642" s="411"/>
    </row>
    <row r="643">
      <c r="A643" s="656"/>
      <c r="B643" s="411"/>
      <c r="C643" s="411"/>
      <c r="D643" s="411"/>
      <c r="E643" s="656"/>
      <c r="F643" s="411"/>
      <c r="G643" s="411"/>
      <c r="H643" s="411"/>
      <c r="I643" s="411"/>
      <c r="J643" s="411"/>
      <c r="K643" s="657"/>
      <c r="L643" s="657"/>
      <c r="M643" s="657"/>
      <c r="N643" s="657"/>
      <c r="O643" s="411"/>
      <c r="P643" s="411"/>
      <c r="Q643" s="411"/>
      <c r="R643" s="658"/>
      <c r="S643" s="411"/>
      <c r="T643" s="411"/>
      <c r="U643" s="659"/>
      <c r="V643" s="659"/>
      <c r="W643" s="411"/>
      <c r="X643" s="411"/>
      <c r="Y643" s="411"/>
      <c r="Z643" s="411"/>
      <c r="AA643" s="411"/>
      <c r="AB643" s="411"/>
      <c r="AC643" s="411"/>
      <c r="AD643" s="411"/>
      <c r="AE643" s="411"/>
    </row>
    <row r="644">
      <c r="A644" s="656"/>
      <c r="B644" s="411"/>
      <c r="C644" s="411"/>
      <c r="D644" s="411"/>
      <c r="E644" s="656"/>
      <c r="F644" s="411"/>
      <c r="G644" s="411"/>
      <c r="H644" s="411"/>
      <c r="I644" s="411"/>
      <c r="J644" s="411"/>
      <c r="K644" s="657"/>
      <c r="L644" s="657"/>
      <c r="M644" s="657"/>
      <c r="N644" s="657"/>
      <c r="O644" s="411"/>
      <c r="P644" s="411"/>
      <c r="Q644" s="411"/>
      <c r="R644" s="658"/>
      <c r="S644" s="411"/>
      <c r="T644" s="411"/>
      <c r="U644" s="659"/>
      <c r="V644" s="659"/>
      <c r="W644" s="411"/>
      <c r="X644" s="411"/>
      <c r="Y644" s="411"/>
      <c r="Z644" s="411"/>
      <c r="AA644" s="411"/>
      <c r="AB644" s="411"/>
      <c r="AC644" s="411"/>
      <c r="AD644" s="411"/>
      <c r="AE644" s="411"/>
    </row>
    <row r="645">
      <c r="A645" s="656"/>
      <c r="B645" s="411"/>
      <c r="C645" s="411"/>
      <c r="D645" s="411"/>
      <c r="E645" s="656"/>
      <c r="F645" s="411"/>
      <c r="G645" s="411"/>
      <c r="H645" s="411"/>
      <c r="I645" s="411"/>
      <c r="J645" s="411"/>
      <c r="K645" s="657"/>
      <c r="L645" s="657"/>
      <c r="M645" s="657"/>
      <c r="N645" s="657"/>
      <c r="O645" s="411"/>
      <c r="P645" s="411"/>
      <c r="Q645" s="411"/>
      <c r="R645" s="658"/>
      <c r="S645" s="411"/>
      <c r="T645" s="411"/>
      <c r="U645" s="659"/>
      <c r="V645" s="659"/>
      <c r="W645" s="411"/>
      <c r="X645" s="411"/>
      <c r="Y645" s="411"/>
      <c r="Z645" s="411"/>
      <c r="AA645" s="411"/>
      <c r="AB645" s="411"/>
      <c r="AC645" s="411"/>
      <c r="AD645" s="411"/>
      <c r="AE645" s="411"/>
    </row>
    <row r="646">
      <c r="A646" s="656"/>
      <c r="B646" s="411"/>
      <c r="C646" s="411"/>
      <c r="D646" s="411"/>
      <c r="E646" s="656"/>
      <c r="F646" s="411"/>
      <c r="G646" s="411"/>
      <c r="H646" s="411"/>
      <c r="I646" s="411"/>
      <c r="J646" s="411"/>
      <c r="K646" s="657"/>
      <c r="L646" s="657"/>
      <c r="M646" s="657"/>
      <c r="N646" s="657"/>
      <c r="O646" s="411"/>
      <c r="P646" s="411"/>
      <c r="Q646" s="411"/>
      <c r="R646" s="658"/>
      <c r="S646" s="411"/>
      <c r="T646" s="411"/>
      <c r="U646" s="659"/>
      <c r="V646" s="659"/>
      <c r="W646" s="411"/>
      <c r="X646" s="411"/>
      <c r="Y646" s="411"/>
      <c r="Z646" s="411"/>
      <c r="AA646" s="411"/>
      <c r="AB646" s="411"/>
      <c r="AC646" s="411"/>
      <c r="AD646" s="411"/>
      <c r="AE646" s="411"/>
    </row>
    <row r="647">
      <c r="A647" s="656"/>
      <c r="B647" s="411"/>
      <c r="C647" s="411"/>
      <c r="D647" s="411"/>
      <c r="E647" s="656"/>
      <c r="F647" s="411"/>
      <c r="G647" s="411"/>
      <c r="H647" s="411"/>
      <c r="I647" s="411"/>
      <c r="J647" s="411"/>
      <c r="K647" s="657"/>
      <c r="L647" s="657"/>
      <c r="M647" s="657"/>
      <c r="N647" s="657"/>
      <c r="O647" s="411"/>
      <c r="P647" s="411"/>
      <c r="Q647" s="411"/>
      <c r="R647" s="658"/>
      <c r="S647" s="411"/>
      <c r="T647" s="411"/>
      <c r="U647" s="659"/>
      <c r="V647" s="659"/>
      <c r="W647" s="411"/>
      <c r="X647" s="411"/>
      <c r="Y647" s="411"/>
      <c r="Z647" s="411"/>
      <c r="AA647" s="411"/>
      <c r="AB647" s="411"/>
      <c r="AC647" s="411"/>
      <c r="AD647" s="411"/>
      <c r="AE647" s="411"/>
    </row>
    <row r="648">
      <c r="A648" s="656"/>
      <c r="B648" s="411"/>
      <c r="C648" s="411"/>
      <c r="D648" s="411"/>
      <c r="E648" s="656"/>
      <c r="F648" s="411"/>
      <c r="G648" s="411"/>
      <c r="H648" s="411"/>
      <c r="I648" s="411"/>
      <c r="J648" s="411"/>
      <c r="K648" s="657"/>
      <c r="L648" s="657"/>
      <c r="M648" s="657"/>
      <c r="N648" s="657"/>
      <c r="O648" s="411"/>
      <c r="P648" s="411"/>
      <c r="Q648" s="411"/>
      <c r="R648" s="658"/>
      <c r="S648" s="411"/>
      <c r="T648" s="411"/>
      <c r="U648" s="659"/>
      <c r="V648" s="659"/>
      <c r="W648" s="411"/>
      <c r="X648" s="411"/>
      <c r="Y648" s="411"/>
      <c r="Z648" s="411"/>
      <c r="AA648" s="411"/>
      <c r="AB648" s="411"/>
      <c r="AC648" s="411"/>
      <c r="AD648" s="411"/>
      <c r="AE648" s="411"/>
    </row>
    <row r="649">
      <c r="A649" s="656"/>
      <c r="B649" s="411"/>
      <c r="C649" s="411"/>
      <c r="D649" s="411"/>
      <c r="E649" s="656"/>
      <c r="F649" s="411"/>
      <c r="G649" s="411"/>
      <c r="H649" s="411"/>
      <c r="I649" s="411"/>
      <c r="J649" s="411"/>
      <c r="K649" s="657"/>
      <c r="L649" s="657"/>
      <c r="M649" s="657"/>
      <c r="N649" s="657"/>
      <c r="O649" s="411"/>
      <c r="P649" s="411"/>
      <c r="Q649" s="411"/>
      <c r="R649" s="658"/>
      <c r="S649" s="411"/>
      <c r="T649" s="411"/>
      <c r="U649" s="659"/>
      <c r="V649" s="659"/>
      <c r="W649" s="411"/>
      <c r="X649" s="411"/>
      <c r="Y649" s="411"/>
      <c r="Z649" s="411"/>
      <c r="AA649" s="411"/>
      <c r="AB649" s="411"/>
      <c r="AC649" s="411"/>
      <c r="AD649" s="411"/>
      <c r="AE649" s="411"/>
    </row>
    <row r="650">
      <c r="A650" s="656"/>
      <c r="B650" s="411"/>
      <c r="C650" s="411"/>
      <c r="D650" s="411"/>
      <c r="E650" s="656"/>
      <c r="F650" s="411"/>
      <c r="G650" s="411"/>
      <c r="H650" s="411"/>
      <c r="I650" s="411"/>
      <c r="J650" s="411"/>
      <c r="K650" s="657"/>
      <c r="L650" s="657"/>
      <c r="M650" s="657"/>
      <c r="N650" s="657"/>
      <c r="O650" s="411"/>
      <c r="P650" s="411"/>
      <c r="Q650" s="411"/>
      <c r="R650" s="658"/>
      <c r="S650" s="411"/>
      <c r="T650" s="411"/>
      <c r="U650" s="659"/>
      <c r="V650" s="659"/>
      <c r="W650" s="411"/>
      <c r="X650" s="411"/>
      <c r="Y650" s="411"/>
      <c r="Z650" s="411"/>
      <c r="AA650" s="411"/>
      <c r="AB650" s="411"/>
      <c r="AC650" s="411"/>
      <c r="AD650" s="411"/>
      <c r="AE650" s="411"/>
    </row>
    <row r="651">
      <c r="A651" s="656"/>
      <c r="B651" s="411"/>
      <c r="C651" s="411"/>
      <c r="D651" s="411"/>
      <c r="E651" s="656"/>
      <c r="F651" s="411"/>
      <c r="G651" s="411"/>
      <c r="H651" s="411"/>
      <c r="I651" s="411"/>
      <c r="J651" s="411"/>
      <c r="K651" s="657"/>
      <c r="L651" s="657"/>
      <c r="M651" s="657"/>
      <c r="N651" s="657"/>
      <c r="O651" s="411"/>
      <c r="P651" s="411"/>
      <c r="Q651" s="411"/>
      <c r="R651" s="658"/>
      <c r="S651" s="411"/>
      <c r="T651" s="411"/>
      <c r="U651" s="659"/>
      <c r="V651" s="659"/>
      <c r="W651" s="411"/>
      <c r="X651" s="411"/>
      <c r="Y651" s="411"/>
      <c r="Z651" s="411"/>
      <c r="AA651" s="411"/>
      <c r="AB651" s="411"/>
      <c r="AC651" s="411"/>
      <c r="AD651" s="411"/>
      <c r="AE651" s="411"/>
    </row>
    <row r="652">
      <c r="A652" s="656"/>
      <c r="B652" s="411"/>
      <c r="C652" s="411"/>
      <c r="D652" s="411"/>
      <c r="E652" s="656"/>
      <c r="F652" s="411"/>
      <c r="G652" s="411"/>
      <c r="H652" s="411"/>
      <c r="I652" s="411"/>
      <c r="J652" s="411"/>
      <c r="K652" s="657"/>
      <c r="L652" s="657"/>
      <c r="M652" s="657"/>
      <c r="N652" s="657"/>
      <c r="O652" s="411"/>
      <c r="P652" s="411"/>
      <c r="Q652" s="411"/>
      <c r="R652" s="658"/>
      <c r="S652" s="411"/>
      <c r="T652" s="411"/>
      <c r="U652" s="659"/>
      <c r="V652" s="659"/>
      <c r="W652" s="411"/>
      <c r="X652" s="411"/>
      <c r="Y652" s="411"/>
      <c r="Z652" s="411"/>
      <c r="AA652" s="411"/>
      <c r="AB652" s="411"/>
      <c r="AC652" s="411"/>
      <c r="AD652" s="411"/>
      <c r="AE652" s="411"/>
    </row>
    <row r="653">
      <c r="A653" s="656"/>
      <c r="B653" s="411"/>
      <c r="C653" s="411"/>
      <c r="D653" s="411"/>
      <c r="E653" s="656"/>
      <c r="F653" s="411"/>
      <c r="G653" s="411"/>
      <c r="H653" s="411"/>
      <c r="I653" s="411"/>
      <c r="J653" s="411"/>
      <c r="K653" s="657"/>
      <c r="L653" s="657"/>
      <c r="M653" s="657"/>
      <c r="N653" s="657"/>
      <c r="O653" s="411"/>
      <c r="P653" s="411"/>
      <c r="Q653" s="411"/>
      <c r="R653" s="658"/>
      <c r="S653" s="411"/>
      <c r="T653" s="411"/>
      <c r="U653" s="659"/>
      <c r="V653" s="659"/>
      <c r="W653" s="411"/>
      <c r="X653" s="411"/>
      <c r="Y653" s="411"/>
      <c r="Z653" s="411"/>
      <c r="AA653" s="411"/>
      <c r="AB653" s="411"/>
      <c r="AC653" s="411"/>
      <c r="AD653" s="411"/>
      <c r="AE653" s="411"/>
    </row>
    <row r="654">
      <c r="A654" s="656"/>
      <c r="B654" s="411"/>
      <c r="C654" s="411"/>
      <c r="D654" s="411"/>
      <c r="E654" s="656"/>
      <c r="F654" s="411"/>
      <c r="G654" s="411"/>
      <c r="H654" s="411"/>
      <c r="I654" s="411"/>
      <c r="J654" s="411"/>
      <c r="K654" s="657"/>
      <c r="L654" s="657"/>
      <c r="M654" s="657"/>
      <c r="N654" s="657"/>
      <c r="O654" s="411"/>
      <c r="P654" s="411"/>
      <c r="Q654" s="411"/>
      <c r="R654" s="658"/>
      <c r="S654" s="411"/>
      <c r="T654" s="411"/>
      <c r="U654" s="659"/>
      <c r="V654" s="659"/>
      <c r="W654" s="411"/>
      <c r="X654" s="411"/>
      <c r="Y654" s="411"/>
      <c r="Z654" s="411"/>
      <c r="AA654" s="411"/>
      <c r="AB654" s="411"/>
      <c r="AC654" s="411"/>
      <c r="AD654" s="411"/>
      <c r="AE654" s="411"/>
    </row>
    <row r="655">
      <c r="A655" s="656"/>
      <c r="B655" s="411"/>
      <c r="C655" s="411"/>
      <c r="D655" s="411"/>
      <c r="E655" s="656"/>
      <c r="F655" s="411"/>
      <c r="G655" s="411"/>
      <c r="H655" s="411"/>
      <c r="I655" s="411"/>
      <c r="J655" s="411"/>
      <c r="K655" s="657"/>
      <c r="L655" s="657"/>
      <c r="M655" s="657"/>
      <c r="N655" s="657"/>
      <c r="O655" s="411"/>
      <c r="P655" s="411"/>
      <c r="Q655" s="411"/>
      <c r="R655" s="658"/>
      <c r="S655" s="411"/>
      <c r="T655" s="411"/>
      <c r="U655" s="659"/>
      <c r="V655" s="659"/>
      <c r="W655" s="411"/>
      <c r="X655" s="411"/>
      <c r="Y655" s="411"/>
      <c r="Z655" s="411"/>
      <c r="AA655" s="411"/>
      <c r="AB655" s="411"/>
      <c r="AC655" s="411"/>
      <c r="AD655" s="411"/>
      <c r="AE655" s="411"/>
    </row>
    <row r="656">
      <c r="A656" s="656"/>
      <c r="B656" s="411"/>
      <c r="C656" s="411"/>
      <c r="D656" s="411"/>
      <c r="E656" s="656"/>
      <c r="F656" s="411"/>
      <c r="G656" s="411"/>
      <c r="H656" s="411"/>
      <c r="I656" s="411"/>
      <c r="J656" s="411"/>
      <c r="K656" s="657"/>
      <c r="L656" s="657"/>
      <c r="M656" s="657"/>
      <c r="N656" s="657"/>
      <c r="O656" s="411"/>
      <c r="P656" s="411"/>
      <c r="Q656" s="411"/>
      <c r="R656" s="658"/>
      <c r="S656" s="411"/>
      <c r="T656" s="411"/>
      <c r="U656" s="659"/>
      <c r="V656" s="659"/>
      <c r="W656" s="411"/>
      <c r="X656" s="411"/>
      <c r="Y656" s="411"/>
      <c r="Z656" s="411"/>
      <c r="AA656" s="411"/>
      <c r="AB656" s="411"/>
      <c r="AC656" s="411"/>
      <c r="AD656" s="411"/>
      <c r="AE656" s="411"/>
    </row>
    <row r="657">
      <c r="A657" s="656"/>
      <c r="B657" s="411"/>
      <c r="C657" s="411"/>
      <c r="D657" s="411"/>
      <c r="E657" s="656"/>
      <c r="F657" s="411"/>
      <c r="G657" s="411"/>
      <c r="H657" s="411"/>
      <c r="I657" s="411"/>
      <c r="J657" s="411"/>
      <c r="K657" s="657"/>
      <c r="L657" s="657"/>
      <c r="M657" s="657"/>
      <c r="N657" s="657"/>
      <c r="O657" s="411"/>
      <c r="P657" s="411"/>
      <c r="Q657" s="411"/>
      <c r="R657" s="658"/>
      <c r="S657" s="411"/>
      <c r="T657" s="411"/>
      <c r="U657" s="659"/>
      <c r="V657" s="659"/>
      <c r="W657" s="411"/>
      <c r="X657" s="411"/>
      <c r="Y657" s="411"/>
      <c r="Z657" s="411"/>
      <c r="AA657" s="411"/>
      <c r="AB657" s="411"/>
      <c r="AC657" s="411"/>
      <c r="AD657" s="411"/>
      <c r="AE657" s="411"/>
    </row>
    <row r="658">
      <c r="A658" s="656"/>
      <c r="B658" s="411"/>
      <c r="C658" s="411"/>
      <c r="D658" s="411"/>
      <c r="E658" s="656"/>
      <c r="F658" s="411"/>
      <c r="G658" s="411"/>
      <c r="H658" s="411"/>
      <c r="I658" s="411"/>
      <c r="J658" s="411"/>
      <c r="K658" s="657"/>
      <c r="L658" s="657"/>
      <c r="M658" s="657"/>
      <c r="N658" s="657"/>
      <c r="O658" s="411"/>
      <c r="P658" s="411"/>
      <c r="Q658" s="411"/>
      <c r="R658" s="658"/>
      <c r="S658" s="411"/>
      <c r="T658" s="411"/>
      <c r="U658" s="659"/>
      <c r="V658" s="659"/>
      <c r="W658" s="411"/>
      <c r="X658" s="411"/>
      <c r="Y658" s="411"/>
      <c r="Z658" s="411"/>
      <c r="AA658" s="411"/>
      <c r="AB658" s="411"/>
      <c r="AC658" s="411"/>
      <c r="AD658" s="411"/>
      <c r="AE658" s="411"/>
    </row>
    <row r="659">
      <c r="A659" s="656"/>
      <c r="B659" s="411"/>
      <c r="C659" s="411"/>
      <c r="D659" s="411"/>
      <c r="E659" s="656"/>
      <c r="F659" s="411"/>
      <c r="G659" s="411"/>
      <c r="H659" s="411"/>
      <c r="I659" s="411"/>
      <c r="J659" s="411"/>
      <c r="K659" s="657"/>
      <c r="L659" s="657"/>
      <c r="M659" s="657"/>
      <c r="N659" s="657"/>
      <c r="O659" s="411"/>
      <c r="P659" s="411"/>
      <c r="Q659" s="411"/>
      <c r="R659" s="658"/>
      <c r="S659" s="411"/>
      <c r="T659" s="411"/>
      <c r="U659" s="659"/>
      <c r="V659" s="659"/>
      <c r="W659" s="411"/>
      <c r="X659" s="411"/>
      <c r="Y659" s="411"/>
      <c r="Z659" s="411"/>
      <c r="AA659" s="411"/>
      <c r="AB659" s="411"/>
      <c r="AC659" s="411"/>
      <c r="AD659" s="411"/>
      <c r="AE659" s="411"/>
    </row>
    <row r="660">
      <c r="A660" s="656"/>
      <c r="B660" s="411"/>
      <c r="C660" s="411"/>
      <c r="D660" s="411"/>
      <c r="E660" s="656"/>
      <c r="F660" s="411"/>
      <c r="G660" s="411"/>
      <c r="H660" s="411"/>
      <c r="I660" s="411"/>
      <c r="J660" s="411"/>
      <c r="K660" s="657"/>
      <c r="L660" s="657"/>
      <c r="M660" s="657"/>
      <c r="N660" s="657"/>
      <c r="O660" s="411"/>
      <c r="P660" s="411"/>
      <c r="Q660" s="411"/>
      <c r="R660" s="658"/>
      <c r="S660" s="411"/>
      <c r="T660" s="411"/>
      <c r="U660" s="659"/>
      <c r="V660" s="659"/>
      <c r="W660" s="411"/>
      <c r="X660" s="411"/>
      <c r="Y660" s="411"/>
      <c r="Z660" s="411"/>
      <c r="AA660" s="411"/>
      <c r="AB660" s="411"/>
      <c r="AC660" s="411"/>
      <c r="AD660" s="411"/>
      <c r="AE660" s="411"/>
    </row>
    <row r="661">
      <c r="A661" s="656"/>
      <c r="B661" s="411"/>
      <c r="C661" s="411"/>
      <c r="D661" s="411"/>
      <c r="E661" s="656"/>
      <c r="F661" s="411"/>
      <c r="G661" s="411"/>
      <c r="H661" s="411"/>
      <c r="I661" s="411"/>
      <c r="J661" s="411"/>
      <c r="K661" s="657"/>
      <c r="L661" s="657"/>
      <c r="M661" s="657"/>
      <c r="N661" s="657"/>
      <c r="O661" s="411"/>
      <c r="P661" s="411"/>
      <c r="Q661" s="411"/>
      <c r="R661" s="658"/>
      <c r="S661" s="411"/>
      <c r="T661" s="411"/>
      <c r="U661" s="659"/>
      <c r="V661" s="659"/>
      <c r="W661" s="411"/>
      <c r="X661" s="411"/>
      <c r="Y661" s="411"/>
      <c r="Z661" s="411"/>
      <c r="AA661" s="411"/>
      <c r="AB661" s="411"/>
      <c r="AC661" s="411"/>
      <c r="AD661" s="411"/>
      <c r="AE661" s="411"/>
    </row>
    <row r="662">
      <c r="A662" s="656"/>
      <c r="B662" s="411"/>
      <c r="C662" s="411"/>
      <c r="D662" s="411"/>
      <c r="E662" s="656"/>
      <c r="F662" s="411"/>
      <c r="G662" s="411"/>
      <c r="H662" s="411"/>
      <c r="I662" s="411"/>
      <c r="J662" s="411"/>
      <c r="K662" s="657"/>
      <c r="L662" s="657"/>
      <c r="M662" s="657"/>
      <c r="N662" s="657"/>
      <c r="O662" s="411"/>
      <c r="P662" s="411"/>
      <c r="Q662" s="411"/>
      <c r="R662" s="658"/>
      <c r="S662" s="411"/>
      <c r="T662" s="411"/>
      <c r="U662" s="659"/>
      <c r="V662" s="659"/>
      <c r="W662" s="411"/>
      <c r="X662" s="411"/>
      <c r="Y662" s="411"/>
      <c r="Z662" s="411"/>
      <c r="AA662" s="411"/>
      <c r="AB662" s="411"/>
      <c r="AC662" s="411"/>
      <c r="AD662" s="411"/>
      <c r="AE662" s="411"/>
    </row>
    <row r="663">
      <c r="A663" s="656"/>
      <c r="B663" s="411"/>
      <c r="C663" s="411"/>
      <c r="D663" s="411"/>
      <c r="E663" s="656"/>
      <c r="F663" s="411"/>
      <c r="G663" s="411"/>
      <c r="H663" s="411"/>
      <c r="I663" s="411"/>
      <c r="J663" s="411"/>
      <c r="K663" s="657"/>
      <c r="L663" s="657"/>
      <c r="M663" s="657"/>
      <c r="N663" s="657"/>
      <c r="O663" s="411"/>
      <c r="P663" s="411"/>
      <c r="Q663" s="411"/>
      <c r="R663" s="658"/>
      <c r="S663" s="411"/>
      <c r="T663" s="411"/>
      <c r="U663" s="659"/>
      <c r="V663" s="659"/>
      <c r="W663" s="411"/>
      <c r="X663" s="411"/>
      <c r="Y663" s="411"/>
      <c r="Z663" s="411"/>
      <c r="AA663" s="411"/>
      <c r="AB663" s="411"/>
      <c r="AC663" s="411"/>
      <c r="AD663" s="411"/>
      <c r="AE663" s="411"/>
    </row>
    <row r="664">
      <c r="A664" s="656"/>
      <c r="B664" s="411"/>
      <c r="C664" s="411"/>
      <c r="D664" s="411"/>
      <c r="E664" s="656"/>
      <c r="F664" s="411"/>
      <c r="G664" s="411"/>
      <c r="H664" s="411"/>
      <c r="I664" s="411"/>
      <c r="J664" s="411"/>
      <c r="K664" s="657"/>
      <c r="L664" s="657"/>
      <c r="M664" s="657"/>
      <c r="N664" s="657"/>
      <c r="O664" s="411"/>
      <c r="P664" s="411"/>
      <c r="Q664" s="411"/>
      <c r="R664" s="658"/>
      <c r="S664" s="411"/>
      <c r="T664" s="411"/>
      <c r="U664" s="659"/>
      <c r="V664" s="659"/>
      <c r="W664" s="411"/>
      <c r="X664" s="411"/>
      <c r="Y664" s="411"/>
      <c r="Z664" s="411"/>
      <c r="AA664" s="411"/>
      <c r="AB664" s="411"/>
      <c r="AC664" s="411"/>
      <c r="AD664" s="411"/>
      <c r="AE664" s="411"/>
    </row>
    <row r="665">
      <c r="A665" s="656"/>
      <c r="B665" s="411"/>
      <c r="C665" s="411"/>
      <c r="D665" s="411"/>
      <c r="E665" s="656"/>
      <c r="F665" s="411"/>
      <c r="G665" s="411"/>
      <c r="H665" s="411"/>
      <c r="I665" s="411"/>
      <c r="J665" s="411"/>
      <c r="K665" s="657"/>
      <c r="L665" s="657"/>
      <c r="M665" s="657"/>
      <c r="N665" s="657"/>
      <c r="O665" s="411"/>
      <c r="P665" s="411"/>
      <c r="Q665" s="411"/>
      <c r="R665" s="658"/>
      <c r="S665" s="411"/>
      <c r="T665" s="411"/>
      <c r="U665" s="659"/>
      <c r="V665" s="659"/>
      <c r="W665" s="411"/>
      <c r="X665" s="411"/>
      <c r="Y665" s="411"/>
      <c r="Z665" s="411"/>
      <c r="AA665" s="411"/>
      <c r="AB665" s="411"/>
      <c r="AC665" s="411"/>
      <c r="AD665" s="411"/>
      <c r="AE665" s="411"/>
    </row>
    <row r="666">
      <c r="A666" s="656"/>
      <c r="B666" s="411"/>
      <c r="C666" s="411"/>
      <c r="D666" s="411"/>
      <c r="E666" s="656"/>
      <c r="F666" s="411"/>
      <c r="G666" s="411"/>
      <c r="H666" s="411"/>
      <c r="I666" s="411"/>
      <c r="J666" s="411"/>
      <c r="K666" s="657"/>
      <c r="L666" s="657"/>
      <c r="M666" s="657"/>
      <c r="N666" s="657"/>
      <c r="O666" s="411"/>
      <c r="P666" s="411"/>
      <c r="Q666" s="411"/>
      <c r="R666" s="658"/>
      <c r="S666" s="411"/>
      <c r="T666" s="411"/>
      <c r="U666" s="659"/>
      <c r="V666" s="659"/>
      <c r="W666" s="411"/>
      <c r="X666" s="411"/>
      <c r="Y666" s="411"/>
      <c r="Z666" s="411"/>
      <c r="AA666" s="411"/>
      <c r="AB666" s="411"/>
      <c r="AC666" s="411"/>
      <c r="AD666" s="411"/>
      <c r="AE666" s="411"/>
    </row>
    <row r="667">
      <c r="A667" s="656"/>
      <c r="B667" s="411"/>
      <c r="C667" s="411"/>
      <c r="D667" s="411"/>
      <c r="E667" s="656"/>
      <c r="F667" s="411"/>
      <c r="G667" s="411"/>
      <c r="H667" s="411"/>
      <c r="I667" s="411"/>
      <c r="J667" s="411"/>
      <c r="K667" s="657"/>
      <c r="L667" s="657"/>
      <c r="M667" s="657"/>
      <c r="N667" s="657"/>
      <c r="O667" s="411"/>
      <c r="P667" s="411"/>
      <c r="Q667" s="411"/>
      <c r="R667" s="658"/>
      <c r="S667" s="411"/>
      <c r="T667" s="411"/>
      <c r="U667" s="659"/>
      <c r="V667" s="659"/>
      <c r="W667" s="411"/>
      <c r="X667" s="411"/>
      <c r="Y667" s="411"/>
      <c r="Z667" s="411"/>
      <c r="AA667" s="411"/>
      <c r="AB667" s="411"/>
      <c r="AC667" s="411"/>
      <c r="AD667" s="411"/>
      <c r="AE667" s="411"/>
    </row>
    <row r="668">
      <c r="A668" s="656"/>
      <c r="B668" s="411"/>
      <c r="C668" s="411"/>
      <c r="D668" s="411"/>
      <c r="E668" s="656"/>
      <c r="F668" s="411"/>
      <c r="G668" s="411"/>
      <c r="H668" s="411"/>
      <c r="I668" s="411"/>
      <c r="J668" s="411"/>
      <c r="K668" s="657"/>
      <c r="L668" s="657"/>
      <c r="M668" s="657"/>
      <c r="N668" s="657"/>
      <c r="O668" s="411"/>
      <c r="P668" s="411"/>
      <c r="Q668" s="411"/>
      <c r="R668" s="658"/>
      <c r="S668" s="411"/>
      <c r="T668" s="411"/>
      <c r="U668" s="659"/>
      <c r="V668" s="659"/>
      <c r="W668" s="411"/>
      <c r="X668" s="411"/>
      <c r="Y668" s="411"/>
      <c r="Z668" s="411"/>
      <c r="AA668" s="411"/>
      <c r="AB668" s="411"/>
      <c r="AC668" s="411"/>
      <c r="AD668" s="411"/>
      <c r="AE668" s="411"/>
    </row>
    <row r="669">
      <c r="A669" s="656"/>
      <c r="B669" s="411"/>
      <c r="C669" s="411"/>
      <c r="D669" s="411"/>
      <c r="E669" s="656"/>
      <c r="F669" s="411"/>
      <c r="G669" s="411"/>
      <c r="H669" s="411"/>
      <c r="I669" s="411"/>
      <c r="J669" s="411"/>
      <c r="K669" s="657"/>
      <c r="L669" s="657"/>
      <c r="M669" s="657"/>
      <c r="N669" s="657"/>
      <c r="O669" s="411"/>
      <c r="P669" s="411"/>
      <c r="Q669" s="411"/>
      <c r="R669" s="658"/>
      <c r="S669" s="411"/>
      <c r="T669" s="411"/>
      <c r="U669" s="659"/>
      <c r="V669" s="659"/>
      <c r="W669" s="411"/>
      <c r="X669" s="411"/>
      <c r="Y669" s="411"/>
      <c r="Z669" s="411"/>
      <c r="AA669" s="411"/>
      <c r="AB669" s="411"/>
      <c r="AC669" s="411"/>
      <c r="AD669" s="411"/>
      <c r="AE669" s="411"/>
    </row>
    <row r="670">
      <c r="A670" s="656"/>
      <c r="B670" s="411"/>
      <c r="C670" s="411"/>
      <c r="D670" s="411"/>
      <c r="E670" s="656"/>
      <c r="F670" s="411"/>
      <c r="G670" s="411"/>
      <c r="H670" s="411"/>
      <c r="I670" s="411"/>
      <c r="J670" s="411"/>
      <c r="K670" s="657"/>
      <c r="L670" s="657"/>
      <c r="M670" s="657"/>
      <c r="N670" s="657"/>
      <c r="O670" s="411"/>
      <c r="P670" s="411"/>
      <c r="Q670" s="411"/>
      <c r="R670" s="658"/>
      <c r="S670" s="411"/>
      <c r="T670" s="411"/>
      <c r="U670" s="659"/>
      <c r="V670" s="659"/>
      <c r="W670" s="411"/>
      <c r="X670" s="411"/>
      <c r="Y670" s="411"/>
      <c r="Z670" s="411"/>
      <c r="AA670" s="411"/>
      <c r="AB670" s="411"/>
      <c r="AC670" s="411"/>
      <c r="AD670" s="411"/>
      <c r="AE670" s="411"/>
    </row>
    <row r="671">
      <c r="A671" s="656"/>
      <c r="B671" s="411"/>
      <c r="C671" s="411"/>
      <c r="D671" s="411"/>
      <c r="E671" s="656"/>
      <c r="F671" s="411"/>
      <c r="G671" s="411"/>
      <c r="H671" s="411"/>
      <c r="I671" s="411"/>
      <c r="J671" s="411"/>
      <c r="K671" s="657"/>
      <c r="L671" s="657"/>
      <c r="M671" s="657"/>
      <c r="N671" s="657"/>
      <c r="O671" s="411"/>
      <c r="P671" s="411"/>
      <c r="Q671" s="411"/>
      <c r="R671" s="658"/>
      <c r="S671" s="411"/>
      <c r="T671" s="411"/>
      <c r="U671" s="659"/>
      <c r="V671" s="659"/>
      <c r="W671" s="411"/>
      <c r="X671" s="411"/>
      <c r="Y671" s="411"/>
      <c r="Z671" s="411"/>
      <c r="AA671" s="411"/>
      <c r="AB671" s="411"/>
      <c r="AC671" s="411"/>
      <c r="AD671" s="411"/>
      <c r="AE671" s="411"/>
    </row>
    <row r="672">
      <c r="A672" s="656"/>
      <c r="B672" s="411"/>
      <c r="C672" s="411"/>
      <c r="D672" s="411"/>
      <c r="E672" s="656"/>
      <c r="F672" s="411"/>
      <c r="G672" s="411"/>
      <c r="H672" s="411"/>
      <c r="I672" s="411"/>
      <c r="J672" s="411"/>
      <c r="K672" s="657"/>
      <c r="L672" s="657"/>
      <c r="M672" s="657"/>
      <c r="N672" s="657"/>
      <c r="O672" s="411"/>
      <c r="P672" s="411"/>
      <c r="Q672" s="411"/>
      <c r="R672" s="658"/>
      <c r="S672" s="411"/>
      <c r="T672" s="411"/>
      <c r="U672" s="659"/>
      <c r="V672" s="659"/>
      <c r="W672" s="411"/>
      <c r="X672" s="411"/>
      <c r="Y672" s="411"/>
      <c r="Z672" s="411"/>
      <c r="AA672" s="411"/>
      <c r="AB672" s="411"/>
      <c r="AC672" s="411"/>
      <c r="AD672" s="411"/>
      <c r="AE672" s="411"/>
    </row>
    <row r="673">
      <c r="A673" s="656"/>
      <c r="B673" s="411"/>
      <c r="C673" s="411"/>
      <c r="D673" s="411"/>
      <c r="E673" s="656"/>
      <c r="F673" s="411"/>
      <c r="G673" s="411"/>
      <c r="H673" s="411"/>
      <c r="I673" s="411"/>
      <c r="J673" s="411"/>
      <c r="K673" s="657"/>
      <c r="L673" s="657"/>
      <c r="M673" s="657"/>
      <c r="N673" s="657"/>
      <c r="O673" s="411"/>
      <c r="P673" s="411"/>
      <c r="Q673" s="411"/>
      <c r="R673" s="658"/>
      <c r="S673" s="411"/>
      <c r="T673" s="411"/>
      <c r="U673" s="659"/>
      <c r="V673" s="659"/>
      <c r="W673" s="411"/>
      <c r="X673" s="411"/>
      <c r="Y673" s="411"/>
      <c r="Z673" s="411"/>
      <c r="AA673" s="411"/>
      <c r="AB673" s="411"/>
      <c r="AC673" s="411"/>
      <c r="AD673" s="411"/>
      <c r="AE673" s="411"/>
    </row>
    <row r="674">
      <c r="A674" s="656"/>
      <c r="B674" s="411"/>
      <c r="C674" s="411"/>
      <c r="D674" s="411"/>
      <c r="E674" s="656"/>
      <c r="F674" s="411"/>
      <c r="G674" s="411"/>
      <c r="H674" s="411"/>
      <c r="I674" s="411"/>
      <c r="J674" s="411"/>
      <c r="K674" s="657"/>
      <c r="L674" s="657"/>
      <c r="M674" s="657"/>
      <c r="N674" s="657"/>
      <c r="O674" s="411"/>
      <c r="P674" s="411"/>
      <c r="Q674" s="411"/>
      <c r="R674" s="658"/>
      <c r="S674" s="411"/>
      <c r="T674" s="411"/>
      <c r="U674" s="659"/>
      <c r="V674" s="659"/>
      <c r="W674" s="411"/>
      <c r="X674" s="411"/>
      <c r="Y674" s="411"/>
      <c r="Z674" s="411"/>
      <c r="AA674" s="411"/>
      <c r="AB674" s="411"/>
      <c r="AC674" s="411"/>
      <c r="AD674" s="411"/>
      <c r="AE674" s="411"/>
    </row>
    <row r="675">
      <c r="A675" s="656"/>
      <c r="B675" s="411"/>
      <c r="C675" s="411"/>
      <c r="D675" s="411"/>
      <c r="E675" s="656"/>
      <c r="F675" s="411"/>
      <c r="G675" s="411"/>
      <c r="H675" s="411"/>
      <c r="I675" s="411"/>
      <c r="J675" s="411"/>
      <c r="K675" s="657"/>
      <c r="L675" s="657"/>
      <c r="M675" s="657"/>
      <c r="N675" s="657"/>
      <c r="O675" s="411"/>
      <c r="P675" s="411"/>
      <c r="Q675" s="411"/>
      <c r="R675" s="658"/>
      <c r="S675" s="411"/>
      <c r="T675" s="411"/>
      <c r="U675" s="659"/>
      <c r="V675" s="659"/>
      <c r="W675" s="411"/>
      <c r="X675" s="411"/>
      <c r="Y675" s="411"/>
      <c r="Z675" s="411"/>
      <c r="AA675" s="411"/>
      <c r="AB675" s="411"/>
      <c r="AC675" s="411"/>
      <c r="AD675" s="411"/>
      <c r="AE675" s="411"/>
    </row>
    <row r="676">
      <c r="A676" s="656"/>
      <c r="B676" s="411"/>
      <c r="C676" s="411"/>
      <c r="D676" s="411"/>
      <c r="E676" s="656"/>
      <c r="F676" s="411"/>
      <c r="G676" s="411"/>
      <c r="H676" s="411"/>
      <c r="I676" s="411"/>
      <c r="J676" s="411"/>
      <c r="K676" s="657"/>
      <c r="L676" s="657"/>
      <c r="M676" s="657"/>
      <c r="N676" s="657"/>
      <c r="O676" s="411"/>
      <c r="P676" s="411"/>
      <c r="Q676" s="411"/>
      <c r="R676" s="658"/>
      <c r="S676" s="411"/>
      <c r="T676" s="411"/>
      <c r="U676" s="659"/>
      <c r="V676" s="659"/>
      <c r="W676" s="411"/>
      <c r="X676" s="411"/>
      <c r="Y676" s="411"/>
      <c r="Z676" s="411"/>
      <c r="AA676" s="411"/>
      <c r="AB676" s="411"/>
      <c r="AC676" s="411"/>
      <c r="AD676" s="411"/>
      <c r="AE676" s="411"/>
    </row>
    <row r="677">
      <c r="A677" s="656"/>
      <c r="B677" s="411"/>
      <c r="C677" s="411"/>
      <c r="D677" s="411"/>
      <c r="E677" s="656"/>
      <c r="F677" s="411"/>
      <c r="G677" s="411"/>
      <c r="H677" s="411"/>
      <c r="I677" s="411"/>
      <c r="J677" s="411"/>
      <c r="K677" s="657"/>
      <c r="L677" s="657"/>
      <c r="M677" s="657"/>
      <c r="N677" s="657"/>
      <c r="O677" s="411"/>
      <c r="P677" s="411"/>
      <c r="Q677" s="411"/>
      <c r="R677" s="658"/>
      <c r="S677" s="411"/>
      <c r="T677" s="411"/>
      <c r="U677" s="659"/>
      <c r="V677" s="659"/>
      <c r="W677" s="411"/>
      <c r="X677" s="411"/>
      <c r="Y677" s="411"/>
      <c r="Z677" s="411"/>
      <c r="AA677" s="411"/>
      <c r="AB677" s="411"/>
      <c r="AC677" s="411"/>
      <c r="AD677" s="411"/>
      <c r="AE677" s="411"/>
    </row>
    <row r="678">
      <c r="A678" s="656"/>
      <c r="B678" s="411"/>
      <c r="C678" s="411"/>
      <c r="D678" s="411"/>
      <c r="E678" s="656"/>
      <c r="F678" s="411"/>
      <c r="G678" s="411"/>
      <c r="H678" s="411"/>
      <c r="I678" s="411"/>
      <c r="J678" s="411"/>
      <c r="K678" s="657"/>
      <c r="L678" s="657"/>
      <c r="M678" s="657"/>
      <c r="N678" s="657"/>
      <c r="O678" s="411"/>
      <c r="P678" s="411"/>
      <c r="Q678" s="411"/>
      <c r="R678" s="658"/>
      <c r="S678" s="411"/>
      <c r="T678" s="411"/>
      <c r="U678" s="659"/>
      <c r="V678" s="659"/>
      <c r="W678" s="411"/>
      <c r="X678" s="411"/>
      <c r="Y678" s="411"/>
      <c r="Z678" s="411"/>
      <c r="AA678" s="411"/>
      <c r="AB678" s="411"/>
      <c r="AC678" s="411"/>
      <c r="AD678" s="411"/>
      <c r="AE678" s="411"/>
    </row>
    <row r="679">
      <c r="A679" s="656"/>
      <c r="B679" s="411"/>
      <c r="C679" s="411"/>
      <c r="D679" s="411"/>
      <c r="E679" s="656"/>
      <c r="F679" s="411"/>
      <c r="G679" s="411"/>
      <c r="H679" s="411"/>
      <c r="I679" s="411"/>
      <c r="J679" s="411"/>
      <c r="K679" s="657"/>
      <c r="L679" s="657"/>
      <c r="M679" s="657"/>
      <c r="N679" s="657"/>
      <c r="O679" s="411"/>
      <c r="P679" s="411"/>
      <c r="Q679" s="411"/>
      <c r="R679" s="658"/>
      <c r="S679" s="411"/>
      <c r="T679" s="411"/>
      <c r="U679" s="659"/>
      <c r="V679" s="659"/>
      <c r="W679" s="411"/>
      <c r="X679" s="411"/>
      <c r="Y679" s="411"/>
      <c r="Z679" s="411"/>
      <c r="AA679" s="411"/>
      <c r="AB679" s="411"/>
      <c r="AC679" s="411"/>
      <c r="AD679" s="411"/>
      <c r="AE679" s="411"/>
    </row>
    <row r="680">
      <c r="A680" s="656"/>
      <c r="B680" s="411"/>
      <c r="C680" s="411"/>
      <c r="D680" s="411"/>
      <c r="E680" s="656"/>
      <c r="F680" s="411"/>
      <c r="G680" s="411"/>
      <c r="H680" s="411"/>
      <c r="I680" s="411"/>
      <c r="J680" s="411"/>
      <c r="K680" s="657"/>
      <c r="L680" s="657"/>
      <c r="M680" s="657"/>
      <c r="N680" s="657"/>
      <c r="O680" s="411"/>
      <c r="P680" s="411"/>
      <c r="Q680" s="411"/>
      <c r="R680" s="658"/>
      <c r="S680" s="411"/>
      <c r="T680" s="411"/>
      <c r="U680" s="659"/>
      <c r="V680" s="659"/>
      <c r="W680" s="411"/>
      <c r="X680" s="411"/>
      <c r="Y680" s="411"/>
      <c r="Z680" s="411"/>
      <c r="AA680" s="411"/>
      <c r="AB680" s="411"/>
      <c r="AC680" s="411"/>
      <c r="AD680" s="411"/>
      <c r="AE680" s="411"/>
    </row>
    <row r="681">
      <c r="A681" s="656"/>
      <c r="B681" s="411"/>
      <c r="C681" s="411"/>
      <c r="D681" s="411"/>
      <c r="E681" s="656"/>
      <c r="F681" s="411"/>
      <c r="G681" s="411"/>
      <c r="H681" s="411"/>
      <c r="I681" s="411"/>
      <c r="J681" s="411"/>
      <c r="K681" s="657"/>
      <c r="L681" s="657"/>
      <c r="M681" s="657"/>
      <c r="N681" s="657"/>
      <c r="O681" s="411"/>
      <c r="P681" s="411"/>
      <c r="Q681" s="411"/>
      <c r="R681" s="658"/>
      <c r="S681" s="411"/>
      <c r="T681" s="411"/>
      <c r="U681" s="659"/>
      <c r="V681" s="659"/>
      <c r="W681" s="411"/>
      <c r="X681" s="411"/>
      <c r="Y681" s="411"/>
      <c r="Z681" s="411"/>
      <c r="AA681" s="411"/>
      <c r="AB681" s="411"/>
      <c r="AC681" s="411"/>
      <c r="AD681" s="411"/>
      <c r="AE681" s="411"/>
    </row>
    <row r="682">
      <c r="A682" s="656"/>
      <c r="B682" s="411"/>
      <c r="C682" s="411"/>
      <c r="D682" s="411"/>
      <c r="E682" s="656"/>
      <c r="F682" s="411"/>
      <c r="G682" s="411"/>
      <c r="H682" s="411"/>
      <c r="I682" s="411"/>
      <c r="J682" s="411"/>
      <c r="K682" s="657"/>
      <c r="L682" s="657"/>
      <c r="M682" s="657"/>
      <c r="N682" s="657"/>
      <c r="O682" s="411"/>
      <c r="P682" s="411"/>
      <c r="Q682" s="411"/>
      <c r="R682" s="658"/>
      <c r="S682" s="411"/>
      <c r="T682" s="411"/>
      <c r="U682" s="659"/>
      <c r="V682" s="659"/>
      <c r="W682" s="411"/>
      <c r="X682" s="411"/>
      <c r="Y682" s="411"/>
      <c r="Z682" s="411"/>
      <c r="AA682" s="411"/>
      <c r="AB682" s="411"/>
      <c r="AC682" s="411"/>
      <c r="AD682" s="411"/>
      <c r="AE682" s="411"/>
    </row>
    <row r="683">
      <c r="A683" s="656"/>
      <c r="B683" s="411"/>
      <c r="C683" s="411"/>
      <c r="D683" s="411"/>
      <c r="E683" s="656"/>
      <c r="F683" s="411"/>
      <c r="G683" s="411"/>
      <c r="H683" s="411"/>
      <c r="I683" s="411"/>
      <c r="J683" s="411"/>
      <c r="K683" s="657"/>
      <c r="L683" s="657"/>
      <c r="M683" s="657"/>
      <c r="N683" s="657"/>
      <c r="O683" s="411"/>
      <c r="P683" s="411"/>
      <c r="Q683" s="411"/>
      <c r="R683" s="658"/>
      <c r="S683" s="411"/>
      <c r="T683" s="411"/>
      <c r="U683" s="659"/>
      <c r="V683" s="659"/>
      <c r="W683" s="411"/>
      <c r="X683" s="411"/>
      <c r="Y683" s="411"/>
      <c r="Z683" s="411"/>
      <c r="AA683" s="411"/>
      <c r="AB683" s="411"/>
      <c r="AC683" s="411"/>
      <c r="AD683" s="411"/>
      <c r="AE683" s="411"/>
    </row>
    <row r="684">
      <c r="A684" s="656"/>
      <c r="B684" s="411"/>
      <c r="C684" s="411"/>
      <c r="D684" s="411"/>
      <c r="E684" s="656"/>
      <c r="F684" s="411"/>
      <c r="G684" s="411"/>
      <c r="H684" s="411"/>
      <c r="I684" s="411"/>
      <c r="J684" s="411"/>
      <c r="K684" s="657"/>
      <c r="L684" s="657"/>
      <c r="M684" s="657"/>
      <c r="N684" s="657"/>
      <c r="O684" s="411"/>
      <c r="P684" s="411"/>
      <c r="Q684" s="411"/>
      <c r="R684" s="658"/>
      <c r="S684" s="411"/>
      <c r="T684" s="411"/>
      <c r="U684" s="659"/>
      <c r="V684" s="659"/>
      <c r="W684" s="411"/>
      <c r="X684" s="411"/>
      <c r="Y684" s="411"/>
      <c r="Z684" s="411"/>
      <c r="AA684" s="411"/>
      <c r="AB684" s="411"/>
      <c r="AC684" s="411"/>
      <c r="AD684" s="411"/>
      <c r="AE684" s="411"/>
    </row>
    <row r="685">
      <c r="A685" s="656"/>
      <c r="B685" s="411"/>
      <c r="C685" s="411"/>
      <c r="D685" s="411"/>
      <c r="E685" s="656"/>
      <c r="F685" s="411"/>
      <c r="G685" s="411"/>
      <c r="H685" s="411"/>
      <c r="I685" s="411"/>
      <c r="J685" s="411"/>
      <c r="K685" s="657"/>
      <c r="L685" s="657"/>
      <c r="M685" s="657"/>
      <c r="N685" s="657"/>
      <c r="O685" s="411"/>
      <c r="P685" s="411"/>
      <c r="Q685" s="411"/>
      <c r="R685" s="658"/>
      <c r="S685" s="411"/>
      <c r="T685" s="411"/>
      <c r="U685" s="659"/>
      <c r="V685" s="659"/>
      <c r="W685" s="411"/>
      <c r="X685" s="411"/>
      <c r="Y685" s="411"/>
      <c r="Z685" s="411"/>
      <c r="AA685" s="411"/>
      <c r="AB685" s="411"/>
      <c r="AC685" s="411"/>
      <c r="AD685" s="411"/>
      <c r="AE685" s="411"/>
    </row>
    <row r="686">
      <c r="A686" s="656"/>
      <c r="B686" s="411"/>
      <c r="C686" s="411"/>
      <c r="D686" s="411"/>
      <c r="E686" s="656"/>
      <c r="F686" s="411"/>
      <c r="G686" s="411"/>
      <c r="H686" s="411"/>
      <c r="I686" s="411"/>
      <c r="J686" s="411"/>
      <c r="K686" s="657"/>
      <c r="L686" s="657"/>
      <c r="M686" s="657"/>
      <c r="N686" s="657"/>
      <c r="O686" s="411"/>
      <c r="P686" s="411"/>
      <c r="Q686" s="411"/>
      <c r="R686" s="658"/>
      <c r="S686" s="411"/>
      <c r="T686" s="411"/>
      <c r="U686" s="659"/>
      <c r="V686" s="659"/>
      <c r="W686" s="411"/>
      <c r="X686" s="411"/>
      <c r="Y686" s="411"/>
      <c r="Z686" s="411"/>
      <c r="AA686" s="411"/>
      <c r="AB686" s="411"/>
      <c r="AC686" s="411"/>
      <c r="AD686" s="411"/>
      <c r="AE686" s="411"/>
    </row>
    <row r="687">
      <c r="A687" s="656"/>
      <c r="B687" s="411"/>
      <c r="C687" s="411"/>
      <c r="D687" s="411"/>
      <c r="E687" s="656"/>
      <c r="F687" s="411"/>
      <c r="G687" s="411"/>
      <c r="H687" s="411"/>
      <c r="I687" s="411"/>
      <c r="J687" s="411"/>
      <c r="K687" s="657"/>
      <c r="L687" s="657"/>
      <c r="M687" s="657"/>
      <c r="N687" s="657"/>
      <c r="O687" s="411"/>
      <c r="P687" s="411"/>
      <c r="Q687" s="411"/>
      <c r="R687" s="658"/>
      <c r="S687" s="411"/>
      <c r="T687" s="411"/>
      <c r="U687" s="659"/>
      <c r="V687" s="659"/>
      <c r="W687" s="411"/>
      <c r="X687" s="411"/>
      <c r="Y687" s="411"/>
      <c r="Z687" s="411"/>
      <c r="AA687" s="411"/>
      <c r="AB687" s="411"/>
      <c r="AC687" s="411"/>
      <c r="AD687" s="411"/>
      <c r="AE687" s="411"/>
    </row>
    <row r="688">
      <c r="A688" s="656"/>
      <c r="B688" s="411"/>
      <c r="C688" s="411"/>
      <c r="D688" s="411"/>
      <c r="E688" s="656"/>
      <c r="F688" s="411"/>
      <c r="G688" s="411"/>
      <c r="H688" s="411"/>
      <c r="I688" s="411"/>
      <c r="J688" s="411"/>
      <c r="K688" s="657"/>
      <c r="L688" s="657"/>
      <c r="M688" s="657"/>
      <c r="N688" s="657"/>
      <c r="O688" s="411"/>
      <c r="P688" s="411"/>
      <c r="Q688" s="411"/>
      <c r="R688" s="658"/>
      <c r="S688" s="411"/>
      <c r="T688" s="411"/>
      <c r="U688" s="659"/>
      <c r="V688" s="659"/>
      <c r="W688" s="411"/>
      <c r="X688" s="411"/>
      <c r="Y688" s="411"/>
      <c r="Z688" s="411"/>
      <c r="AA688" s="411"/>
      <c r="AB688" s="411"/>
      <c r="AC688" s="411"/>
      <c r="AD688" s="411"/>
      <c r="AE688" s="411"/>
    </row>
    <row r="689">
      <c r="A689" s="656"/>
      <c r="B689" s="411"/>
      <c r="C689" s="411"/>
      <c r="D689" s="411"/>
      <c r="E689" s="656"/>
      <c r="F689" s="411"/>
      <c r="G689" s="411"/>
      <c r="H689" s="411"/>
      <c r="I689" s="411"/>
      <c r="J689" s="411"/>
      <c r="K689" s="657"/>
      <c r="L689" s="657"/>
      <c r="M689" s="657"/>
      <c r="N689" s="657"/>
      <c r="O689" s="411"/>
      <c r="P689" s="411"/>
      <c r="Q689" s="411"/>
      <c r="R689" s="658"/>
      <c r="S689" s="411"/>
      <c r="T689" s="411"/>
      <c r="U689" s="659"/>
      <c r="V689" s="659"/>
      <c r="W689" s="411"/>
      <c r="X689" s="411"/>
      <c r="Y689" s="411"/>
      <c r="Z689" s="411"/>
      <c r="AA689" s="411"/>
      <c r="AB689" s="411"/>
      <c r="AC689" s="411"/>
      <c r="AD689" s="411"/>
      <c r="AE689" s="411"/>
    </row>
    <row r="690">
      <c r="A690" s="656"/>
      <c r="B690" s="411"/>
      <c r="C690" s="411"/>
      <c r="D690" s="411"/>
      <c r="E690" s="656"/>
      <c r="F690" s="411"/>
      <c r="G690" s="411"/>
      <c r="H690" s="411"/>
      <c r="I690" s="411"/>
      <c r="J690" s="411"/>
      <c r="K690" s="657"/>
      <c r="L690" s="657"/>
      <c r="M690" s="657"/>
      <c r="N690" s="657"/>
      <c r="O690" s="411"/>
      <c r="P690" s="411"/>
      <c r="Q690" s="411"/>
      <c r="R690" s="658"/>
      <c r="S690" s="411"/>
      <c r="T690" s="411"/>
      <c r="U690" s="659"/>
      <c r="V690" s="659"/>
      <c r="W690" s="411"/>
      <c r="X690" s="411"/>
      <c r="Y690" s="411"/>
      <c r="Z690" s="411"/>
      <c r="AA690" s="411"/>
      <c r="AB690" s="411"/>
      <c r="AC690" s="411"/>
      <c r="AD690" s="411"/>
      <c r="AE690" s="411"/>
    </row>
    <row r="691">
      <c r="A691" s="656"/>
      <c r="B691" s="411"/>
      <c r="C691" s="411"/>
      <c r="D691" s="411"/>
      <c r="E691" s="656"/>
      <c r="F691" s="411"/>
      <c r="G691" s="411"/>
      <c r="H691" s="411"/>
      <c r="I691" s="411"/>
      <c r="J691" s="411"/>
      <c r="K691" s="657"/>
      <c r="L691" s="657"/>
      <c r="M691" s="657"/>
      <c r="N691" s="657"/>
      <c r="O691" s="411"/>
      <c r="P691" s="411"/>
      <c r="Q691" s="411"/>
      <c r="R691" s="658"/>
      <c r="S691" s="411"/>
      <c r="T691" s="411"/>
      <c r="U691" s="659"/>
      <c r="V691" s="659"/>
      <c r="W691" s="411"/>
      <c r="X691" s="411"/>
      <c r="Y691" s="411"/>
      <c r="Z691" s="411"/>
      <c r="AA691" s="411"/>
      <c r="AB691" s="411"/>
      <c r="AC691" s="411"/>
      <c r="AD691" s="411"/>
      <c r="AE691" s="411"/>
    </row>
    <row r="692">
      <c r="A692" s="656"/>
      <c r="B692" s="411"/>
      <c r="C692" s="411"/>
      <c r="D692" s="411"/>
      <c r="E692" s="656"/>
      <c r="F692" s="411"/>
      <c r="G692" s="411"/>
      <c r="H692" s="411"/>
      <c r="I692" s="411"/>
      <c r="J692" s="411"/>
      <c r="K692" s="657"/>
      <c r="L692" s="657"/>
      <c r="M692" s="657"/>
      <c r="N692" s="657"/>
      <c r="O692" s="411"/>
      <c r="P692" s="411"/>
      <c r="Q692" s="411"/>
      <c r="R692" s="658"/>
      <c r="S692" s="411"/>
      <c r="T692" s="411"/>
      <c r="U692" s="659"/>
      <c r="V692" s="659"/>
      <c r="W692" s="411"/>
      <c r="X692" s="411"/>
      <c r="Y692" s="411"/>
      <c r="Z692" s="411"/>
      <c r="AA692" s="411"/>
      <c r="AB692" s="411"/>
      <c r="AC692" s="411"/>
      <c r="AD692" s="411"/>
      <c r="AE692" s="411"/>
    </row>
    <row r="693">
      <c r="A693" s="656"/>
      <c r="B693" s="411"/>
      <c r="C693" s="411"/>
      <c r="D693" s="411"/>
      <c r="E693" s="656"/>
      <c r="F693" s="411"/>
      <c r="G693" s="411"/>
      <c r="H693" s="411"/>
      <c r="I693" s="411"/>
      <c r="J693" s="411"/>
      <c r="K693" s="657"/>
      <c r="L693" s="657"/>
      <c r="M693" s="657"/>
      <c r="N693" s="657"/>
      <c r="O693" s="411"/>
      <c r="P693" s="411"/>
      <c r="Q693" s="411"/>
      <c r="R693" s="658"/>
      <c r="S693" s="411"/>
      <c r="T693" s="411"/>
      <c r="U693" s="659"/>
      <c r="V693" s="659"/>
      <c r="W693" s="411"/>
      <c r="X693" s="411"/>
      <c r="Y693" s="411"/>
      <c r="Z693" s="411"/>
      <c r="AA693" s="411"/>
      <c r="AB693" s="411"/>
      <c r="AC693" s="411"/>
      <c r="AD693" s="411"/>
      <c r="AE693" s="411"/>
    </row>
    <row r="694">
      <c r="A694" s="656"/>
      <c r="B694" s="411"/>
      <c r="C694" s="411"/>
      <c r="D694" s="411"/>
      <c r="E694" s="656"/>
      <c r="F694" s="411"/>
      <c r="G694" s="411"/>
      <c r="H694" s="411"/>
      <c r="I694" s="411"/>
      <c r="J694" s="411"/>
      <c r="K694" s="657"/>
      <c r="L694" s="657"/>
      <c r="M694" s="657"/>
      <c r="N694" s="657"/>
      <c r="O694" s="411"/>
      <c r="P694" s="411"/>
      <c r="Q694" s="411"/>
      <c r="R694" s="658"/>
      <c r="S694" s="411"/>
      <c r="T694" s="411"/>
      <c r="U694" s="659"/>
      <c r="V694" s="659"/>
      <c r="W694" s="411"/>
      <c r="X694" s="411"/>
      <c r="Y694" s="411"/>
      <c r="Z694" s="411"/>
      <c r="AA694" s="411"/>
      <c r="AB694" s="411"/>
      <c r="AC694" s="411"/>
      <c r="AD694" s="411"/>
      <c r="AE694" s="411"/>
    </row>
    <row r="695">
      <c r="A695" s="656"/>
      <c r="B695" s="411"/>
      <c r="C695" s="411"/>
      <c r="D695" s="411"/>
      <c r="E695" s="656"/>
      <c r="F695" s="411"/>
      <c r="G695" s="411"/>
      <c r="H695" s="411"/>
      <c r="I695" s="411"/>
      <c r="J695" s="411"/>
      <c r="K695" s="657"/>
      <c r="L695" s="657"/>
      <c r="M695" s="657"/>
      <c r="N695" s="657"/>
      <c r="O695" s="411"/>
      <c r="P695" s="411"/>
      <c r="Q695" s="411"/>
      <c r="R695" s="658"/>
      <c r="S695" s="411"/>
      <c r="T695" s="411"/>
      <c r="U695" s="659"/>
      <c r="V695" s="659"/>
      <c r="W695" s="411"/>
      <c r="X695" s="411"/>
      <c r="Y695" s="411"/>
      <c r="Z695" s="411"/>
      <c r="AA695" s="411"/>
      <c r="AB695" s="411"/>
      <c r="AC695" s="411"/>
      <c r="AD695" s="411"/>
      <c r="AE695" s="411"/>
    </row>
    <row r="696">
      <c r="A696" s="656"/>
      <c r="B696" s="411"/>
      <c r="C696" s="411"/>
      <c r="D696" s="411"/>
      <c r="E696" s="656"/>
      <c r="F696" s="411"/>
      <c r="G696" s="411"/>
      <c r="H696" s="411"/>
      <c r="I696" s="411"/>
      <c r="J696" s="411"/>
      <c r="K696" s="657"/>
      <c r="L696" s="657"/>
      <c r="M696" s="657"/>
      <c r="N696" s="657"/>
      <c r="O696" s="411"/>
      <c r="P696" s="411"/>
      <c r="Q696" s="411"/>
      <c r="R696" s="658"/>
      <c r="S696" s="411"/>
      <c r="T696" s="411"/>
      <c r="U696" s="659"/>
      <c r="V696" s="659"/>
      <c r="W696" s="411"/>
      <c r="X696" s="411"/>
      <c r="Y696" s="411"/>
      <c r="Z696" s="411"/>
      <c r="AA696" s="411"/>
      <c r="AB696" s="411"/>
      <c r="AC696" s="411"/>
      <c r="AD696" s="411"/>
      <c r="AE696" s="411"/>
    </row>
    <row r="697">
      <c r="A697" s="656"/>
      <c r="B697" s="411"/>
      <c r="C697" s="411"/>
      <c r="D697" s="411"/>
      <c r="E697" s="656"/>
      <c r="F697" s="411"/>
      <c r="G697" s="411"/>
      <c r="H697" s="411"/>
      <c r="I697" s="411"/>
      <c r="J697" s="411"/>
      <c r="K697" s="657"/>
      <c r="L697" s="657"/>
      <c r="M697" s="657"/>
      <c r="N697" s="657"/>
      <c r="O697" s="411"/>
      <c r="P697" s="411"/>
      <c r="Q697" s="411"/>
      <c r="R697" s="658"/>
      <c r="S697" s="411"/>
      <c r="T697" s="411"/>
      <c r="U697" s="659"/>
      <c r="V697" s="659"/>
      <c r="W697" s="411"/>
      <c r="X697" s="411"/>
      <c r="Y697" s="411"/>
      <c r="Z697" s="411"/>
      <c r="AA697" s="411"/>
      <c r="AB697" s="411"/>
      <c r="AC697" s="411"/>
      <c r="AD697" s="411"/>
      <c r="AE697" s="411"/>
    </row>
    <row r="698">
      <c r="A698" s="656"/>
      <c r="B698" s="411"/>
      <c r="C698" s="411"/>
      <c r="D698" s="411"/>
      <c r="E698" s="656"/>
      <c r="F698" s="411"/>
      <c r="G698" s="411"/>
      <c r="H698" s="411"/>
      <c r="I698" s="411"/>
      <c r="J698" s="411"/>
      <c r="K698" s="657"/>
      <c r="L698" s="657"/>
      <c r="M698" s="657"/>
      <c r="N698" s="657"/>
      <c r="O698" s="411"/>
      <c r="P698" s="411"/>
      <c r="Q698" s="411"/>
      <c r="R698" s="658"/>
      <c r="S698" s="411"/>
      <c r="T698" s="411"/>
      <c r="U698" s="659"/>
      <c r="V698" s="659"/>
      <c r="W698" s="411"/>
      <c r="X698" s="411"/>
      <c r="Y698" s="411"/>
      <c r="Z698" s="411"/>
      <c r="AA698" s="411"/>
      <c r="AB698" s="411"/>
      <c r="AC698" s="411"/>
      <c r="AD698" s="411"/>
      <c r="AE698" s="411"/>
    </row>
    <row r="699">
      <c r="A699" s="656"/>
      <c r="B699" s="411"/>
      <c r="C699" s="411"/>
      <c r="D699" s="411"/>
      <c r="E699" s="656"/>
      <c r="F699" s="411"/>
      <c r="G699" s="411"/>
      <c r="H699" s="411"/>
      <c r="I699" s="411"/>
      <c r="J699" s="411"/>
      <c r="K699" s="657"/>
      <c r="L699" s="657"/>
      <c r="M699" s="657"/>
      <c r="N699" s="657"/>
      <c r="O699" s="411"/>
      <c r="P699" s="411"/>
      <c r="Q699" s="411"/>
      <c r="R699" s="658"/>
      <c r="S699" s="411"/>
      <c r="T699" s="411"/>
      <c r="U699" s="659"/>
      <c r="V699" s="659"/>
      <c r="W699" s="411"/>
      <c r="X699" s="411"/>
      <c r="Y699" s="411"/>
      <c r="Z699" s="411"/>
      <c r="AA699" s="411"/>
      <c r="AB699" s="411"/>
      <c r="AC699" s="411"/>
      <c r="AD699" s="411"/>
      <c r="AE699" s="411"/>
    </row>
    <row r="700">
      <c r="A700" s="656"/>
      <c r="B700" s="411"/>
      <c r="C700" s="411"/>
      <c r="D700" s="411"/>
      <c r="E700" s="656"/>
      <c r="F700" s="411"/>
      <c r="G700" s="411"/>
      <c r="H700" s="411"/>
      <c r="I700" s="411"/>
      <c r="J700" s="411"/>
      <c r="K700" s="657"/>
      <c r="L700" s="657"/>
      <c r="M700" s="657"/>
      <c r="N700" s="657"/>
      <c r="O700" s="411"/>
      <c r="P700" s="411"/>
      <c r="Q700" s="411"/>
      <c r="R700" s="658"/>
      <c r="S700" s="411"/>
      <c r="T700" s="411"/>
      <c r="U700" s="659"/>
      <c r="V700" s="659"/>
      <c r="W700" s="411"/>
      <c r="X700" s="411"/>
      <c r="Y700" s="411"/>
      <c r="Z700" s="411"/>
      <c r="AA700" s="411"/>
      <c r="AB700" s="411"/>
      <c r="AC700" s="411"/>
      <c r="AD700" s="411"/>
      <c r="AE700" s="411"/>
    </row>
    <row r="701">
      <c r="A701" s="656"/>
      <c r="B701" s="411"/>
      <c r="C701" s="411"/>
      <c r="D701" s="411"/>
      <c r="E701" s="656"/>
      <c r="F701" s="411"/>
      <c r="G701" s="411"/>
      <c r="H701" s="411"/>
      <c r="I701" s="411"/>
      <c r="J701" s="411"/>
      <c r="K701" s="657"/>
      <c r="L701" s="657"/>
      <c r="M701" s="657"/>
      <c r="N701" s="657"/>
      <c r="O701" s="411"/>
      <c r="P701" s="411"/>
      <c r="Q701" s="411"/>
      <c r="R701" s="658"/>
      <c r="S701" s="411"/>
      <c r="T701" s="411"/>
      <c r="U701" s="659"/>
      <c r="V701" s="659"/>
      <c r="W701" s="411"/>
      <c r="X701" s="411"/>
      <c r="Y701" s="411"/>
      <c r="Z701" s="411"/>
      <c r="AA701" s="411"/>
      <c r="AB701" s="411"/>
      <c r="AC701" s="411"/>
      <c r="AD701" s="411"/>
      <c r="AE701" s="411"/>
    </row>
    <row r="702">
      <c r="A702" s="656"/>
      <c r="B702" s="411"/>
      <c r="C702" s="411"/>
      <c r="D702" s="411"/>
      <c r="E702" s="656"/>
      <c r="F702" s="411"/>
      <c r="G702" s="411"/>
      <c r="H702" s="411"/>
      <c r="I702" s="411"/>
      <c r="J702" s="411"/>
      <c r="K702" s="657"/>
      <c r="L702" s="657"/>
      <c r="M702" s="657"/>
      <c r="N702" s="657"/>
      <c r="O702" s="411"/>
      <c r="P702" s="411"/>
      <c r="Q702" s="411"/>
      <c r="R702" s="658"/>
      <c r="S702" s="411"/>
      <c r="T702" s="411"/>
      <c r="U702" s="659"/>
      <c r="V702" s="659"/>
      <c r="W702" s="411"/>
      <c r="X702" s="411"/>
      <c r="Y702" s="411"/>
      <c r="Z702" s="411"/>
      <c r="AA702" s="411"/>
      <c r="AB702" s="411"/>
      <c r="AC702" s="411"/>
      <c r="AD702" s="411"/>
      <c r="AE702" s="411"/>
    </row>
    <row r="703">
      <c r="A703" s="656"/>
      <c r="B703" s="411"/>
      <c r="C703" s="411"/>
      <c r="D703" s="411"/>
      <c r="E703" s="656"/>
      <c r="F703" s="411"/>
      <c r="G703" s="411"/>
      <c r="H703" s="411"/>
      <c r="I703" s="411"/>
      <c r="J703" s="411"/>
      <c r="K703" s="657"/>
      <c r="L703" s="657"/>
      <c r="M703" s="657"/>
      <c r="N703" s="657"/>
      <c r="O703" s="411"/>
      <c r="P703" s="411"/>
      <c r="Q703" s="411"/>
      <c r="R703" s="658"/>
      <c r="S703" s="411"/>
      <c r="T703" s="411"/>
      <c r="U703" s="659"/>
      <c r="V703" s="659"/>
      <c r="W703" s="411"/>
      <c r="X703" s="411"/>
      <c r="Y703" s="411"/>
      <c r="Z703" s="411"/>
      <c r="AA703" s="411"/>
      <c r="AB703" s="411"/>
      <c r="AC703" s="411"/>
      <c r="AD703" s="411"/>
      <c r="AE703" s="411"/>
    </row>
    <row r="704">
      <c r="A704" s="656"/>
      <c r="B704" s="411"/>
      <c r="C704" s="411"/>
      <c r="D704" s="411"/>
      <c r="E704" s="656"/>
      <c r="F704" s="411"/>
      <c r="G704" s="411"/>
      <c r="H704" s="411"/>
      <c r="I704" s="411"/>
      <c r="J704" s="411"/>
      <c r="K704" s="657"/>
      <c r="L704" s="657"/>
      <c r="M704" s="657"/>
      <c r="N704" s="657"/>
      <c r="O704" s="411"/>
      <c r="P704" s="411"/>
      <c r="Q704" s="411"/>
      <c r="R704" s="658"/>
      <c r="S704" s="411"/>
      <c r="T704" s="411"/>
      <c r="U704" s="659"/>
      <c r="V704" s="659"/>
      <c r="W704" s="411"/>
      <c r="X704" s="411"/>
      <c r="Y704" s="411"/>
      <c r="Z704" s="411"/>
      <c r="AA704" s="411"/>
      <c r="AB704" s="411"/>
      <c r="AC704" s="411"/>
      <c r="AD704" s="411"/>
      <c r="AE704" s="411"/>
    </row>
    <row r="705">
      <c r="A705" s="656"/>
      <c r="B705" s="411"/>
      <c r="C705" s="411"/>
      <c r="D705" s="411"/>
      <c r="E705" s="656"/>
      <c r="F705" s="411"/>
      <c r="G705" s="411"/>
      <c r="H705" s="411"/>
      <c r="I705" s="411"/>
      <c r="J705" s="411"/>
      <c r="K705" s="657"/>
      <c r="L705" s="657"/>
      <c r="M705" s="657"/>
      <c r="N705" s="657"/>
      <c r="O705" s="411"/>
      <c r="P705" s="411"/>
      <c r="Q705" s="411"/>
      <c r="R705" s="658"/>
      <c r="S705" s="411"/>
      <c r="T705" s="411"/>
      <c r="U705" s="659"/>
      <c r="V705" s="659"/>
      <c r="W705" s="411"/>
      <c r="X705" s="411"/>
      <c r="Y705" s="411"/>
      <c r="Z705" s="411"/>
      <c r="AA705" s="411"/>
      <c r="AB705" s="411"/>
      <c r="AC705" s="411"/>
      <c r="AD705" s="411"/>
      <c r="AE705" s="411"/>
    </row>
    <row r="706">
      <c r="A706" s="656"/>
      <c r="B706" s="411"/>
      <c r="C706" s="411"/>
      <c r="D706" s="411"/>
      <c r="E706" s="656"/>
      <c r="F706" s="411"/>
      <c r="G706" s="411"/>
      <c r="H706" s="411"/>
      <c r="I706" s="411"/>
      <c r="J706" s="411"/>
      <c r="K706" s="657"/>
      <c r="L706" s="657"/>
      <c r="M706" s="657"/>
      <c r="N706" s="657"/>
      <c r="O706" s="411"/>
      <c r="P706" s="411"/>
      <c r="Q706" s="411"/>
      <c r="R706" s="658"/>
      <c r="S706" s="411"/>
      <c r="T706" s="411"/>
      <c r="U706" s="659"/>
      <c r="V706" s="659"/>
      <c r="W706" s="411"/>
      <c r="X706" s="411"/>
      <c r="Y706" s="411"/>
      <c r="Z706" s="411"/>
      <c r="AA706" s="411"/>
      <c r="AB706" s="411"/>
      <c r="AC706" s="411"/>
      <c r="AD706" s="411"/>
      <c r="AE706" s="411"/>
    </row>
    <row r="707">
      <c r="A707" s="656"/>
      <c r="B707" s="411"/>
      <c r="C707" s="411"/>
      <c r="D707" s="411"/>
      <c r="E707" s="656"/>
      <c r="F707" s="411"/>
      <c r="G707" s="411"/>
      <c r="H707" s="411"/>
      <c r="I707" s="411"/>
      <c r="J707" s="411"/>
      <c r="K707" s="657"/>
      <c r="L707" s="657"/>
      <c r="M707" s="657"/>
      <c r="N707" s="657"/>
      <c r="O707" s="411"/>
      <c r="P707" s="411"/>
      <c r="Q707" s="411"/>
      <c r="R707" s="658"/>
      <c r="S707" s="411"/>
      <c r="T707" s="411"/>
      <c r="U707" s="659"/>
      <c r="V707" s="659"/>
      <c r="W707" s="411"/>
      <c r="X707" s="411"/>
      <c r="Y707" s="411"/>
      <c r="Z707" s="411"/>
      <c r="AA707" s="411"/>
      <c r="AB707" s="411"/>
      <c r="AC707" s="411"/>
      <c r="AD707" s="411"/>
      <c r="AE707" s="411"/>
    </row>
    <row r="708">
      <c r="A708" s="656"/>
      <c r="B708" s="411"/>
      <c r="C708" s="411"/>
      <c r="D708" s="411"/>
      <c r="E708" s="656"/>
      <c r="F708" s="411"/>
      <c r="G708" s="411"/>
      <c r="H708" s="411"/>
      <c r="I708" s="411"/>
      <c r="J708" s="411"/>
      <c r="K708" s="657"/>
      <c r="L708" s="657"/>
      <c r="M708" s="657"/>
      <c r="N708" s="657"/>
      <c r="O708" s="411"/>
      <c r="P708" s="411"/>
      <c r="Q708" s="411"/>
      <c r="R708" s="658"/>
      <c r="S708" s="411"/>
      <c r="T708" s="411"/>
      <c r="U708" s="659"/>
      <c r="V708" s="659"/>
      <c r="W708" s="411"/>
      <c r="X708" s="411"/>
      <c r="Y708" s="411"/>
      <c r="Z708" s="411"/>
      <c r="AA708" s="411"/>
      <c r="AB708" s="411"/>
      <c r="AC708" s="411"/>
      <c r="AD708" s="411"/>
      <c r="AE708" s="411"/>
    </row>
    <row r="709">
      <c r="A709" s="656"/>
      <c r="B709" s="411"/>
      <c r="C709" s="411"/>
      <c r="D709" s="411"/>
      <c r="E709" s="656"/>
      <c r="F709" s="411"/>
      <c r="G709" s="411"/>
      <c r="H709" s="411"/>
      <c r="I709" s="411"/>
      <c r="J709" s="411"/>
      <c r="K709" s="657"/>
      <c r="L709" s="657"/>
      <c r="M709" s="657"/>
      <c r="N709" s="657"/>
      <c r="O709" s="411"/>
      <c r="P709" s="411"/>
      <c r="Q709" s="411"/>
      <c r="R709" s="658"/>
      <c r="S709" s="411"/>
      <c r="T709" s="411"/>
      <c r="U709" s="659"/>
      <c r="V709" s="659"/>
      <c r="W709" s="411"/>
      <c r="X709" s="411"/>
      <c r="Y709" s="411"/>
      <c r="Z709" s="411"/>
      <c r="AA709" s="411"/>
      <c r="AB709" s="411"/>
      <c r="AC709" s="411"/>
      <c r="AD709" s="411"/>
      <c r="AE709" s="411"/>
    </row>
    <row r="710">
      <c r="A710" s="656"/>
      <c r="B710" s="411"/>
      <c r="C710" s="411"/>
      <c r="D710" s="411"/>
      <c r="E710" s="656"/>
      <c r="F710" s="411"/>
      <c r="G710" s="411"/>
      <c r="H710" s="411"/>
      <c r="I710" s="411"/>
      <c r="J710" s="411"/>
      <c r="K710" s="657"/>
      <c r="L710" s="657"/>
      <c r="M710" s="657"/>
      <c r="N710" s="657"/>
      <c r="O710" s="411"/>
      <c r="P710" s="411"/>
      <c r="Q710" s="411"/>
      <c r="R710" s="658"/>
      <c r="S710" s="411"/>
      <c r="T710" s="411"/>
      <c r="U710" s="659"/>
      <c r="V710" s="659"/>
      <c r="W710" s="411"/>
      <c r="X710" s="411"/>
      <c r="Y710" s="411"/>
      <c r="Z710" s="411"/>
      <c r="AA710" s="411"/>
      <c r="AB710" s="411"/>
      <c r="AC710" s="411"/>
      <c r="AD710" s="411"/>
      <c r="AE710" s="411"/>
    </row>
    <row r="711">
      <c r="A711" s="656"/>
      <c r="B711" s="411"/>
      <c r="C711" s="411"/>
      <c r="D711" s="411"/>
      <c r="E711" s="656"/>
      <c r="F711" s="411"/>
      <c r="G711" s="411"/>
      <c r="H711" s="411"/>
      <c r="I711" s="411"/>
      <c r="J711" s="411"/>
      <c r="K711" s="657"/>
      <c r="L711" s="657"/>
      <c r="M711" s="657"/>
      <c r="N711" s="657"/>
      <c r="O711" s="411"/>
      <c r="P711" s="411"/>
      <c r="Q711" s="411"/>
      <c r="R711" s="658"/>
      <c r="S711" s="411"/>
      <c r="T711" s="411"/>
      <c r="U711" s="659"/>
      <c r="V711" s="659"/>
      <c r="W711" s="411"/>
      <c r="X711" s="411"/>
      <c r="Y711" s="411"/>
      <c r="Z711" s="411"/>
      <c r="AA711" s="411"/>
      <c r="AB711" s="411"/>
      <c r="AC711" s="411"/>
      <c r="AD711" s="411"/>
      <c r="AE711" s="411"/>
    </row>
    <row r="712">
      <c r="A712" s="656"/>
      <c r="B712" s="411"/>
      <c r="C712" s="411"/>
      <c r="D712" s="411"/>
      <c r="E712" s="656"/>
      <c r="F712" s="411"/>
      <c r="G712" s="411"/>
      <c r="H712" s="411"/>
      <c r="I712" s="411"/>
      <c r="J712" s="411"/>
      <c r="K712" s="657"/>
      <c r="L712" s="657"/>
      <c r="M712" s="657"/>
      <c r="N712" s="657"/>
      <c r="O712" s="411"/>
      <c r="P712" s="411"/>
      <c r="Q712" s="411"/>
      <c r="R712" s="658"/>
      <c r="S712" s="411"/>
      <c r="T712" s="411"/>
      <c r="U712" s="659"/>
      <c r="V712" s="659"/>
      <c r="W712" s="411"/>
      <c r="X712" s="411"/>
      <c r="Y712" s="411"/>
      <c r="Z712" s="411"/>
      <c r="AA712" s="411"/>
      <c r="AB712" s="411"/>
      <c r="AC712" s="411"/>
      <c r="AD712" s="411"/>
      <c r="AE712" s="411"/>
    </row>
    <row r="713">
      <c r="A713" s="656"/>
      <c r="B713" s="411"/>
      <c r="C713" s="411"/>
      <c r="D713" s="411"/>
      <c r="E713" s="656"/>
      <c r="F713" s="411"/>
      <c r="G713" s="411"/>
      <c r="H713" s="411"/>
      <c r="I713" s="411"/>
      <c r="J713" s="411"/>
      <c r="K713" s="657"/>
      <c r="L713" s="657"/>
      <c r="M713" s="657"/>
      <c r="N713" s="657"/>
      <c r="O713" s="411"/>
      <c r="P713" s="411"/>
      <c r="Q713" s="411"/>
      <c r="R713" s="658"/>
      <c r="S713" s="411"/>
      <c r="T713" s="411"/>
      <c r="U713" s="659"/>
      <c r="V713" s="659"/>
      <c r="W713" s="411"/>
      <c r="X713" s="411"/>
      <c r="Y713" s="411"/>
      <c r="Z713" s="411"/>
      <c r="AA713" s="411"/>
      <c r="AB713" s="411"/>
      <c r="AC713" s="411"/>
      <c r="AD713" s="411"/>
      <c r="AE713" s="411"/>
    </row>
    <row r="714">
      <c r="A714" s="656"/>
      <c r="B714" s="411"/>
      <c r="C714" s="411"/>
      <c r="D714" s="411"/>
      <c r="E714" s="656"/>
      <c r="F714" s="411"/>
      <c r="G714" s="411"/>
      <c r="H714" s="411"/>
      <c r="I714" s="411"/>
      <c r="J714" s="411"/>
      <c r="K714" s="657"/>
      <c r="L714" s="657"/>
      <c r="M714" s="657"/>
      <c r="N714" s="657"/>
      <c r="O714" s="411"/>
      <c r="P714" s="411"/>
      <c r="Q714" s="411"/>
      <c r="R714" s="658"/>
      <c r="S714" s="411"/>
      <c r="T714" s="411"/>
      <c r="U714" s="659"/>
      <c r="V714" s="659"/>
      <c r="W714" s="411"/>
      <c r="X714" s="411"/>
      <c r="Y714" s="411"/>
      <c r="Z714" s="411"/>
      <c r="AA714" s="411"/>
      <c r="AB714" s="411"/>
      <c r="AC714" s="411"/>
      <c r="AD714" s="411"/>
      <c r="AE714" s="411"/>
    </row>
    <row r="715">
      <c r="A715" s="656"/>
      <c r="B715" s="411"/>
      <c r="C715" s="411"/>
      <c r="D715" s="411"/>
      <c r="E715" s="656"/>
      <c r="F715" s="411"/>
      <c r="G715" s="411"/>
      <c r="H715" s="411"/>
      <c r="I715" s="411"/>
      <c r="J715" s="411"/>
      <c r="K715" s="657"/>
      <c r="L715" s="657"/>
      <c r="M715" s="657"/>
      <c r="N715" s="657"/>
      <c r="O715" s="411"/>
      <c r="P715" s="411"/>
      <c r="Q715" s="411"/>
      <c r="R715" s="658"/>
      <c r="S715" s="411"/>
      <c r="T715" s="411"/>
      <c r="U715" s="659"/>
      <c r="V715" s="659"/>
      <c r="W715" s="411"/>
      <c r="X715" s="411"/>
      <c r="Y715" s="411"/>
      <c r="Z715" s="411"/>
      <c r="AA715" s="411"/>
      <c r="AB715" s="411"/>
      <c r="AC715" s="411"/>
      <c r="AD715" s="411"/>
      <c r="AE715" s="411"/>
    </row>
    <row r="716">
      <c r="A716" s="656"/>
      <c r="B716" s="411"/>
      <c r="C716" s="411"/>
      <c r="D716" s="411"/>
      <c r="E716" s="656"/>
      <c r="F716" s="411"/>
      <c r="G716" s="411"/>
      <c r="H716" s="411"/>
      <c r="I716" s="411"/>
      <c r="J716" s="411"/>
      <c r="K716" s="657"/>
      <c r="L716" s="657"/>
      <c r="M716" s="657"/>
      <c r="N716" s="657"/>
      <c r="O716" s="411"/>
      <c r="P716" s="411"/>
      <c r="Q716" s="411"/>
      <c r="R716" s="658"/>
      <c r="S716" s="411"/>
      <c r="T716" s="411"/>
      <c r="U716" s="659"/>
      <c r="V716" s="659"/>
      <c r="W716" s="411"/>
      <c r="X716" s="411"/>
      <c r="Y716" s="411"/>
      <c r="Z716" s="411"/>
      <c r="AA716" s="411"/>
      <c r="AB716" s="411"/>
      <c r="AC716" s="411"/>
      <c r="AD716" s="411"/>
      <c r="AE716" s="411"/>
    </row>
    <row r="717">
      <c r="A717" s="656"/>
      <c r="B717" s="411"/>
      <c r="C717" s="411"/>
      <c r="D717" s="411"/>
      <c r="E717" s="656"/>
      <c r="F717" s="411"/>
      <c r="G717" s="411"/>
      <c r="H717" s="411"/>
      <c r="I717" s="411"/>
      <c r="J717" s="411"/>
      <c r="K717" s="657"/>
      <c r="L717" s="657"/>
      <c r="M717" s="657"/>
      <c r="N717" s="657"/>
      <c r="O717" s="411"/>
      <c r="P717" s="411"/>
      <c r="Q717" s="411"/>
      <c r="R717" s="658"/>
      <c r="S717" s="411"/>
      <c r="T717" s="411"/>
      <c r="U717" s="659"/>
      <c r="V717" s="659"/>
      <c r="W717" s="411"/>
      <c r="X717" s="411"/>
      <c r="Y717" s="411"/>
      <c r="Z717" s="411"/>
      <c r="AA717" s="411"/>
      <c r="AB717" s="411"/>
      <c r="AC717" s="411"/>
      <c r="AD717" s="411"/>
      <c r="AE717" s="411"/>
    </row>
    <row r="718">
      <c r="A718" s="656"/>
      <c r="B718" s="411"/>
      <c r="C718" s="411"/>
      <c r="D718" s="411"/>
      <c r="E718" s="656"/>
      <c r="F718" s="411"/>
      <c r="G718" s="411"/>
      <c r="H718" s="411"/>
      <c r="I718" s="411"/>
      <c r="J718" s="411"/>
      <c r="K718" s="657"/>
      <c r="L718" s="657"/>
      <c r="M718" s="657"/>
      <c r="N718" s="657"/>
      <c r="O718" s="411"/>
      <c r="P718" s="411"/>
      <c r="Q718" s="411"/>
      <c r="R718" s="658"/>
      <c r="S718" s="411"/>
      <c r="T718" s="411"/>
      <c r="U718" s="659"/>
      <c r="V718" s="659"/>
      <c r="W718" s="411"/>
      <c r="X718" s="411"/>
      <c r="Y718" s="411"/>
      <c r="Z718" s="411"/>
      <c r="AA718" s="411"/>
      <c r="AB718" s="411"/>
      <c r="AC718" s="411"/>
      <c r="AD718" s="411"/>
      <c r="AE718" s="411"/>
    </row>
    <row r="719">
      <c r="A719" s="656"/>
      <c r="B719" s="411"/>
      <c r="C719" s="411"/>
      <c r="D719" s="411"/>
      <c r="E719" s="656"/>
      <c r="F719" s="411"/>
      <c r="G719" s="411"/>
      <c r="H719" s="411"/>
      <c r="I719" s="411"/>
      <c r="J719" s="411"/>
      <c r="K719" s="657"/>
      <c r="L719" s="657"/>
      <c r="M719" s="657"/>
      <c r="N719" s="657"/>
      <c r="O719" s="411"/>
      <c r="P719" s="411"/>
      <c r="Q719" s="411"/>
      <c r="R719" s="658"/>
      <c r="S719" s="411"/>
      <c r="T719" s="411"/>
      <c r="U719" s="659"/>
      <c r="V719" s="659"/>
      <c r="W719" s="411"/>
      <c r="X719" s="411"/>
      <c r="Y719" s="411"/>
      <c r="Z719" s="411"/>
      <c r="AA719" s="411"/>
      <c r="AB719" s="411"/>
      <c r="AC719" s="411"/>
      <c r="AD719" s="411"/>
      <c r="AE719" s="411"/>
    </row>
    <row r="720">
      <c r="A720" s="656"/>
      <c r="B720" s="411"/>
      <c r="C720" s="411"/>
      <c r="D720" s="411"/>
      <c r="E720" s="656"/>
      <c r="F720" s="411"/>
      <c r="G720" s="411"/>
      <c r="H720" s="411"/>
      <c r="I720" s="411"/>
      <c r="J720" s="411"/>
      <c r="K720" s="657"/>
      <c r="L720" s="657"/>
      <c r="M720" s="657"/>
      <c r="N720" s="657"/>
      <c r="O720" s="411"/>
      <c r="P720" s="411"/>
      <c r="Q720" s="411"/>
      <c r="R720" s="658"/>
      <c r="S720" s="411"/>
      <c r="T720" s="411"/>
      <c r="U720" s="659"/>
      <c r="V720" s="659"/>
      <c r="W720" s="411"/>
      <c r="X720" s="411"/>
      <c r="Y720" s="411"/>
      <c r="Z720" s="411"/>
      <c r="AA720" s="411"/>
      <c r="AB720" s="411"/>
      <c r="AC720" s="411"/>
      <c r="AD720" s="411"/>
      <c r="AE720" s="411"/>
    </row>
    <row r="721">
      <c r="A721" s="656"/>
      <c r="B721" s="411"/>
      <c r="C721" s="411"/>
      <c r="D721" s="411"/>
      <c r="E721" s="656"/>
      <c r="F721" s="411"/>
      <c r="G721" s="411"/>
      <c r="H721" s="411"/>
      <c r="I721" s="411"/>
      <c r="J721" s="411"/>
      <c r="K721" s="657"/>
      <c r="L721" s="657"/>
      <c r="M721" s="657"/>
      <c r="N721" s="657"/>
      <c r="O721" s="411"/>
      <c r="P721" s="411"/>
      <c r="Q721" s="411"/>
      <c r="R721" s="658"/>
      <c r="S721" s="411"/>
      <c r="T721" s="411"/>
      <c r="U721" s="659"/>
      <c r="V721" s="659"/>
      <c r="W721" s="411"/>
      <c r="X721" s="411"/>
      <c r="Y721" s="411"/>
      <c r="Z721" s="411"/>
      <c r="AA721" s="411"/>
      <c r="AB721" s="411"/>
      <c r="AC721" s="411"/>
      <c r="AD721" s="411"/>
      <c r="AE721" s="411"/>
    </row>
    <row r="722">
      <c r="A722" s="656"/>
      <c r="B722" s="411"/>
      <c r="C722" s="411"/>
      <c r="D722" s="411"/>
      <c r="E722" s="656"/>
      <c r="F722" s="411"/>
      <c r="G722" s="411"/>
      <c r="H722" s="411"/>
      <c r="I722" s="411"/>
      <c r="J722" s="411"/>
      <c r="K722" s="657"/>
      <c r="L722" s="657"/>
      <c r="M722" s="657"/>
      <c r="N722" s="657"/>
      <c r="O722" s="411"/>
      <c r="P722" s="411"/>
      <c r="Q722" s="411"/>
      <c r="R722" s="658"/>
      <c r="S722" s="411"/>
      <c r="T722" s="411"/>
      <c r="U722" s="659"/>
      <c r="V722" s="659"/>
      <c r="W722" s="411"/>
      <c r="X722" s="411"/>
      <c r="Y722" s="411"/>
      <c r="Z722" s="411"/>
      <c r="AA722" s="411"/>
      <c r="AB722" s="411"/>
      <c r="AC722" s="411"/>
      <c r="AD722" s="411"/>
      <c r="AE722" s="411"/>
    </row>
    <row r="723">
      <c r="A723" s="656"/>
      <c r="B723" s="411"/>
      <c r="C723" s="411"/>
      <c r="D723" s="411"/>
      <c r="E723" s="656"/>
      <c r="F723" s="411"/>
      <c r="G723" s="411"/>
      <c r="H723" s="411"/>
      <c r="I723" s="411"/>
      <c r="J723" s="411"/>
      <c r="K723" s="657"/>
      <c r="L723" s="657"/>
      <c r="M723" s="657"/>
      <c r="N723" s="657"/>
      <c r="O723" s="411"/>
      <c r="P723" s="411"/>
      <c r="Q723" s="411"/>
      <c r="R723" s="658"/>
      <c r="S723" s="411"/>
      <c r="T723" s="411"/>
      <c r="U723" s="659"/>
      <c r="V723" s="659"/>
      <c r="W723" s="411"/>
      <c r="X723" s="411"/>
      <c r="Y723" s="411"/>
      <c r="Z723" s="411"/>
      <c r="AA723" s="411"/>
      <c r="AB723" s="411"/>
      <c r="AC723" s="411"/>
      <c r="AD723" s="411"/>
      <c r="AE723" s="411"/>
    </row>
    <row r="724">
      <c r="A724" s="656"/>
      <c r="B724" s="411"/>
      <c r="C724" s="411"/>
      <c r="D724" s="411"/>
      <c r="E724" s="656"/>
      <c r="F724" s="411"/>
      <c r="G724" s="411"/>
      <c r="H724" s="411"/>
      <c r="I724" s="411"/>
      <c r="J724" s="411"/>
      <c r="K724" s="657"/>
      <c r="L724" s="657"/>
      <c r="M724" s="657"/>
      <c r="N724" s="657"/>
      <c r="O724" s="411"/>
      <c r="P724" s="411"/>
      <c r="Q724" s="411"/>
      <c r="R724" s="658"/>
      <c r="S724" s="411"/>
      <c r="T724" s="411"/>
      <c r="U724" s="659"/>
      <c r="V724" s="659"/>
      <c r="W724" s="411"/>
      <c r="X724" s="411"/>
      <c r="Y724" s="411"/>
      <c r="Z724" s="411"/>
      <c r="AA724" s="411"/>
      <c r="AB724" s="411"/>
      <c r="AC724" s="411"/>
      <c r="AD724" s="411"/>
      <c r="AE724" s="411"/>
    </row>
    <row r="725">
      <c r="A725" s="656"/>
      <c r="B725" s="411"/>
      <c r="C725" s="411"/>
      <c r="D725" s="411"/>
      <c r="E725" s="656"/>
      <c r="F725" s="411"/>
      <c r="G725" s="411"/>
      <c r="H725" s="411"/>
      <c r="I725" s="411"/>
      <c r="J725" s="411"/>
      <c r="K725" s="657"/>
      <c r="L725" s="657"/>
      <c r="M725" s="657"/>
      <c r="N725" s="657"/>
      <c r="O725" s="411"/>
      <c r="P725" s="411"/>
      <c r="Q725" s="411"/>
      <c r="R725" s="658"/>
      <c r="S725" s="411"/>
      <c r="T725" s="411"/>
      <c r="U725" s="659"/>
      <c r="V725" s="659"/>
      <c r="W725" s="411"/>
      <c r="X725" s="411"/>
      <c r="Y725" s="411"/>
      <c r="Z725" s="411"/>
      <c r="AA725" s="411"/>
      <c r="AB725" s="411"/>
      <c r="AC725" s="411"/>
      <c r="AD725" s="411"/>
      <c r="AE725" s="411"/>
    </row>
    <row r="726">
      <c r="A726" s="656"/>
      <c r="B726" s="411"/>
      <c r="C726" s="411"/>
      <c r="D726" s="411"/>
      <c r="E726" s="656"/>
      <c r="F726" s="411"/>
      <c r="G726" s="411"/>
      <c r="H726" s="411"/>
      <c r="I726" s="411"/>
      <c r="J726" s="411"/>
      <c r="K726" s="657"/>
      <c r="L726" s="657"/>
      <c r="M726" s="657"/>
      <c r="N726" s="657"/>
      <c r="O726" s="411"/>
      <c r="P726" s="411"/>
      <c r="Q726" s="411"/>
      <c r="R726" s="658"/>
      <c r="S726" s="411"/>
      <c r="T726" s="411"/>
      <c r="U726" s="659"/>
      <c r="V726" s="659"/>
      <c r="W726" s="411"/>
      <c r="X726" s="411"/>
      <c r="Y726" s="411"/>
      <c r="Z726" s="411"/>
      <c r="AA726" s="411"/>
      <c r="AB726" s="411"/>
      <c r="AC726" s="411"/>
      <c r="AD726" s="411"/>
      <c r="AE726" s="411"/>
    </row>
    <row r="727">
      <c r="A727" s="656"/>
      <c r="B727" s="411"/>
      <c r="C727" s="411"/>
      <c r="D727" s="411"/>
      <c r="E727" s="656"/>
      <c r="F727" s="411"/>
      <c r="G727" s="411"/>
      <c r="H727" s="411"/>
      <c r="I727" s="411"/>
      <c r="J727" s="411"/>
      <c r="K727" s="657"/>
      <c r="L727" s="657"/>
      <c r="M727" s="657"/>
      <c r="N727" s="657"/>
      <c r="O727" s="411"/>
      <c r="P727" s="411"/>
      <c r="Q727" s="411"/>
      <c r="R727" s="658"/>
      <c r="S727" s="411"/>
      <c r="T727" s="411"/>
      <c r="U727" s="659"/>
      <c r="V727" s="659"/>
      <c r="W727" s="411"/>
      <c r="X727" s="411"/>
      <c r="Y727" s="411"/>
      <c r="Z727" s="411"/>
      <c r="AA727" s="411"/>
      <c r="AB727" s="411"/>
      <c r="AC727" s="411"/>
      <c r="AD727" s="411"/>
      <c r="AE727" s="411"/>
    </row>
    <row r="728">
      <c r="A728" s="656"/>
      <c r="B728" s="411"/>
      <c r="C728" s="411"/>
      <c r="D728" s="411"/>
      <c r="E728" s="656"/>
      <c r="F728" s="411"/>
      <c r="G728" s="411"/>
      <c r="H728" s="411"/>
      <c r="I728" s="411"/>
      <c r="J728" s="411"/>
      <c r="K728" s="657"/>
      <c r="L728" s="657"/>
      <c r="M728" s="657"/>
      <c r="N728" s="657"/>
      <c r="O728" s="411"/>
      <c r="P728" s="411"/>
      <c r="Q728" s="411"/>
      <c r="R728" s="658"/>
      <c r="S728" s="411"/>
      <c r="T728" s="411"/>
      <c r="U728" s="659"/>
      <c r="V728" s="659"/>
      <c r="W728" s="411"/>
      <c r="X728" s="411"/>
      <c r="Y728" s="411"/>
      <c r="Z728" s="411"/>
      <c r="AA728" s="411"/>
      <c r="AB728" s="411"/>
      <c r="AC728" s="411"/>
      <c r="AD728" s="411"/>
      <c r="AE728" s="411"/>
    </row>
    <row r="729">
      <c r="A729" s="656"/>
      <c r="B729" s="411"/>
      <c r="C729" s="411"/>
      <c r="D729" s="411"/>
      <c r="E729" s="656"/>
      <c r="F729" s="411"/>
      <c r="G729" s="411"/>
      <c r="H729" s="411"/>
      <c r="I729" s="411"/>
      <c r="J729" s="411"/>
      <c r="K729" s="657"/>
      <c r="L729" s="657"/>
      <c r="M729" s="657"/>
      <c r="N729" s="657"/>
      <c r="O729" s="411"/>
      <c r="P729" s="411"/>
      <c r="Q729" s="411"/>
      <c r="R729" s="658"/>
      <c r="S729" s="411"/>
      <c r="T729" s="411"/>
      <c r="U729" s="659"/>
      <c r="V729" s="659"/>
      <c r="W729" s="411"/>
      <c r="X729" s="411"/>
      <c r="Y729" s="411"/>
      <c r="Z729" s="411"/>
      <c r="AA729" s="411"/>
      <c r="AB729" s="411"/>
      <c r="AC729" s="411"/>
      <c r="AD729" s="411"/>
      <c r="AE729" s="411"/>
    </row>
    <row r="730">
      <c r="A730" s="656"/>
      <c r="B730" s="411"/>
      <c r="C730" s="411"/>
      <c r="D730" s="411"/>
      <c r="E730" s="656"/>
      <c r="F730" s="411"/>
      <c r="G730" s="411"/>
      <c r="H730" s="411"/>
      <c r="I730" s="411"/>
      <c r="J730" s="411"/>
      <c r="K730" s="657"/>
      <c r="L730" s="657"/>
      <c r="M730" s="657"/>
      <c r="N730" s="657"/>
      <c r="O730" s="411"/>
      <c r="P730" s="411"/>
      <c r="Q730" s="411"/>
      <c r="R730" s="658"/>
      <c r="S730" s="411"/>
      <c r="T730" s="411"/>
      <c r="U730" s="659"/>
      <c r="V730" s="659"/>
      <c r="W730" s="411"/>
      <c r="X730" s="411"/>
      <c r="Y730" s="411"/>
      <c r="Z730" s="411"/>
      <c r="AA730" s="411"/>
      <c r="AB730" s="411"/>
      <c r="AC730" s="411"/>
      <c r="AD730" s="411"/>
      <c r="AE730" s="411"/>
    </row>
    <row r="731">
      <c r="A731" s="656"/>
      <c r="B731" s="411"/>
      <c r="C731" s="411"/>
      <c r="D731" s="411"/>
      <c r="E731" s="656"/>
      <c r="F731" s="411"/>
      <c r="G731" s="411"/>
      <c r="H731" s="411"/>
      <c r="I731" s="411"/>
      <c r="J731" s="411"/>
      <c r="K731" s="657"/>
      <c r="L731" s="657"/>
      <c r="M731" s="657"/>
      <c r="N731" s="657"/>
      <c r="O731" s="411"/>
      <c r="P731" s="411"/>
      <c r="Q731" s="411"/>
      <c r="R731" s="658"/>
      <c r="S731" s="411"/>
      <c r="T731" s="411"/>
      <c r="U731" s="659"/>
      <c r="V731" s="659"/>
      <c r="W731" s="411"/>
      <c r="X731" s="411"/>
      <c r="Y731" s="411"/>
      <c r="Z731" s="411"/>
      <c r="AA731" s="411"/>
      <c r="AB731" s="411"/>
      <c r="AC731" s="411"/>
      <c r="AD731" s="411"/>
      <c r="AE731" s="411"/>
    </row>
    <row r="732">
      <c r="A732" s="656"/>
      <c r="B732" s="411"/>
      <c r="C732" s="411"/>
      <c r="D732" s="411"/>
      <c r="E732" s="656"/>
      <c r="F732" s="411"/>
      <c r="G732" s="411"/>
      <c r="H732" s="411"/>
      <c r="I732" s="411"/>
      <c r="J732" s="411"/>
      <c r="K732" s="657"/>
      <c r="L732" s="657"/>
      <c r="M732" s="657"/>
      <c r="N732" s="657"/>
      <c r="O732" s="411"/>
      <c r="P732" s="411"/>
      <c r="Q732" s="411"/>
      <c r="R732" s="658"/>
      <c r="S732" s="411"/>
      <c r="T732" s="411"/>
      <c r="U732" s="659"/>
      <c r="V732" s="659"/>
      <c r="W732" s="411"/>
      <c r="X732" s="411"/>
      <c r="Y732" s="411"/>
      <c r="Z732" s="411"/>
      <c r="AA732" s="411"/>
      <c r="AB732" s="411"/>
      <c r="AC732" s="411"/>
      <c r="AD732" s="411"/>
      <c r="AE732" s="411"/>
    </row>
    <row r="733">
      <c r="A733" s="656"/>
      <c r="B733" s="411"/>
      <c r="C733" s="411"/>
      <c r="D733" s="411"/>
      <c r="E733" s="656"/>
      <c r="F733" s="411"/>
      <c r="G733" s="411"/>
      <c r="H733" s="411"/>
      <c r="I733" s="411"/>
      <c r="J733" s="411"/>
      <c r="K733" s="657"/>
      <c r="L733" s="657"/>
      <c r="M733" s="657"/>
      <c r="N733" s="657"/>
      <c r="O733" s="411"/>
      <c r="P733" s="411"/>
      <c r="Q733" s="411"/>
      <c r="R733" s="658"/>
      <c r="S733" s="411"/>
      <c r="T733" s="411"/>
      <c r="U733" s="659"/>
      <c r="V733" s="659"/>
      <c r="W733" s="411"/>
      <c r="X733" s="411"/>
      <c r="Y733" s="411"/>
      <c r="Z733" s="411"/>
      <c r="AA733" s="411"/>
      <c r="AB733" s="411"/>
      <c r="AC733" s="411"/>
      <c r="AD733" s="411"/>
      <c r="AE733" s="411"/>
    </row>
    <row r="734">
      <c r="A734" s="656"/>
      <c r="B734" s="411"/>
      <c r="C734" s="411"/>
      <c r="D734" s="411"/>
      <c r="E734" s="656"/>
      <c r="F734" s="411"/>
      <c r="G734" s="411"/>
      <c r="H734" s="411"/>
      <c r="I734" s="411"/>
      <c r="J734" s="411"/>
      <c r="K734" s="657"/>
      <c r="L734" s="657"/>
      <c r="M734" s="657"/>
      <c r="N734" s="657"/>
      <c r="O734" s="411"/>
      <c r="P734" s="411"/>
      <c r="Q734" s="411"/>
      <c r="R734" s="658"/>
      <c r="S734" s="411"/>
      <c r="T734" s="411"/>
      <c r="U734" s="659"/>
      <c r="V734" s="659"/>
      <c r="W734" s="411"/>
      <c r="X734" s="411"/>
      <c r="Y734" s="411"/>
      <c r="Z734" s="411"/>
      <c r="AA734" s="411"/>
      <c r="AB734" s="411"/>
      <c r="AC734" s="411"/>
      <c r="AD734" s="411"/>
      <c r="AE734" s="411"/>
    </row>
    <row r="735">
      <c r="A735" s="656"/>
      <c r="B735" s="411"/>
      <c r="C735" s="411"/>
      <c r="D735" s="411"/>
      <c r="E735" s="656"/>
      <c r="F735" s="411"/>
      <c r="G735" s="411"/>
      <c r="H735" s="411"/>
      <c r="I735" s="411"/>
      <c r="J735" s="411"/>
      <c r="K735" s="657"/>
      <c r="L735" s="657"/>
      <c r="M735" s="657"/>
      <c r="N735" s="657"/>
      <c r="O735" s="411"/>
      <c r="P735" s="411"/>
      <c r="Q735" s="411"/>
      <c r="R735" s="658"/>
      <c r="S735" s="411"/>
      <c r="T735" s="411"/>
      <c r="U735" s="659"/>
      <c r="V735" s="659"/>
      <c r="W735" s="411"/>
      <c r="X735" s="411"/>
      <c r="Y735" s="411"/>
      <c r="Z735" s="411"/>
      <c r="AA735" s="411"/>
      <c r="AB735" s="411"/>
      <c r="AC735" s="411"/>
      <c r="AD735" s="411"/>
      <c r="AE735" s="411"/>
    </row>
    <row r="736">
      <c r="A736" s="656"/>
      <c r="B736" s="411"/>
      <c r="C736" s="411"/>
      <c r="D736" s="411"/>
      <c r="E736" s="656"/>
      <c r="F736" s="411"/>
      <c r="G736" s="411"/>
      <c r="H736" s="411"/>
      <c r="I736" s="411"/>
      <c r="J736" s="411"/>
      <c r="K736" s="657"/>
      <c r="L736" s="657"/>
      <c r="M736" s="657"/>
      <c r="N736" s="657"/>
      <c r="O736" s="411"/>
      <c r="P736" s="411"/>
      <c r="Q736" s="411"/>
      <c r="R736" s="658"/>
      <c r="S736" s="411"/>
      <c r="T736" s="411"/>
      <c r="U736" s="659"/>
      <c r="V736" s="659"/>
      <c r="W736" s="411"/>
      <c r="X736" s="411"/>
      <c r="Y736" s="411"/>
      <c r="Z736" s="411"/>
      <c r="AA736" s="411"/>
      <c r="AB736" s="411"/>
      <c r="AC736" s="411"/>
      <c r="AD736" s="411"/>
      <c r="AE736" s="411"/>
    </row>
    <row r="737">
      <c r="A737" s="656"/>
      <c r="B737" s="411"/>
      <c r="C737" s="411"/>
      <c r="D737" s="411"/>
      <c r="E737" s="656"/>
      <c r="F737" s="411"/>
      <c r="G737" s="411"/>
      <c r="H737" s="411"/>
      <c r="I737" s="411"/>
      <c r="J737" s="411"/>
      <c r="K737" s="657"/>
      <c r="L737" s="657"/>
      <c r="M737" s="657"/>
      <c r="N737" s="657"/>
      <c r="O737" s="411"/>
      <c r="P737" s="411"/>
      <c r="Q737" s="411"/>
      <c r="R737" s="658"/>
      <c r="S737" s="411"/>
      <c r="T737" s="411"/>
      <c r="U737" s="659"/>
      <c r="V737" s="659"/>
      <c r="W737" s="411"/>
      <c r="X737" s="411"/>
      <c r="Y737" s="411"/>
      <c r="Z737" s="411"/>
      <c r="AA737" s="411"/>
      <c r="AB737" s="411"/>
      <c r="AC737" s="411"/>
      <c r="AD737" s="411"/>
      <c r="AE737" s="411"/>
    </row>
    <row r="738">
      <c r="A738" s="656"/>
      <c r="B738" s="411"/>
      <c r="C738" s="411"/>
      <c r="D738" s="411"/>
      <c r="E738" s="656"/>
      <c r="F738" s="411"/>
      <c r="G738" s="411"/>
      <c r="H738" s="411"/>
      <c r="I738" s="411"/>
      <c r="J738" s="411"/>
      <c r="K738" s="657"/>
      <c r="L738" s="657"/>
      <c r="M738" s="657"/>
      <c r="N738" s="657"/>
      <c r="O738" s="411"/>
      <c r="P738" s="411"/>
      <c r="Q738" s="411"/>
      <c r="R738" s="658"/>
      <c r="S738" s="411"/>
      <c r="T738" s="411"/>
      <c r="U738" s="659"/>
      <c r="V738" s="659"/>
      <c r="W738" s="411"/>
      <c r="X738" s="411"/>
      <c r="Y738" s="411"/>
      <c r="Z738" s="411"/>
      <c r="AA738" s="411"/>
      <c r="AB738" s="411"/>
      <c r="AC738" s="411"/>
      <c r="AD738" s="411"/>
      <c r="AE738" s="411"/>
    </row>
    <row r="739">
      <c r="A739" s="656"/>
      <c r="B739" s="411"/>
      <c r="C739" s="411"/>
      <c r="D739" s="411"/>
      <c r="E739" s="656"/>
      <c r="F739" s="411"/>
      <c r="G739" s="411"/>
      <c r="H739" s="411"/>
      <c r="I739" s="411"/>
      <c r="J739" s="411"/>
      <c r="K739" s="657"/>
      <c r="L739" s="657"/>
      <c r="M739" s="657"/>
      <c r="N739" s="657"/>
      <c r="O739" s="411"/>
      <c r="P739" s="411"/>
      <c r="Q739" s="411"/>
      <c r="R739" s="658"/>
      <c r="S739" s="411"/>
      <c r="T739" s="411"/>
      <c r="U739" s="659"/>
      <c r="V739" s="659"/>
      <c r="W739" s="411"/>
      <c r="X739" s="411"/>
      <c r="Y739" s="411"/>
      <c r="Z739" s="411"/>
      <c r="AA739" s="411"/>
      <c r="AB739" s="411"/>
      <c r="AC739" s="411"/>
      <c r="AD739" s="411"/>
      <c r="AE739" s="411"/>
    </row>
    <row r="740">
      <c r="A740" s="656"/>
      <c r="B740" s="411"/>
      <c r="C740" s="411"/>
      <c r="D740" s="411"/>
      <c r="E740" s="656"/>
      <c r="F740" s="411"/>
      <c r="G740" s="411"/>
      <c r="H740" s="411"/>
      <c r="I740" s="411"/>
      <c r="J740" s="411"/>
      <c r="K740" s="657"/>
      <c r="L740" s="657"/>
      <c r="M740" s="657"/>
      <c r="N740" s="657"/>
      <c r="O740" s="411"/>
      <c r="P740" s="411"/>
      <c r="Q740" s="411"/>
      <c r="R740" s="658"/>
      <c r="S740" s="411"/>
      <c r="T740" s="411"/>
      <c r="U740" s="659"/>
      <c r="V740" s="659"/>
      <c r="W740" s="411"/>
      <c r="X740" s="411"/>
      <c r="Y740" s="411"/>
      <c r="Z740" s="411"/>
      <c r="AA740" s="411"/>
      <c r="AB740" s="411"/>
      <c r="AC740" s="411"/>
      <c r="AD740" s="411"/>
      <c r="AE740" s="411"/>
    </row>
    <row r="741">
      <c r="A741" s="656"/>
      <c r="B741" s="411"/>
      <c r="C741" s="411"/>
      <c r="D741" s="411"/>
      <c r="E741" s="656"/>
      <c r="F741" s="411"/>
      <c r="G741" s="411"/>
      <c r="H741" s="411"/>
      <c r="I741" s="411"/>
      <c r="J741" s="411"/>
      <c r="K741" s="657"/>
      <c r="L741" s="657"/>
      <c r="M741" s="657"/>
      <c r="N741" s="657"/>
      <c r="O741" s="411"/>
      <c r="P741" s="411"/>
      <c r="Q741" s="411"/>
      <c r="R741" s="658"/>
      <c r="S741" s="411"/>
      <c r="T741" s="411"/>
      <c r="U741" s="659"/>
      <c r="V741" s="659"/>
      <c r="W741" s="411"/>
      <c r="X741" s="411"/>
      <c r="Y741" s="411"/>
      <c r="Z741" s="411"/>
      <c r="AA741" s="411"/>
      <c r="AB741" s="411"/>
      <c r="AC741" s="411"/>
      <c r="AD741" s="411"/>
      <c r="AE741" s="411"/>
    </row>
    <row r="742">
      <c r="A742" s="656"/>
      <c r="B742" s="411"/>
      <c r="C742" s="411"/>
      <c r="D742" s="411"/>
      <c r="E742" s="656"/>
      <c r="F742" s="411"/>
      <c r="G742" s="411"/>
      <c r="H742" s="411"/>
      <c r="I742" s="411"/>
      <c r="J742" s="411"/>
      <c r="K742" s="657"/>
      <c r="L742" s="657"/>
      <c r="M742" s="657"/>
      <c r="N742" s="657"/>
      <c r="O742" s="411"/>
      <c r="P742" s="411"/>
      <c r="Q742" s="411"/>
      <c r="R742" s="658"/>
      <c r="S742" s="411"/>
      <c r="T742" s="411"/>
      <c r="U742" s="659"/>
      <c r="V742" s="659"/>
      <c r="W742" s="411"/>
      <c r="X742" s="411"/>
      <c r="Y742" s="411"/>
      <c r="Z742" s="411"/>
      <c r="AA742" s="411"/>
      <c r="AB742" s="411"/>
      <c r="AC742" s="411"/>
      <c r="AD742" s="411"/>
      <c r="AE742" s="411"/>
    </row>
    <row r="743">
      <c r="A743" s="656"/>
      <c r="B743" s="411"/>
      <c r="C743" s="411"/>
      <c r="D743" s="411"/>
      <c r="E743" s="656"/>
      <c r="F743" s="411"/>
      <c r="G743" s="411"/>
      <c r="H743" s="411"/>
      <c r="I743" s="411"/>
      <c r="J743" s="411"/>
      <c r="K743" s="657"/>
      <c r="L743" s="657"/>
      <c r="M743" s="657"/>
      <c r="N743" s="657"/>
      <c r="O743" s="411"/>
      <c r="P743" s="411"/>
      <c r="Q743" s="411"/>
      <c r="R743" s="658"/>
      <c r="S743" s="411"/>
      <c r="T743" s="411"/>
      <c r="U743" s="659"/>
      <c r="V743" s="659"/>
      <c r="W743" s="411"/>
      <c r="X743" s="411"/>
      <c r="Y743" s="411"/>
      <c r="Z743" s="411"/>
      <c r="AA743" s="411"/>
      <c r="AB743" s="411"/>
      <c r="AC743" s="411"/>
      <c r="AD743" s="411"/>
      <c r="AE743" s="411"/>
    </row>
    <row r="744">
      <c r="A744" s="656"/>
      <c r="B744" s="411"/>
      <c r="C744" s="411"/>
      <c r="D744" s="411"/>
      <c r="E744" s="656"/>
      <c r="F744" s="411"/>
      <c r="G744" s="411"/>
      <c r="H744" s="411"/>
      <c r="I744" s="411"/>
      <c r="J744" s="411"/>
      <c r="K744" s="657"/>
      <c r="L744" s="657"/>
      <c r="M744" s="657"/>
      <c r="N744" s="657"/>
      <c r="O744" s="411"/>
      <c r="P744" s="411"/>
      <c r="Q744" s="411"/>
      <c r="R744" s="658"/>
      <c r="S744" s="411"/>
      <c r="T744" s="411"/>
      <c r="U744" s="659"/>
      <c r="V744" s="659"/>
      <c r="W744" s="411"/>
      <c r="X744" s="411"/>
      <c r="Y744" s="411"/>
      <c r="Z744" s="411"/>
      <c r="AA744" s="411"/>
      <c r="AB744" s="411"/>
      <c r="AC744" s="411"/>
      <c r="AD744" s="411"/>
      <c r="AE744" s="411"/>
    </row>
    <row r="745">
      <c r="A745" s="656"/>
      <c r="B745" s="411"/>
      <c r="C745" s="411"/>
      <c r="D745" s="411"/>
      <c r="E745" s="656"/>
      <c r="F745" s="411"/>
      <c r="G745" s="411"/>
      <c r="H745" s="411"/>
      <c r="I745" s="411"/>
      <c r="J745" s="411"/>
      <c r="K745" s="657"/>
      <c r="L745" s="657"/>
      <c r="M745" s="657"/>
      <c r="N745" s="657"/>
      <c r="O745" s="411"/>
      <c r="P745" s="411"/>
      <c r="Q745" s="411"/>
      <c r="R745" s="658"/>
      <c r="S745" s="411"/>
      <c r="T745" s="411"/>
      <c r="U745" s="659"/>
      <c r="V745" s="659"/>
      <c r="W745" s="411"/>
      <c r="X745" s="411"/>
      <c r="Y745" s="411"/>
      <c r="Z745" s="411"/>
      <c r="AA745" s="411"/>
      <c r="AB745" s="411"/>
      <c r="AC745" s="411"/>
      <c r="AD745" s="411"/>
      <c r="AE745" s="411"/>
    </row>
    <row r="746">
      <c r="A746" s="656"/>
      <c r="B746" s="411"/>
      <c r="C746" s="411"/>
      <c r="D746" s="411"/>
      <c r="E746" s="656"/>
      <c r="F746" s="411"/>
      <c r="G746" s="411"/>
      <c r="H746" s="411"/>
      <c r="I746" s="411"/>
      <c r="J746" s="411"/>
      <c r="K746" s="657"/>
      <c r="L746" s="657"/>
      <c r="M746" s="657"/>
      <c r="N746" s="657"/>
      <c r="O746" s="411"/>
      <c r="P746" s="411"/>
      <c r="Q746" s="411"/>
      <c r="R746" s="658"/>
      <c r="S746" s="411"/>
      <c r="T746" s="411"/>
      <c r="U746" s="659"/>
      <c r="V746" s="659"/>
      <c r="W746" s="411"/>
      <c r="X746" s="411"/>
      <c r="Y746" s="411"/>
      <c r="Z746" s="411"/>
      <c r="AA746" s="411"/>
      <c r="AB746" s="411"/>
      <c r="AC746" s="411"/>
      <c r="AD746" s="411"/>
      <c r="AE746" s="411"/>
    </row>
    <row r="747">
      <c r="A747" s="656"/>
      <c r="B747" s="411"/>
      <c r="C747" s="411"/>
      <c r="D747" s="411"/>
      <c r="E747" s="656"/>
      <c r="F747" s="411"/>
      <c r="G747" s="411"/>
      <c r="H747" s="411"/>
      <c r="I747" s="411"/>
      <c r="J747" s="411"/>
      <c r="K747" s="657"/>
      <c r="L747" s="657"/>
      <c r="M747" s="657"/>
      <c r="N747" s="657"/>
      <c r="O747" s="411"/>
      <c r="P747" s="411"/>
      <c r="Q747" s="411"/>
      <c r="R747" s="658"/>
      <c r="S747" s="411"/>
      <c r="T747" s="411"/>
      <c r="U747" s="659"/>
      <c r="V747" s="659"/>
      <c r="W747" s="411"/>
      <c r="X747" s="411"/>
      <c r="Y747" s="411"/>
      <c r="Z747" s="411"/>
      <c r="AA747" s="411"/>
      <c r="AB747" s="411"/>
      <c r="AC747" s="411"/>
      <c r="AD747" s="411"/>
      <c r="AE747" s="411"/>
    </row>
    <row r="748">
      <c r="A748" s="656"/>
      <c r="B748" s="411"/>
      <c r="C748" s="411"/>
      <c r="D748" s="411"/>
      <c r="E748" s="656"/>
      <c r="F748" s="411"/>
      <c r="G748" s="411"/>
      <c r="H748" s="411"/>
      <c r="I748" s="411"/>
      <c r="J748" s="411"/>
      <c r="K748" s="657"/>
      <c r="L748" s="657"/>
      <c r="M748" s="657"/>
      <c r="N748" s="657"/>
      <c r="O748" s="411"/>
      <c r="P748" s="411"/>
      <c r="Q748" s="411"/>
      <c r="R748" s="658"/>
      <c r="S748" s="411"/>
      <c r="T748" s="411"/>
      <c r="U748" s="659"/>
      <c r="V748" s="659"/>
      <c r="W748" s="411"/>
      <c r="X748" s="411"/>
      <c r="Y748" s="411"/>
      <c r="Z748" s="411"/>
      <c r="AA748" s="411"/>
      <c r="AB748" s="411"/>
      <c r="AC748" s="411"/>
      <c r="AD748" s="411"/>
      <c r="AE748" s="411"/>
    </row>
    <row r="749">
      <c r="A749" s="656"/>
      <c r="B749" s="411"/>
      <c r="C749" s="411"/>
      <c r="D749" s="411"/>
      <c r="E749" s="656"/>
      <c r="F749" s="411"/>
      <c r="G749" s="411"/>
      <c r="H749" s="411"/>
      <c r="I749" s="411"/>
      <c r="J749" s="411"/>
      <c r="K749" s="657"/>
      <c r="L749" s="657"/>
      <c r="M749" s="657"/>
      <c r="N749" s="657"/>
      <c r="O749" s="411"/>
      <c r="P749" s="411"/>
      <c r="Q749" s="411"/>
      <c r="R749" s="658"/>
      <c r="S749" s="411"/>
      <c r="T749" s="411"/>
      <c r="U749" s="659"/>
      <c r="V749" s="659"/>
      <c r="W749" s="411"/>
      <c r="X749" s="411"/>
      <c r="Y749" s="411"/>
      <c r="Z749" s="411"/>
      <c r="AA749" s="411"/>
      <c r="AB749" s="411"/>
      <c r="AC749" s="411"/>
      <c r="AD749" s="411"/>
      <c r="AE749" s="411"/>
    </row>
    <row r="750">
      <c r="A750" s="656"/>
      <c r="B750" s="411"/>
      <c r="C750" s="411"/>
      <c r="D750" s="411"/>
      <c r="E750" s="656"/>
      <c r="F750" s="411"/>
      <c r="G750" s="411"/>
      <c r="H750" s="411"/>
      <c r="I750" s="411"/>
      <c r="J750" s="411"/>
      <c r="K750" s="657"/>
      <c r="L750" s="657"/>
      <c r="M750" s="657"/>
      <c r="N750" s="657"/>
      <c r="O750" s="411"/>
      <c r="P750" s="411"/>
      <c r="Q750" s="411"/>
      <c r="R750" s="658"/>
      <c r="S750" s="411"/>
      <c r="T750" s="411"/>
      <c r="U750" s="659"/>
      <c r="V750" s="659"/>
      <c r="W750" s="411"/>
      <c r="X750" s="411"/>
      <c r="Y750" s="411"/>
      <c r="Z750" s="411"/>
      <c r="AA750" s="411"/>
      <c r="AB750" s="411"/>
      <c r="AC750" s="411"/>
      <c r="AD750" s="411"/>
      <c r="AE750" s="411"/>
    </row>
    <row r="751">
      <c r="A751" s="656"/>
      <c r="B751" s="411"/>
      <c r="C751" s="411"/>
      <c r="D751" s="411"/>
      <c r="E751" s="656"/>
      <c r="F751" s="411"/>
      <c r="G751" s="411"/>
      <c r="H751" s="411"/>
      <c r="I751" s="411"/>
      <c r="J751" s="411"/>
      <c r="K751" s="657"/>
      <c r="L751" s="657"/>
      <c r="M751" s="657"/>
      <c r="N751" s="657"/>
      <c r="O751" s="411"/>
      <c r="P751" s="411"/>
      <c r="Q751" s="411"/>
      <c r="R751" s="658"/>
      <c r="S751" s="411"/>
      <c r="T751" s="411"/>
      <c r="U751" s="659"/>
      <c r="V751" s="659"/>
      <c r="W751" s="411"/>
      <c r="X751" s="411"/>
      <c r="Y751" s="411"/>
      <c r="Z751" s="411"/>
      <c r="AA751" s="411"/>
      <c r="AB751" s="411"/>
      <c r="AC751" s="411"/>
      <c r="AD751" s="411"/>
      <c r="AE751" s="411"/>
    </row>
    <row r="752">
      <c r="A752" s="656"/>
      <c r="B752" s="411"/>
      <c r="C752" s="411"/>
      <c r="D752" s="411"/>
      <c r="E752" s="656"/>
      <c r="F752" s="411"/>
      <c r="G752" s="411"/>
      <c r="H752" s="411"/>
      <c r="I752" s="411"/>
      <c r="J752" s="411"/>
      <c r="K752" s="657"/>
      <c r="L752" s="657"/>
      <c r="M752" s="657"/>
      <c r="N752" s="657"/>
      <c r="O752" s="411"/>
      <c r="P752" s="411"/>
      <c r="Q752" s="411"/>
      <c r="R752" s="658"/>
      <c r="S752" s="411"/>
      <c r="T752" s="411"/>
      <c r="U752" s="659"/>
      <c r="V752" s="659"/>
      <c r="W752" s="411"/>
      <c r="X752" s="411"/>
      <c r="Y752" s="411"/>
      <c r="Z752" s="411"/>
      <c r="AA752" s="411"/>
      <c r="AB752" s="411"/>
      <c r="AC752" s="411"/>
      <c r="AD752" s="411"/>
      <c r="AE752" s="411"/>
    </row>
    <row r="753">
      <c r="A753" s="656"/>
      <c r="B753" s="411"/>
      <c r="C753" s="411"/>
      <c r="D753" s="411"/>
      <c r="E753" s="656"/>
      <c r="F753" s="411"/>
      <c r="G753" s="411"/>
      <c r="H753" s="411"/>
      <c r="I753" s="411"/>
      <c r="J753" s="411"/>
      <c r="K753" s="657"/>
      <c r="L753" s="657"/>
      <c r="M753" s="657"/>
      <c r="N753" s="657"/>
      <c r="O753" s="411"/>
      <c r="P753" s="411"/>
      <c r="Q753" s="411"/>
      <c r="R753" s="658"/>
      <c r="S753" s="411"/>
      <c r="T753" s="411"/>
      <c r="U753" s="659"/>
      <c r="V753" s="659"/>
      <c r="W753" s="411"/>
      <c r="X753" s="411"/>
      <c r="Y753" s="411"/>
      <c r="Z753" s="411"/>
      <c r="AA753" s="411"/>
      <c r="AB753" s="411"/>
      <c r="AC753" s="411"/>
      <c r="AD753" s="411"/>
      <c r="AE753" s="411"/>
    </row>
    <row r="754">
      <c r="A754" s="656"/>
      <c r="B754" s="411"/>
      <c r="C754" s="411"/>
      <c r="D754" s="411"/>
      <c r="E754" s="656"/>
      <c r="F754" s="411"/>
      <c r="G754" s="411"/>
      <c r="H754" s="411"/>
      <c r="I754" s="411"/>
      <c r="J754" s="411"/>
      <c r="K754" s="657"/>
      <c r="L754" s="657"/>
      <c r="M754" s="657"/>
      <c r="N754" s="657"/>
      <c r="O754" s="411"/>
      <c r="P754" s="411"/>
      <c r="Q754" s="411"/>
      <c r="R754" s="658"/>
      <c r="S754" s="411"/>
      <c r="T754" s="411"/>
      <c r="U754" s="659"/>
      <c r="V754" s="659"/>
      <c r="W754" s="411"/>
      <c r="X754" s="411"/>
      <c r="Y754" s="411"/>
      <c r="Z754" s="411"/>
      <c r="AA754" s="411"/>
      <c r="AB754" s="411"/>
      <c r="AC754" s="411"/>
      <c r="AD754" s="411"/>
      <c r="AE754" s="411"/>
    </row>
    <row r="755">
      <c r="A755" s="656"/>
      <c r="B755" s="411"/>
      <c r="C755" s="411"/>
      <c r="D755" s="411"/>
      <c r="E755" s="656"/>
      <c r="F755" s="411"/>
      <c r="G755" s="411"/>
      <c r="H755" s="411"/>
      <c r="I755" s="411"/>
      <c r="J755" s="411"/>
      <c r="K755" s="657"/>
      <c r="L755" s="657"/>
      <c r="M755" s="657"/>
      <c r="N755" s="657"/>
      <c r="O755" s="411"/>
      <c r="P755" s="411"/>
      <c r="Q755" s="411"/>
      <c r="R755" s="658"/>
      <c r="S755" s="411"/>
      <c r="T755" s="411"/>
      <c r="U755" s="659"/>
      <c r="V755" s="659"/>
      <c r="W755" s="411"/>
      <c r="X755" s="411"/>
      <c r="Y755" s="411"/>
      <c r="Z755" s="411"/>
      <c r="AA755" s="411"/>
      <c r="AB755" s="411"/>
      <c r="AC755" s="411"/>
      <c r="AD755" s="411"/>
      <c r="AE755" s="411"/>
    </row>
    <row r="756">
      <c r="A756" s="656"/>
      <c r="B756" s="411"/>
      <c r="C756" s="411"/>
      <c r="D756" s="411"/>
      <c r="E756" s="656"/>
      <c r="F756" s="411"/>
      <c r="G756" s="411"/>
      <c r="H756" s="411"/>
      <c r="I756" s="411"/>
      <c r="J756" s="411"/>
      <c r="K756" s="657"/>
      <c r="L756" s="657"/>
      <c r="M756" s="657"/>
      <c r="N756" s="657"/>
      <c r="O756" s="411"/>
      <c r="P756" s="411"/>
      <c r="Q756" s="411"/>
      <c r="R756" s="658"/>
      <c r="S756" s="411"/>
      <c r="T756" s="411"/>
      <c r="U756" s="659"/>
      <c r="V756" s="659"/>
      <c r="W756" s="411"/>
      <c r="X756" s="411"/>
      <c r="Y756" s="411"/>
      <c r="Z756" s="411"/>
      <c r="AA756" s="411"/>
      <c r="AB756" s="411"/>
      <c r="AC756" s="411"/>
      <c r="AD756" s="411"/>
      <c r="AE756" s="411"/>
    </row>
    <row r="757">
      <c r="A757" s="656"/>
      <c r="B757" s="411"/>
      <c r="C757" s="411"/>
      <c r="D757" s="411"/>
      <c r="E757" s="656"/>
      <c r="F757" s="411"/>
      <c r="G757" s="411"/>
      <c r="H757" s="411"/>
      <c r="I757" s="411"/>
      <c r="J757" s="411"/>
      <c r="K757" s="657"/>
      <c r="L757" s="657"/>
      <c r="M757" s="657"/>
      <c r="N757" s="657"/>
      <c r="O757" s="411"/>
      <c r="P757" s="411"/>
      <c r="Q757" s="411"/>
      <c r="R757" s="658"/>
      <c r="S757" s="411"/>
      <c r="T757" s="411"/>
      <c r="U757" s="659"/>
      <c r="V757" s="659"/>
      <c r="W757" s="411"/>
      <c r="X757" s="411"/>
      <c r="Y757" s="411"/>
      <c r="Z757" s="411"/>
      <c r="AA757" s="411"/>
      <c r="AB757" s="411"/>
      <c r="AC757" s="411"/>
      <c r="AD757" s="411"/>
      <c r="AE757" s="411"/>
    </row>
    <row r="758">
      <c r="A758" s="656"/>
      <c r="B758" s="411"/>
      <c r="C758" s="411"/>
      <c r="D758" s="411"/>
      <c r="E758" s="656"/>
      <c r="F758" s="411"/>
      <c r="G758" s="411"/>
      <c r="H758" s="411"/>
      <c r="I758" s="411"/>
      <c r="J758" s="411"/>
      <c r="K758" s="657"/>
      <c r="L758" s="657"/>
      <c r="M758" s="657"/>
      <c r="N758" s="657"/>
      <c r="O758" s="411"/>
      <c r="P758" s="411"/>
      <c r="Q758" s="411"/>
      <c r="R758" s="658"/>
      <c r="S758" s="411"/>
      <c r="T758" s="411"/>
      <c r="U758" s="659"/>
      <c r="V758" s="659"/>
      <c r="W758" s="411"/>
      <c r="X758" s="411"/>
      <c r="Y758" s="411"/>
      <c r="Z758" s="411"/>
      <c r="AA758" s="411"/>
      <c r="AB758" s="411"/>
      <c r="AC758" s="411"/>
      <c r="AD758" s="411"/>
      <c r="AE758" s="411"/>
    </row>
    <row r="759">
      <c r="A759" s="656"/>
      <c r="B759" s="411"/>
      <c r="C759" s="411"/>
      <c r="D759" s="411"/>
      <c r="E759" s="656"/>
      <c r="F759" s="411"/>
      <c r="G759" s="411"/>
      <c r="H759" s="411"/>
      <c r="I759" s="411"/>
      <c r="J759" s="411"/>
      <c r="K759" s="657"/>
      <c r="L759" s="657"/>
      <c r="M759" s="657"/>
      <c r="N759" s="657"/>
      <c r="O759" s="411"/>
      <c r="P759" s="411"/>
      <c r="Q759" s="411"/>
      <c r="R759" s="658"/>
      <c r="S759" s="411"/>
      <c r="T759" s="411"/>
      <c r="U759" s="659"/>
      <c r="V759" s="659"/>
      <c r="W759" s="411"/>
      <c r="X759" s="411"/>
      <c r="Y759" s="411"/>
      <c r="Z759" s="411"/>
      <c r="AA759" s="411"/>
      <c r="AB759" s="411"/>
      <c r="AC759" s="411"/>
      <c r="AD759" s="411"/>
      <c r="AE759" s="411"/>
    </row>
    <row r="760">
      <c r="A760" s="656"/>
      <c r="B760" s="411"/>
      <c r="C760" s="411"/>
      <c r="D760" s="411"/>
      <c r="E760" s="656"/>
      <c r="F760" s="411"/>
      <c r="G760" s="411"/>
      <c r="H760" s="411"/>
      <c r="I760" s="411"/>
      <c r="J760" s="411"/>
      <c r="K760" s="657"/>
      <c r="L760" s="657"/>
      <c r="M760" s="657"/>
      <c r="N760" s="657"/>
      <c r="O760" s="411"/>
      <c r="P760" s="411"/>
      <c r="Q760" s="411"/>
      <c r="R760" s="658"/>
      <c r="S760" s="411"/>
      <c r="T760" s="411"/>
      <c r="U760" s="659"/>
      <c r="V760" s="659"/>
      <c r="W760" s="411"/>
      <c r="X760" s="411"/>
      <c r="Y760" s="411"/>
      <c r="Z760" s="411"/>
      <c r="AA760" s="411"/>
      <c r="AB760" s="411"/>
      <c r="AC760" s="411"/>
      <c r="AD760" s="411"/>
      <c r="AE760" s="411"/>
    </row>
    <row r="761">
      <c r="A761" s="656"/>
      <c r="B761" s="411"/>
      <c r="C761" s="411"/>
      <c r="D761" s="411"/>
      <c r="E761" s="656"/>
      <c r="F761" s="411"/>
      <c r="G761" s="411"/>
      <c r="H761" s="411"/>
      <c r="I761" s="411"/>
      <c r="J761" s="411"/>
      <c r="K761" s="657"/>
      <c r="L761" s="657"/>
      <c r="M761" s="657"/>
      <c r="N761" s="657"/>
      <c r="O761" s="411"/>
      <c r="P761" s="411"/>
      <c r="Q761" s="411"/>
      <c r="R761" s="658"/>
      <c r="S761" s="411"/>
      <c r="T761" s="411"/>
      <c r="U761" s="659"/>
      <c r="V761" s="659"/>
      <c r="W761" s="411"/>
      <c r="X761" s="411"/>
      <c r="Y761" s="411"/>
      <c r="Z761" s="411"/>
      <c r="AA761" s="411"/>
      <c r="AB761" s="411"/>
      <c r="AC761" s="411"/>
      <c r="AD761" s="411"/>
      <c r="AE761" s="411"/>
    </row>
    <row r="762">
      <c r="A762" s="656"/>
      <c r="B762" s="411"/>
      <c r="C762" s="411"/>
      <c r="D762" s="411"/>
      <c r="E762" s="656"/>
      <c r="F762" s="411"/>
      <c r="G762" s="411"/>
      <c r="H762" s="411"/>
      <c r="I762" s="411"/>
      <c r="J762" s="411"/>
      <c r="K762" s="657"/>
      <c r="L762" s="657"/>
      <c r="M762" s="657"/>
      <c r="N762" s="657"/>
      <c r="O762" s="411"/>
      <c r="P762" s="411"/>
      <c r="Q762" s="411"/>
      <c r="R762" s="658"/>
      <c r="S762" s="411"/>
      <c r="T762" s="411"/>
      <c r="U762" s="659"/>
      <c r="V762" s="659"/>
      <c r="W762" s="411"/>
      <c r="X762" s="411"/>
      <c r="Y762" s="411"/>
      <c r="Z762" s="411"/>
      <c r="AA762" s="411"/>
      <c r="AB762" s="411"/>
      <c r="AC762" s="411"/>
      <c r="AD762" s="411"/>
      <c r="AE762" s="411"/>
    </row>
    <row r="763">
      <c r="A763" s="656"/>
      <c r="B763" s="411"/>
      <c r="C763" s="411"/>
      <c r="D763" s="411"/>
      <c r="E763" s="656"/>
      <c r="F763" s="411"/>
      <c r="G763" s="411"/>
      <c r="H763" s="411"/>
      <c r="I763" s="411"/>
      <c r="J763" s="411"/>
      <c r="K763" s="657"/>
      <c r="L763" s="657"/>
      <c r="M763" s="657"/>
      <c r="N763" s="657"/>
      <c r="O763" s="411"/>
      <c r="P763" s="411"/>
      <c r="Q763" s="411"/>
      <c r="R763" s="658"/>
      <c r="S763" s="411"/>
      <c r="T763" s="411"/>
      <c r="U763" s="659"/>
      <c r="V763" s="659"/>
      <c r="W763" s="411"/>
      <c r="X763" s="411"/>
      <c r="Y763" s="411"/>
      <c r="Z763" s="411"/>
      <c r="AA763" s="411"/>
      <c r="AB763" s="411"/>
      <c r="AC763" s="411"/>
      <c r="AD763" s="411"/>
      <c r="AE763" s="411"/>
    </row>
    <row r="764">
      <c r="A764" s="656"/>
      <c r="B764" s="411"/>
      <c r="C764" s="411"/>
      <c r="D764" s="411"/>
      <c r="E764" s="656"/>
      <c r="F764" s="411"/>
      <c r="G764" s="411"/>
      <c r="H764" s="411"/>
      <c r="I764" s="411"/>
      <c r="J764" s="411"/>
      <c r="K764" s="657"/>
      <c r="L764" s="657"/>
      <c r="M764" s="657"/>
      <c r="N764" s="657"/>
      <c r="O764" s="411"/>
      <c r="P764" s="411"/>
      <c r="Q764" s="411"/>
      <c r="R764" s="658"/>
      <c r="S764" s="411"/>
      <c r="T764" s="411"/>
      <c r="U764" s="659"/>
      <c r="V764" s="659"/>
      <c r="W764" s="411"/>
      <c r="X764" s="411"/>
      <c r="Y764" s="411"/>
      <c r="Z764" s="411"/>
      <c r="AA764" s="411"/>
      <c r="AB764" s="411"/>
      <c r="AC764" s="411"/>
      <c r="AD764" s="411"/>
      <c r="AE764" s="411"/>
    </row>
    <row r="765">
      <c r="A765" s="656"/>
      <c r="B765" s="411"/>
      <c r="C765" s="411"/>
      <c r="D765" s="411"/>
      <c r="E765" s="656"/>
      <c r="F765" s="411"/>
      <c r="G765" s="411"/>
      <c r="H765" s="411"/>
      <c r="I765" s="411"/>
      <c r="J765" s="411"/>
      <c r="K765" s="657"/>
      <c r="L765" s="657"/>
      <c r="M765" s="657"/>
      <c r="N765" s="657"/>
      <c r="O765" s="411"/>
      <c r="P765" s="411"/>
      <c r="Q765" s="411"/>
      <c r="R765" s="658"/>
      <c r="S765" s="411"/>
      <c r="T765" s="411"/>
      <c r="U765" s="659"/>
      <c r="V765" s="659"/>
      <c r="W765" s="411"/>
      <c r="X765" s="411"/>
      <c r="Y765" s="411"/>
      <c r="Z765" s="411"/>
      <c r="AA765" s="411"/>
      <c r="AB765" s="411"/>
      <c r="AC765" s="411"/>
      <c r="AD765" s="411"/>
      <c r="AE765" s="411"/>
    </row>
    <row r="766">
      <c r="A766" s="656"/>
      <c r="B766" s="411"/>
      <c r="C766" s="411"/>
      <c r="D766" s="411"/>
      <c r="E766" s="656"/>
      <c r="F766" s="411"/>
      <c r="G766" s="411"/>
      <c r="H766" s="411"/>
      <c r="I766" s="411"/>
      <c r="J766" s="411"/>
      <c r="K766" s="657"/>
      <c r="L766" s="657"/>
      <c r="M766" s="657"/>
      <c r="N766" s="657"/>
      <c r="O766" s="411"/>
      <c r="P766" s="411"/>
      <c r="Q766" s="411"/>
      <c r="R766" s="658"/>
      <c r="S766" s="411"/>
      <c r="T766" s="411"/>
      <c r="U766" s="659"/>
      <c r="V766" s="659"/>
      <c r="W766" s="411"/>
      <c r="X766" s="411"/>
      <c r="Y766" s="411"/>
      <c r="Z766" s="411"/>
      <c r="AA766" s="411"/>
      <c r="AB766" s="411"/>
      <c r="AC766" s="411"/>
      <c r="AD766" s="411"/>
      <c r="AE766" s="411"/>
    </row>
    <row r="767">
      <c r="A767" s="656"/>
      <c r="B767" s="411"/>
      <c r="C767" s="411"/>
      <c r="D767" s="411"/>
      <c r="E767" s="656"/>
      <c r="F767" s="411"/>
      <c r="G767" s="411"/>
      <c r="H767" s="411"/>
      <c r="I767" s="411"/>
      <c r="J767" s="411"/>
      <c r="K767" s="657"/>
      <c r="L767" s="657"/>
      <c r="M767" s="657"/>
      <c r="N767" s="657"/>
      <c r="O767" s="411"/>
      <c r="P767" s="411"/>
      <c r="Q767" s="411"/>
      <c r="R767" s="658"/>
      <c r="S767" s="411"/>
      <c r="T767" s="411"/>
      <c r="U767" s="659"/>
      <c r="V767" s="659"/>
      <c r="W767" s="411"/>
      <c r="X767" s="411"/>
      <c r="Y767" s="411"/>
      <c r="Z767" s="411"/>
      <c r="AA767" s="411"/>
      <c r="AB767" s="411"/>
      <c r="AC767" s="411"/>
      <c r="AD767" s="411"/>
      <c r="AE767" s="411"/>
    </row>
    <row r="768">
      <c r="A768" s="656"/>
      <c r="B768" s="411"/>
      <c r="C768" s="411"/>
      <c r="D768" s="411"/>
      <c r="E768" s="656"/>
      <c r="F768" s="411"/>
      <c r="G768" s="411"/>
      <c r="H768" s="411"/>
      <c r="I768" s="411"/>
      <c r="J768" s="411"/>
      <c r="K768" s="657"/>
      <c r="L768" s="657"/>
      <c r="M768" s="657"/>
      <c r="N768" s="657"/>
      <c r="O768" s="411"/>
      <c r="P768" s="411"/>
      <c r="Q768" s="411"/>
      <c r="R768" s="658"/>
      <c r="S768" s="411"/>
      <c r="T768" s="411"/>
      <c r="U768" s="659"/>
      <c r="V768" s="659"/>
      <c r="W768" s="411"/>
      <c r="X768" s="411"/>
      <c r="Y768" s="411"/>
      <c r="Z768" s="411"/>
      <c r="AA768" s="411"/>
      <c r="AB768" s="411"/>
      <c r="AC768" s="411"/>
      <c r="AD768" s="411"/>
      <c r="AE768" s="411"/>
    </row>
    <row r="769">
      <c r="A769" s="656"/>
      <c r="B769" s="411"/>
      <c r="C769" s="411"/>
      <c r="D769" s="411"/>
      <c r="E769" s="656"/>
      <c r="F769" s="411"/>
      <c r="G769" s="411"/>
      <c r="H769" s="411"/>
      <c r="I769" s="411"/>
      <c r="J769" s="411"/>
      <c r="K769" s="657"/>
      <c r="L769" s="657"/>
      <c r="M769" s="657"/>
      <c r="N769" s="657"/>
      <c r="O769" s="411"/>
      <c r="P769" s="411"/>
      <c r="Q769" s="411"/>
      <c r="R769" s="658"/>
      <c r="S769" s="411"/>
      <c r="T769" s="411"/>
      <c r="U769" s="659"/>
      <c r="V769" s="659"/>
      <c r="W769" s="411"/>
      <c r="X769" s="411"/>
      <c r="Y769" s="411"/>
      <c r="Z769" s="411"/>
      <c r="AA769" s="411"/>
      <c r="AB769" s="411"/>
      <c r="AC769" s="411"/>
      <c r="AD769" s="411"/>
      <c r="AE769" s="411"/>
    </row>
    <row r="770">
      <c r="A770" s="656"/>
      <c r="B770" s="411"/>
      <c r="C770" s="411"/>
      <c r="D770" s="411"/>
      <c r="E770" s="656"/>
      <c r="F770" s="411"/>
      <c r="G770" s="411"/>
      <c r="H770" s="411"/>
      <c r="I770" s="411"/>
      <c r="J770" s="411"/>
      <c r="K770" s="657"/>
      <c r="L770" s="657"/>
      <c r="M770" s="657"/>
      <c r="N770" s="657"/>
      <c r="O770" s="411"/>
      <c r="P770" s="411"/>
      <c r="Q770" s="411"/>
      <c r="R770" s="658"/>
      <c r="S770" s="411"/>
      <c r="T770" s="411"/>
      <c r="U770" s="659"/>
      <c r="V770" s="659"/>
      <c r="W770" s="411"/>
      <c r="X770" s="411"/>
      <c r="Y770" s="411"/>
      <c r="Z770" s="411"/>
      <c r="AA770" s="411"/>
      <c r="AB770" s="411"/>
      <c r="AC770" s="411"/>
      <c r="AD770" s="411"/>
      <c r="AE770" s="411"/>
    </row>
    <row r="771">
      <c r="A771" s="656"/>
      <c r="B771" s="411"/>
      <c r="C771" s="411"/>
      <c r="D771" s="411"/>
      <c r="E771" s="656"/>
      <c r="F771" s="411"/>
      <c r="G771" s="411"/>
      <c r="H771" s="411"/>
      <c r="I771" s="411"/>
      <c r="J771" s="411"/>
      <c r="K771" s="657"/>
      <c r="L771" s="657"/>
      <c r="M771" s="657"/>
      <c r="N771" s="657"/>
      <c r="O771" s="411"/>
      <c r="P771" s="411"/>
      <c r="Q771" s="411"/>
      <c r="R771" s="658"/>
      <c r="S771" s="411"/>
      <c r="T771" s="411"/>
      <c r="U771" s="659"/>
      <c r="V771" s="659"/>
      <c r="W771" s="411"/>
      <c r="X771" s="411"/>
      <c r="Y771" s="411"/>
      <c r="Z771" s="411"/>
      <c r="AA771" s="411"/>
      <c r="AB771" s="411"/>
      <c r="AC771" s="411"/>
      <c r="AD771" s="411"/>
      <c r="AE771" s="411"/>
    </row>
    <row r="772">
      <c r="A772" s="656"/>
      <c r="B772" s="411"/>
      <c r="C772" s="411"/>
      <c r="D772" s="411"/>
      <c r="E772" s="656"/>
      <c r="F772" s="411"/>
      <c r="G772" s="411"/>
      <c r="H772" s="411"/>
      <c r="I772" s="411"/>
      <c r="J772" s="411"/>
      <c r="K772" s="657"/>
      <c r="L772" s="657"/>
      <c r="M772" s="657"/>
      <c r="N772" s="657"/>
      <c r="O772" s="411"/>
      <c r="P772" s="411"/>
      <c r="Q772" s="411"/>
      <c r="R772" s="658"/>
      <c r="S772" s="411"/>
      <c r="T772" s="411"/>
      <c r="U772" s="659"/>
      <c r="V772" s="659"/>
      <c r="W772" s="411"/>
      <c r="X772" s="411"/>
      <c r="Y772" s="411"/>
      <c r="Z772" s="411"/>
      <c r="AA772" s="411"/>
      <c r="AB772" s="411"/>
      <c r="AC772" s="411"/>
      <c r="AD772" s="411"/>
      <c r="AE772" s="411"/>
    </row>
    <row r="773">
      <c r="A773" s="656"/>
      <c r="B773" s="411"/>
      <c r="C773" s="411"/>
      <c r="D773" s="411"/>
      <c r="E773" s="656"/>
      <c r="F773" s="411"/>
      <c r="G773" s="411"/>
      <c r="H773" s="411"/>
      <c r="I773" s="411"/>
      <c r="J773" s="411"/>
      <c r="K773" s="657"/>
      <c r="L773" s="657"/>
      <c r="M773" s="657"/>
      <c r="N773" s="657"/>
      <c r="O773" s="411"/>
      <c r="P773" s="411"/>
      <c r="Q773" s="411"/>
      <c r="R773" s="658"/>
      <c r="S773" s="411"/>
      <c r="T773" s="411"/>
      <c r="U773" s="659"/>
      <c r="V773" s="659"/>
      <c r="W773" s="411"/>
      <c r="X773" s="411"/>
      <c r="Y773" s="411"/>
      <c r="Z773" s="411"/>
      <c r="AA773" s="411"/>
      <c r="AB773" s="411"/>
      <c r="AC773" s="411"/>
      <c r="AD773" s="411"/>
      <c r="AE773" s="411"/>
    </row>
    <row r="774">
      <c r="A774" s="656"/>
      <c r="B774" s="411"/>
      <c r="C774" s="411"/>
      <c r="D774" s="411"/>
      <c r="E774" s="656"/>
      <c r="F774" s="411"/>
      <c r="G774" s="411"/>
      <c r="H774" s="411"/>
      <c r="I774" s="411"/>
      <c r="J774" s="411"/>
      <c r="K774" s="657"/>
      <c r="L774" s="657"/>
      <c r="M774" s="657"/>
      <c r="N774" s="657"/>
      <c r="O774" s="411"/>
      <c r="P774" s="411"/>
      <c r="Q774" s="411"/>
      <c r="R774" s="658"/>
      <c r="S774" s="411"/>
      <c r="T774" s="411"/>
      <c r="U774" s="659"/>
      <c r="V774" s="659"/>
      <c r="W774" s="411"/>
      <c r="X774" s="411"/>
      <c r="Y774" s="411"/>
      <c r="Z774" s="411"/>
      <c r="AA774" s="411"/>
      <c r="AB774" s="411"/>
      <c r="AC774" s="411"/>
      <c r="AD774" s="411"/>
      <c r="AE774" s="411"/>
    </row>
    <row r="775">
      <c r="A775" s="656"/>
      <c r="B775" s="411"/>
      <c r="C775" s="411"/>
      <c r="D775" s="411"/>
      <c r="E775" s="656"/>
      <c r="F775" s="411"/>
      <c r="G775" s="411"/>
      <c r="H775" s="411"/>
      <c r="I775" s="411"/>
      <c r="J775" s="411"/>
      <c r="K775" s="657"/>
      <c r="L775" s="657"/>
      <c r="M775" s="657"/>
      <c r="N775" s="657"/>
      <c r="O775" s="411"/>
      <c r="P775" s="411"/>
      <c r="Q775" s="411"/>
      <c r="R775" s="658"/>
      <c r="S775" s="411"/>
      <c r="T775" s="411"/>
      <c r="U775" s="659"/>
      <c r="V775" s="659"/>
      <c r="W775" s="411"/>
      <c r="X775" s="411"/>
      <c r="Y775" s="411"/>
      <c r="Z775" s="411"/>
      <c r="AA775" s="411"/>
      <c r="AB775" s="411"/>
      <c r="AC775" s="411"/>
      <c r="AD775" s="411"/>
      <c r="AE775" s="411"/>
    </row>
    <row r="776">
      <c r="A776" s="656"/>
      <c r="B776" s="411"/>
      <c r="C776" s="411"/>
      <c r="D776" s="411"/>
      <c r="E776" s="656"/>
      <c r="F776" s="411"/>
      <c r="G776" s="411"/>
      <c r="H776" s="411"/>
      <c r="I776" s="411"/>
      <c r="J776" s="411"/>
      <c r="K776" s="657"/>
      <c r="L776" s="657"/>
      <c r="M776" s="657"/>
      <c r="N776" s="657"/>
      <c r="O776" s="411"/>
      <c r="P776" s="411"/>
      <c r="Q776" s="411"/>
      <c r="R776" s="658"/>
      <c r="S776" s="411"/>
      <c r="T776" s="411"/>
      <c r="U776" s="659"/>
      <c r="V776" s="659"/>
      <c r="W776" s="411"/>
      <c r="X776" s="411"/>
      <c r="Y776" s="411"/>
      <c r="Z776" s="411"/>
      <c r="AA776" s="411"/>
      <c r="AB776" s="411"/>
      <c r="AC776" s="411"/>
      <c r="AD776" s="411"/>
      <c r="AE776" s="411"/>
    </row>
    <row r="777">
      <c r="A777" s="656"/>
      <c r="B777" s="411"/>
      <c r="C777" s="411"/>
      <c r="D777" s="411"/>
      <c r="E777" s="656"/>
      <c r="F777" s="411"/>
      <c r="G777" s="411"/>
      <c r="H777" s="411"/>
      <c r="I777" s="411"/>
      <c r="J777" s="411"/>
      <c r="K777" s="657"/>
      <c r="L777" s="657"/>
      <c r="M777" s="657"/>
      <c r="N777" s="657"/>
      <c r="O777" s="411"/>
      <c r="P777" s="411"/>
      <c r="Q777" s="411"/>
      <c r="R777" s="658"/>
      <c r="S777" s="411"/>
      <c r="T777" s="411"/>
      <c r="U777" s="659"/>
      <c r="V777" s="659"/>
      <c r="W777" s="411"/>
      <c r="X777" s="411"/>
      <c r="Y777" s="411"/>
      <c r="Z777" s="411"/>
      <c r="AA777" s="411"/>
      <c r="AB777" s="411"/>
      <c r="AC777" s="411"/>
      <c r="AD777" s="411"/>
      <c r="AE777" s="411"/>
    </row>
    <row r="778">
      <c r="A778" s="656"/>
      <c r="B778" s="411"/>
      <c r="C778" s="411"/>
      <c r="D778" s="411"/>
      <c r="E778" s="656"/>
      <c r="F778" s="411"/>
      <c r="G778" s="411"/>
      <c r="H778" s="411"/>
      <c r="I778" s="411"/>
      <c r="J778" s="411"/>
      <c r="K778" s="657"/>
      <c r="L778" s="657"/>
      <c r="M778" s="657"/>
      <c r="N778" s="657"/>
      <c r="O778" s="411"/>
      <c r="P778" s="411"/>
      <c r="Q778" s="411"/>
      <c r="R778" s="658"/>
      <c r="S778" s="411"/>
      <c r="T778" s="411"/>
      <c r="U778" s="659"/>
      <c r="V778" s="659"/>
      <c r="W778" s="411"/>
      <c r="X778" s="411"/>
      <c r="Y778" s="411"/>
      <c r="Z778" s="411"/>
      <c r="AA778" s="411"/>
      <c r="AB778" s="411"/>
      <c r="AC778" s="411"/>
      <c r="AD778" s="411"/>
      <c r="AE778" s="411"/>
    </row>
    <row r="779">
      <c r="A779" s="656"/>
      <c r="B779" s="411"/>
      <c r="C779" s="411"/>
      <c r="D779" s="411"/>
      <c r="E779" s="656"/>
      <c r="F779" s="411"/>
      <c r="G779" s="411"/>
      <c r="H779" s="411"/>
      <c r="I779" s="411"/>
      <c r="J779" s="411"/>
      <c r="K779" s="657"/>
      <c r="L779" s="657"/>
      <c r="M779" s="657"/>
      <c r="N779" s="657"/>
      <c r="O779" s="411"/>
      <c r="P779" s="411"/>
      <c r="Q779" s="411"/>
      <c r="R779" s="658"/>
      <c r="S779" s="411"/>
      <c r="T779" s="411"/>
      <c r="U779" s="659"/>
      <c r="V779" s="659"/>
      <c r="W779" s="411"/>
      <c r="X779" s="411"/>
      <c r="Y779" s="411"/>
      <c r="Z779" s="411"/>
      <c r="AA779" s="411"/>
      <c r="AB779" s="411"/>
      <c r="AC779" s="411"/>
      <c r="AD779" s="411"/>
      <c r="AE779" s="411"/>
    </row>
    <row r="780">
      <c r="A780" s="656"/>
      <c r="B780" s="411"/>
      <c r="C780" s="411"/>
      <c r="D780" s="411"/>
      <c r="E780" s="656"/>
      <c r="F780" s="411"/>
      <c r="G780" s="411"/>
      <c r="H780" s="411"/>
      <c r="I780" s="411"/>
      <c r="J780" s="411"/>
      <c r="K780" s="657"/>
      <c r="L780" s="657"/>
      <c r="M780" s="657"/>
      <c r="N780" s="657"/>
      <c r="O780" s="411"/>
      <c r="P780" s="411"/>
      <c r="Q780" s="411"/>
      <c r="R780" s="658"/>
      <c r="S780" s="411"/>
      <c r="T780" s="411"/>
      <c r="U780" s="659"/>
      <c r="V780" s="659"/>
      <c r="W780" s="411"/>
      <c r="X780" s="411"/>
      <c r="Y780" s="411"/>
      <c r="Z780" s="411"/>
      <c r="AA780" s="411"/>
      <c r="AB780" s="411"/>
      <c r="AC780" s="411"/>
      <c r="AD780" s="411"/>
      <c r="AE780" s="411"/>
    </row>
    <row r="781">
      <c r="A781" s="656"/>
      <c r="B781" s="411"/>
      <c r="C781" s="411"/>
      <c r="D781" s="411"/>
      <c r="E781" s="656"/>
      <c r="F781" s="411"/>
      <c r="G781" s="411"/>
      <c r="H781" s="411"/>
      <c r="I781" s="411"/>
      <c r="J781" s="411"/>
      <c r="K781" s="657"/>
      <c r="L781" s="657"/>
      <c r="M781" s="657"/>
      <c r="N781" s="657"/>
      <c r="O781" s="411"/>
      <c r="P781" s="411"/>
      <c r="Q781" s="411"/>
      <c r="R781" s="658"/>
      <c r="S781" s="411"/>
      <c r="T781" s="411"/>
      <c r="U781" s="659"/>
      <c r="V781" s="659"/>
      <c r="W781" s="411"/>
      <c r="X781" s="411"/>
      <c r="Y781" s="411"/>
      <c r="Z781" s="411"/>
      <c r="AA781" s="411"/>
      <c r="AB781" s="411"/>
      <c r="AC781" s="411"/>
      <c r="AD781" s="411"/>
      <c r="AE781" s="411"/>
    </row>
    <row r="782">
      <c r="A782" s="656"/>
      <c r="B782" s="411"/>
      <c r="C782" s="411"/>
      <c r="D782" s="411"/>
      <c r="E782" s="656"/>
      <c r="F782" s="411"/>
      <c r="G782" s="411"/>
      <c r="H782" s="411"/>
      <c r="I782" s="411"/>
      <c r="J782" s="411"/>
      <c r="K782" s="657"/>
      <c r="L782" s="657"/>
      <c r="M782" s="657"/>
      <c r="N782" s="657"/>
      <c r="O782" s="411"/>
      <c r="P782" s="411"/>
      <c r="Q782" s="411"/>
      <c r="R782" s="658"/>
      <c r="S782" s="411"/>
      <c r="T782" s="411"/>
      <c r="U782" s="659"/>
      <c r="V782" s="659"/>
      <c r="W782" s="411"/>
      <c r="X782" s="411"/>
      <c r="Y782" s="411"/>
      <c r="Z782" s="411"/>
      <c r="AA782" s="411"/>
      <c r="AB782" s="411"/>
      <c r="AC782" s="411"/>
      <c r="AD782" s="411"/>
      <c r="AE782" s="411"/>
    </row>
    <row r="783">
      <c r="A783" s="656"/>
      <c r="B783" s="411"/>
      <c r="C783" s="411"/>
      <c r="D783" s="411"/>
      <c r="E783" s="656"/>
      <c r="F783" s="411"/>
      <c r="G783" s="411"/>
      <c r="H783" s="411"/>
      <c r="I783" s="411"/>
      <c r="J783" s="411"/>
      <c r="K783" s="657"/>
      <c r="L783" s="657"/>
      <c r="M783" s="657"/>
      <c r="N783" s="657"/>
      <c r="O783" s="411"/>
      <c r="P783" s="411"/>
      <c r="Q783" s="411"/>
      <c r="R783" s="658"/>
      <c r="S783" s="411"/>
      <c r="T783" s="411"/>
      <c r="U783" s="659"/>
      <c r="V783" s="659"/>
      <c r="W783" s="411"/>
      <c r="X783" s="411"/>
      <c r="Y783" s="411"/>
      <c r="Z783" s="411"/>
      <c r="AA783" s="411"/>
      <c r="AB783" s="411"/>
      <c r="AC783" s="411"/>
      <c r="AD783" s="411"/>
      <c r="AE783" s="411"/>
    </row>
    <row r="784">
      <c r="A784" s="656"/>
      <c r="B784" s="411"/>
      <c r="C784" s="411"/>
      <c r="D784" s="411"/>
      <c r="E784" s="656"/>
      <c r="F784" s="411"/>
      <c r="G784" s="411"/>
      <c r="H784" s="411"/>
      <c r="I784" s="411"/>
      <c r="J784" s="411"/>
      <c r="K784" s="657"/>
      <c r="L784" s="657"/>
      <c r="M784" s="657"/>
      <c r="N784" s="657"/>
      <c r="O784" s="411"/>
      <c r="P784" s="411"/>
      <c r="Q784" s="411"/>
      <c r="R784" s="658"/>
      <c r="S784" s="411"/>
      <c r="T784" s="411"/>
      <c r="U784" s="659"/>
      <c r="V784" s="659"/>
      <c r="W784" s="411"/>
      <c r="X784" s="411"/>
      <c r="Y784" s="411"/>
      <c r="Z784" s="411"/>
      <c r="AA784" s="411"/>
      <c r="AB784" s="411"/>
      <c r="AC784" s="411"/>
      <c r="AD784" s="411"/>
      <c r="AE784" s="411"/>
    </row>
    <row r="785">
      <c r="A785" s="656"/>
      <c r="B785" s="411"/>
      <c r="C785" s="411"/>
      <c r="D785" s="411"/>
      <c r="E785" s="656"/>
      <c r="F785" s="411"/>
      <c r="G785" s="411"/>
      <c r="H785" s="411"/>
      <c r="I785" s="411"/>
      <c r="J785" s="411"/>
      <c r="K785" s="657"/>
      <c r="L785" s="657"/>
      <c r="M785" s="657"/>
      <c r="N785" s="657"/>
      <c r="O785" s="411"/>
      <c r="P785" s="411"/>
      <c r="Q785" s="411"/>
      <c r="R785" s="658"/>
      <c r="S785" s="411"/>
      <c r="T785" s="411"/>
      <c r="U785" s="659"/>
      <c r="V785" s="659"/>
      <c r="W785" s="411"/>
      <c r="X785" s="411"/>
      <c r="Y785" s="411"/>
      <c r="Z785" s="411"/>
      <c r="AA785" s="411"/>
      <c r="AB785" s="411"/>
      <c r="AC785" s="411"/>
      <c r="AD785" s="411"/>
      <c r="AE785" s="411"/>
    </row>
    <row r="786">
      <c r="A786" s="656"/>
      <c r="B786" s="411"/>
      <c r="C786" s="411"/>
      <c r="D786" s="411"/>
      <c r="E786" s="656"/>
      <c r="F786" s="411"/>
      <c r="G786" s="411"/>
      <c r="H786" s="411"/>
      <c r="I786" s="411"/>
      <c r="J786" s="411"/>
      <c r="K786" s="657"/>
      <c r="L786" s="657"/>
      <c r="M786" s="657"/>
      <c r="N786" s="657"/>
      <c r="O786" s="411"/>
      <c r="P786" s="411"/>
      <c r="Q786" s="411"/>
      <c r="R786" s="658"/>
      <c r="S786" s="411"/>
      <c r="T786" s="411"/>
      <c r="U786" s="659"/>
      <c r="V786" s="659"/>
      <c r="W786" s="411"/>
      <c r="X786" s="411"/>
      <c r="Y786" s="411"/>
      <c r="Z786" s="411"/>
      <c r="AA786" s="411"/>
      <c r="AB786" s="411"/>
      <c r="AC786" s="411"/>
      <c r="AD786" s="411"/>
      <c r="AE786" s="411"/>
    </row>
    <row r="787">
      <c r="A787" s="656"/>
      <c r="B787" s="411"/>
      <c r="C787" s="411"/>
      <c r="D787" s="411"/>
      <c r="E787" s="656"/>
      <c r="F787" s="411"/>
      <c r="G787" s="411"/>
      <c r="H787" s="411"/>
      <c r="I787" s="411"/>
      <c r="J787" s="411"/>
      <c r="K787" s="657"/>
      <c r="L787" s="657"/>
      <c r="M787" s="657"/>
      <c r="N787" s="657"/>
      <c r="O787" s="411"/>
      <c r="P787" s="411"/>
      <c r="Q787" s="411"/>
      <c r="R787" s="658"/>
      <c r="S787" s="411"/>
      <c r="T787" s="411"/>
      <c r="U787" s="659"/>
      <c r="V787" s="659"/>
      <c r="W787" s="411"/>
      <c r="X787" s="411"/>
      <c r="Y787" s="411"/>
      <c r="Z787" s="411"/>
      <c r="AA787" s="411"/>
      <c r="AB787" s="411"/>
      <c r="AC787" s="411"/>
      <c r="AD787" s="411"/>
      <c r="AE787" s="411"/>
    </row>
    <row r="788">
      <c r="A788" s="656"/>
      <c r="B788" s="411"/>
      <c r="C788" s="411"/>
      <c r="D788" s="411"/>
      <c r="E788" s="656"/>
      <c r="F788" s="411"/>
      <c r="G788" s="411"/>
      <c r="H788" s="411"/>
      <c r="I788" s="411"/>
      <c r="J788" s="411"/>
      <c r="K788" s="657"/>
      <c r="L788" s="657"/>
      <c r="M788" s="657"/>
      <c r="N788" s="657"/>
      <c r="O788" s="411"/>
      <c r="P788" s="411"/>
      <c r="Q788" s="411"/>
      <c r="R788" s="658"/>
      <c r="S788" s="411"/>
      <c r="T788" s="411"/>
      <c r="U788" s="659"/>
      <c r="V788" s="659"/>
      <c r="W788" s="411"/>
      <c r="X788" s="411"/>
      <c r="Y788" s="411"/>
      <c r="Z788" s="411"/>
      <c r="AA788" s="411"/>
      <c r="AB788" s="411"/>
      <c r="AC788" s="411"/>
      <c r="AD788" s="411"/>
      <c r="AE788" s="411"/>
    </row>
    <row r="789">
      <c r="A789" s="656"/>
      <c r="B789" s="411"/>
      <c r="C789" s="411"/>
      <c r="D789" s="411"/>
      <c r="E789" s="656"/>
      <c r="F789" s="411"/>
      <c r="G789" s="411"/>
      <c r="H789" s="411"/>
      <c r="I789" s="411"/>
      <c r="J789" s="411"/>
      <c r="K789" s="657"/>
      <c r="L789" s="657"/>
      <c r="M789" s="657"/>
      <c r="N789" s="657"/>
      <c r="O789" s="411"/>
      <c r="P789" s="411"/>
      <c r="Q789" s="411"/>
      <c r="R789" s="658"/>
      <c r="S789" s="411"/>
      <c r="T789" s="411"/>
      <c r="U789" s="659"/>
      <c r="V789" s="659"/>
      <c r="W789" s="411"/>
      <c r="X789" s="411"/>
      <c r="Y789" s="411"/>
      <c r="Z789" s="411"/>
      <c r="AA789" s="411"/>
      <c r="AB789" s="411"/>
      <c r="AC789" s="411"/>
      <c r="AD789" s="411"/>
      <c r="AE789" s="411"/>
    </row>
    <row r="790">
      <c r="A790" s="656"/>
      <c r="B790" s="411"/>
      <c r="C790" s="411"/>
      <c r="D790" s="411"/>
      <c r="E790" s="656"/>
      <c r="F790" s="411"/>
      <c r="G790" s="411"/>
      <c r="H790" s="411"/>
      <c r="I790" s="411"/>
      <c r="J790" s="411"/>
      <c r="K790" s="657"/>
      <c r="L790" s="657"/>
      <c r="M790" s="657"/>
      <c r="N790" s="657"/>
      <c r="O790" s="411"/>
      <c r="P790" s="411"/>
      <c r="Q790" s="411"/>
      <c r="R790" s="658"/>
      <c r="S790" s="411"/>
      <c r="T790" s="411"/>
      <c r="U790" s="659"/>
      <c r="V790" s="659"/>
      <c r="W790" s="411"/>
      <c r="X790" s="411"/>
      <c r="Y790" s="411"/>
      <c r="Z790" s="411"/>
      <c r="AA790" s="411"/>
      <c r="AB790" s="411"/>
      <c r="AC790" s="411"/>
      <c r="AD790" s="411"/>
      <c r="AE790" s="411"/>
    </row>
    <row r="791">
      <c r="A791" s="656"/>
      <c r="B791" s="411"/>
      <c r="C791" s="411"/>
      <c r="D791" s="411"/>
      <c r="E791" s="656"/>
      <c r="F791" s="411"/>
      <c r="G791" s="411"/>
      <c r="H791" s="411"/>
      <c r="I791" s="411"/>
      <c r="J791" s="411"/>
      <c r="K791" s="657"/>
      <c r="L791" s="657"/>
      <c r="M791" s="657"/>
      <c r="N791" s="657"/>
      <c r="O791" s="411"/>
      <c r="P791" s="411"/>
      <c r="Q791" s="411"/>
      <c r="R791" s="658"/>
      <c r="S791" s="411"/>
      <c r="T791" s="411"/>
      <c r="U791" s="659"/>
      <c r="V791" s="659"/>
      <c r="W791" s="411"/>
      <c r="X791" s="411"/>
      <c r="Y791" s="411"/>
      <c r="Z791" s="411"/>
      <c r="AA791" s="411"/>
      <c r="AB791" s="411"/>
      <c r="AC791" s="411"/>
      <c r="AD791" s="411"/>
      <c r="AE791" s="411"/>
    </row>
    <row r="792">
      <c r="A792" s="656"/>
      <c r="B792" s="411"/>
      <c r="C792" s="411"/>
      <c r="D792" s="411"/>
      <c r="E792" s="656"/>
      <c r="F792" s="411"/>
      <c r="G792" s="411"/>
      <c r="H792" s="411"/>
      <c r="I792" s="411"/>
      <c r="J792" s="411"/>
      <c r="K792" s="657"/>
      <c r="L792" s="657"/>
      <c r="M792" s="657"/>
      <c r="N792" s="657"/>
      <c r="O792" s="411"/>
      <c r="P792" s="411"/>
      <c r="Q792" s="411"/>
      <c r="R792" s="658"/>
      <c r="S792" s="411"/>
      <c r="T792" s="411"/>
      <c r="U792" s="659"/>
      <c r="V792" s="659"/>
      <c r="W792" s="411"/>
      <c r="X792" s="411"/>
      <c r="Y792" s="411"/>
      <c r="Z792" s="411"/>
      <c r="AA792" s="411"/>
      <c r="AB792" s="411"/>
      <c r="AC792" s="411"/>
      <c r="AD792" s="411"/>
      <c r="AE792" s="411"/>
    </row>
    <row r="793">
      <c r="A793" s="656"/>
      <c r="B793" s="411"/>
      <c r="C793" s="411"/>
      <c r="D793" s="411"/>
      <c r="E793" s="656"/>
      <c r="F793" s="411"/>
      <c r="G793" s="411"/>
      <c r="H793" s="411"/>
      <c r="I793" s="411"/>
      <c r="J793" s="411"/>
      <c r="K793" s="657"/>
      <c r="L793" s="657"/>
      <c r="M793" s="657"/>
      <c r="N793" s="657"/>
      <c r="O793" s="411"/>
      <c r="P793" s="411"/>
      <c r="Q793" s="411"/>
      <c r="R793" s="658"/>
      <c r="S793" s="411"/>
      <c r="T793" s="411"/>
      <c r="U793" s="659"/>
      <c r="V793" s="659"/>
      <c r="W793" s="411"/>
      <c r="X793" s="411"/>
      <c r="Y793" s="411"/>
      <c r="Z793" s="411"/>
      <c r="AA793" s="411"/>
      <c r="AB793" s="411"/>
      <c r="AC793" s="411"/>
      <c r="AD793" s="411"/>
      <c r="AE793" s="411"/>
    </row>
    <row r="794">
      <c r="A794" s="656"/>
      <c r="B794" s="411"/>
      <c r="C794" s="411"/>
      <c r="D794" s="411"/>
      <c r="E794" s="656"/>
      <c r="F794" s="411"/>
      <c r="G794" s="411"/>
      <c r="H794" s="411"/>
      <c r="I794" s="411"/>
      <c r="J794" s="411"/>
      <c r="K794" s="657"/>
      <c r="L794" s="657"/>
      <c r="M794" s="657"/>
      <c r="N794" s="657"/>
      <c r="O794" s="411"/>
      <c r="P794" s="411"/>
      <c r="Q794" s="411"/>
      <c r="R794" s="658"/>
      <c r="S794" s="411"/>
      <c r="T794" s="411"/>
      <c r="U794" s="659"/>
      <c r="V794" s="659"/>
      <c r="W794" s="411"/>
      <c r="X794" s="411"/>
      <c r="Y794" s="411"/>
      <c r="Z794" s="411"/>
      <c r="AA794" s="411"/>
      <c r="AB794" s="411"/>
      <c r="AC794" s="411"/>
      <c r="AD794" s="411"/>
      <c r="AE794" s="411"/>
    </row>
    <row r="795">
      <c r="A795" s="656"/>
      <c r="B795" s="411"/>
      <c r="C795" s="411"/>
      <c r="D795" s="411"/>
      <c r="E795" s="656"/>
      <c r="F795" s="411"/>
      <c r="G795" s="411"/>
      <c r="H795" s="411"/>
      <c r="I795" s="411"/>
      <c r="J795" s="411"/>
      <c r="K795" s="657"/>
      <c r="L795" s="657"/>
      <c r="M795" s="657"/>
      <c r="N795" s="657"/>
      <c r="O795" s="411"/>
      <c r="P795" s="411"/>
      <c r="Q795" s="411"/>
      <c r="R795" s="658"/>
      <c r="S795" s="411"/>
      <c r="T795" s="411"/>
      <c r="U795" s="659"/>
      <c r="V795" s="659"/>
      <c r="W795" s="411"/>
      <c r="X795" s="411"/>
      <c r="Y795" s="411"/>
      <c r="Z795" s="411"/>
      <c r="AA795" s="411"/>
      <c r="AB795" s="411"/>
      <c r="AC795" s="411"/>
      <c r="AD795" s="411"/>
      <c r="AE795" s="411"/>
    </row>
    <row r="796">
      <c r="A796" s="656"/>
      <c r="B796" s="411"/>
      <c r="C796" s="411"/>
      <c r="D796" s="411"/>
      <c r="E796" s="656"/>
      <c r="F796" s="411"/>
      <c r="G796" s="411"/>
      <c r="H796" s="411"/>
      <c r="I796" s="411"/>
      <c r="J796" s="411"/>
      <c r="K796" s="657"/>
      <c r="L796" s="657"/>
      <c r="M796" s="657"/>
      <c r="N796" s="657"/>
      <c r="O796" s="411"/>
      <c r="P796" s="411"/>
      <c r="Q796" s="411"/>
      <c r="R796" s="658"/>
      <c r="S796" s="411"/>
      <c r="T796" s="411"/>
      <c r="U796" s="659"/>
      <c r="V796" s="659"/>
      <c r="W796" s="411"/>
      <c r="X796" s="411"/>
      <c r="Y796" s="411"/>
      <c r="Z796" s="411"/>
      <c r="AA796" s="411"/>
      <c r="AB796" s="411"/>
      <c r="AC796" s="411"/>
      <c r="AD796" s="411"/>
      <c r="AE796" s="411"/>
    </row>
    <row r="797">
      <c r="A797" s="656"/>
      <c r="B797" s="411"/>
      <c r="C797" s="411"/>
      <c r="D797" s="411"/>
      <c r="E797" s="656"/>
      <c r="F797" s="411"/>
      <c r="G797" s="411"/>
      <c r="H797" s="411"/>
      <c r="I797" s="411"/>
      <c r="J797" s="411"/>
      <c r="K797" s="657"/>
      <c r="L797" s="657"/>
      <c r="M797" s="657"/>
      <c r="N797" s="657"/>
      <c r="O797" s="411"/>
      <c r="P797" s="411"/>
      <c r="Q797" s="411"/>
      <c r="R797" s="658"/>
      <c r="S797" s="411"/>
      <c r="T797" s="411"/>
      <c r="U797" s="659"/>
      <c r="V797" s="659"/>
      <c r="W797" s="411"/>
      <c r="X797" s="411"/>
      <c r="Y797" s="411"/>
      <c r="Z797" s="411"/>
      <c r="AA797" s="411"/>
      <c r="AB797" s="411"/>
      <c r="AC797" s="411"/>
      <c r="AD797" s="411"/>
      <c r="AE797" s="411"/>
    </row>
    <row r="798">
      <c r="A798" s="656"/>
      <c r="B798" s="411"/>
      <c r="C798" s="411"/>
      <c r="D798" s="411"/>
      <c r="E798" s="656"/>
      <c r="F798" s="411"/>
      <c r="G798" s="411"/>
      <c r="H798" s="411"/>
      <c r="I798" s="411"/>
      <c r="J798" s="411"/>
      <c r="K798" s="657"/>
      <c r="L798" s="657"/>
      <c r="M798" s="657"/>
      <c r="N798" s="657"/>
      <c r="O798" s="411"/>
      <c r="P798" s="411"/>
      <c r="Q798" s="411"/>
      <c r="R798" s="658"/>
      <c r="S798" s="411"/>
      <c r="T798" s="411"/>
      <c r="U798" s="659"/>
      <c r="V798" s="659"/>
      <c r="W798" s="411"/>
      <c r="X798" s="411"/>
      <c r="Y798" s="411"/>
      <c r="Z798" s="411"/>
      <c r="AA798" s="411"/>
      <c r="AB798" s="411"/>
      <c r="AC798" s="411"/>
      <c r="AD798" s="411"/>
      <c r="AE798" s="411"/>
    </row>
    <row r="799">
      <c r="A799" s="656"/>
      <c r="B799" s="411"/>
      <c r="C799" s="411"/>
      <c r="D799" s="411"/>
      <c r="E799" s="656"/>
      <c r="F799" s="411"/>
      <c r="G799" s="411"/>
      <c r="H799" s="411"/>
      <c r="I799" s="411"/>
      <c r="J799" s="411"/>
      <c r="K799" s="657"/>
      <c r="L799" s="657"/>
      <c r="M799" s="657"/>
      <c r="N799" s="657"/>
      <c r="O799" s="411"/>
      <c r="P799" s="411"/>
      <c r="Q799" s="411"/>
      <c r="R799" s="658"/>
      <c r="S799" s="411"/>
      <c r="T799" s="411"/>
      <c r="U799" s="659"/>
      <c r="V799" s="659"/>
      <c r="W799" s="411"/>
      <c r="X799" s="411"/>
      <c r="Y799" s="411"/>
      <c r="Z799" s="411"/>
      <c r="AA799" s="411"/>
      <c r="AB799" s="411"/>
      <c r="AC799" s="411"/>
      <c r="AD799" s="411"/>
      <c r="AE799" s="411"/>
    </row>
    <row r="800">
      <c r="A800" s="656"/>
      <c r="B800" s="411"/>
      <c r="C800" s="411"/>
      <c r="D800" s="411"/>
      <c r="E800" s="656"/>
      <c r="F800" s="411"/>
      <c r="G800" s="411"/>
      <c r="H800" s="411"/>
      <c r="I800" s="411"/>
      <c r="J800" s="411"/>
      <c r="K800" s="657"/>
      <c r="L800" s="657"/>
      <c r="M800" s="657"/>
      <c r="N800" s="657"/>
      <c r="O800" s="411"/>
      <c r="P800" s="411"/>
      <c r="Q800" s="411"/>
      <c r="R800" s="658"/>
      <c r="S800" s="411"/>
      <c r="T800" s="411"/>
      <c r="U800" s="659"/>
      <c r="V800" s="659"/>
      <c r="W800" s="411"/>
      <c r="X800" s="411"/>
      <c r="Y800" s="411"/>
      <c r="Z800" s="411"/>
      <c r="AA800" s="411"/>
      <c r="AB800" s="411"/>
      <c r="AC800" s="411"/>
      <c r="AD800" s="411"/>
      <c r="AE800" s="411"/>
    </row>
    <row r="801">
      <c r="A801" s="656"/>
      <c r="B801" s="411"/>
      <c r="C801" s="411"/>
      <c r="D801" s="411"/>
      <c r="E801" s="656"/>
      <c r="F801" s="411"/>
      <c r="G801" s="411"/>
      <c r="H801" s="411"/>
      <c r="I801" s="411"/>
      <c r="J801" s="411"/>
      <c r="K801" s="657"/>
      <c r="L801" s="657"/>
      <c r="M801" s="657"/>
      <c r="N801" s="657"/>
      <c r="O801" s="411"/>
      <c r="P801" s="411"/>
      <c r="Q801" s="411"/>
      <c r="R801" s="658"/>
      <c r="S801" s="411"/>
      <c r="T801" s="411"/>
      <c r="U801" s="659"/>
      <c r="V801" s="659"/>
      <c r="W801" s="411"/>
      <c r="X801" s="411"/>
      <c r="Y801" s="411"/>
      <c r="Z801" s="411"/>
      <c r="AA801" s="411"/>
      <c r="AB801" s="411"/>
      <c r="AC801" s="411"/>
      <c r="AD801" s="411"/>
      <c r="AE801" s="411"/>
    </row>
    <row r="802">
      <c r="A802" s="656"/>
      <c r="B802" s="411"/>
      <c r="C802" s="411"/>
      <c r="D802" s="411"/>
      <c r="E802" s="656"/>
      <c r="F802" s="411"/>
      <c r="G802" s="411"/>
      <c r="H802" s="411"/>
      <c r="I802" s="411"/>
      <c r="J802" s="411"/>
      <c r="K802" s="657"/>
      <c r="L802" s="657"/>
      <c r="M802" s="657"/>
      <c r="N802" s="657"/>
      <c r="O802" s="411"/>
      <c r="P802" s="411"/>
      <c r="Q802" s="411"/>
      <c r="R802" s="658"/>
      <c r="S802" s="411"/>
      <c r="T802" s="411"/>
      <c r="U802" s="659"/>
      <c r="V802" s="659"/>
      <c r="W802" s="411"/>
      <c r="X802" s="411"/>
      <c r="Y802" s="411"/>
      <c r="Z802" s="411"/>
      <c r="AA802" s="411"/>
      <c r="AB802" s="411"/>
      <c r="AC802" s="411"/>
      <c r="AD802" s="411"/>
      <c r="AE802" s="411"/>
    </row>
    <row r="803">
      <c r="A803" s="656"/>
      <c r="B803" s="411"/>
      <c r="C803" s="411"/>
      <c r="D803" s="411"/>
      <c r="E803" s="656"/>
      <c r="F803" s="411"/>
      <c r="G803" s="411"/>
      <c r="H803" s="411"/>
      <c r="I803" s="411"/>
      <c r="J803" s="411"/>
      <c r="K803" s="657"/>
      <c r="L803" s="657"/>
      <c r="M803" s="657"/>
      <c r="N803" s="657"/>
      <c r="O803" s="411"/>
      <c r="P803" s="411"/>
      <c r="Q803" s="411"/>
      <c r="R803" s="658"/>
      <c r="S803" s="411"/>
      <c r="T803" s="411"/>
      <c r="U803" s="659"/>
      <c r="V803" s="659"/>
      <c r="W803" s="411"/>
      <c r="X803" s="411"/>
      <c r="Y803" s="411"/>
      <c r="Z803" s="411"/>
      <c r="AA803" s="411"/>
      <c r="AB803" s="411"/>
      <c r="AC803" s="411"/>
      <c r="AD803" s="411"/>
      <c r="AE803" s="411"/>
    </row>
    <row r="804">
      <c r="A804" s="656"/>
      <c r="B804" s="411"/>
      <c r="C804" s="411"/>
      <c r="D804" s="411"/>
      <c r="E804" s="656"/>
      <c r="F804" s="411"/>
      <c r="G804" s="411"/>
      <c r="H804" s="411"/>
      <c r="I804" s="411"/>
      <c r="J804" s="411"/>
      <c r="K804" s="657"/>
      <c r="L804" s="657"/>
      <c r="M804" s="657"/>
      <c r="N804" s="657"/>
      <c r="O804" s="411"/>
      <c r="P804" s="411"/>
      <c r="Q804" s="411"/>
      <c r="R804" s="658"/>
      <c r="S804" s="411"/>
      <c r="T804" s="411"/>
      <c r="U804" s="659"/>
      <c r="V804" s="659"/>
      <c r="W804" s="411"/>
      <c r="X804" s="411"/>
      <c r="Y804" s="411"/>
      <c r="Z804" s="411"/>
      <c r="AA804" s="411"/>
      <c r="AB804" s="411"/>
      <c r="AC804" s="411"/>
      <c r="AD804" s="411"/>
      <c r="AE804" s="411"/>
    </row>
    <row r="805">
      <c r="A805" s="656"/>
      <c r="B805" s="411"/>
      <c r="C805" s="411"/>
      <c r="D805" s="411"/>
      <c r="E805" s="656"/>
      <c r="F805" s="411"/>
      <c r="G805" s="411"/>
      <c r="H805" s="411"/>
      <c r="I805" s="411"/>
      <c r="J805" s="411"/>
      <c r="K805" s="657"/>
      <c r="L805" s="657"/>
      <c r="M805" s="657"/>
      <c r="N805" s="657"/>
      <c r="O805" s="411"/>
      <c r="P805" s="411"/>
      <c r="Q805" s="411"/>
      <c r="R805" s="658"/>
      <c r="S805" s="411"/>
      <c r="T805" s="411"/>
      <c r="U805" s="659"/>
      <c r="V805" s="659"/>
      <c r="W805" s="411"/>
      <c r="X805" s="411"/>
      <c r="Y805" s="411"/>
      <c r="Z805" s="411"/>
      <c r="AA805" s="411"/>
      <c r="AB805" s="411"/>
      <c r="AC805" s="411"/>
      <c r="AD805" s="411"/>
      <c r="AE805" s="411"/>
    </row>
    <row r="806">
      <c r="A806" s="656"/>
      <c r="B806" s="411"/>
      <c r="C806" s="411"/>
      <c r="D806" s="411"/>
      <c r="E806" s="656"/>
      <c r="F806" s="411"/>
      <c r="G806" s="411"/>
      <c r="H806" s="411"/>
      <c r="I806" s="411"/>
      <c r="J806" s="411"/>
      <c r="K806" s="657"/>
      <c r="L806" s="657"/>
      <c r="M806" s="657"/>
      <c r="N806" s="657"/>
      <c r="O806" s="411"/>
      <c r="P806" s="411"/>
      <c r="Q806" s="411"/>
      <c r="R806" s="658"/>
      <c r="S806" s="411"/>
      <c r="T806" s="411"/>
      <c r="U806" s="659"/>
      <c r="V806" s="659"/>
      <c r="W806" s="411"/>
      <c r="X806" s="411"/>
      <c r="Y806" s="411"/>
      <c r="Z806" s="411"/>
      <c r="AA806" s="411"/>
      <c r="AB806" s="411"/>
      <c r="AC806" s="411"/>
      <c r="AD806" s="411"/>
      <c r="AE806" s="411"/>
    </row>
    <row r="807">
      <c r="A807" s="656"/>
      <c r="B807" s="411"/>
      <c r="C807" s="411"/>
      <c r="D807" s="411"/>
      <c r="E807" s="656"/>
      <c r="F807" s="411"/>
      <c r="G807" s="411"/>
      <c r="H807" s="411"/>
      <c r="I807" s="411"/>
      <c r="J807" s="411"/>
      <c r="K807" s="657"/>
      <c r="L807" s="657"/>
      <c r="M807" s="657"/>
      <c r="N807" s="657"/>
      <c r="O807" s="411"/>
      <c r="P807" s="411"/>
      <c r="Q807" s="411"/>
      <c r="R807" s="658"/>
      <c r="S807" s="411"/>
      <c r="T807" s="411"/>
      <c r="U807" s="659"/>
      <c r="V807" s="659"/>
      <c r="W807" s="411"/>
      <c r="X807" s="411"/>
      <c r="Y807" s="411"/>
      <c r="Z807" s="411"/>
      <c r="AA807" s="411"/>
      <c r="AB807" s="411"/>
      <c r="AC807" s="411"/>
      <c r="AD807" s="411"/>
      <c r="AE807" s="411"/>
    </row>
    <row r="808">
      <c r="A808" s="656"/>
      <c r="B808" s="411"/>
      <c r="C808" s="411"/>
      <c r="D808" s="411"/>
      <c r="E808" s="656"/>
      <c r="F808" s="411"/>
      <c r="G808" s="411"/>
      <c r="H808" s="411"/>
      <c r="I808" s="411"/>
      <c r="J808" s="411"/>
      <c r="K808" s="657"/>
      <c r="L808" s="657"/>
      <c r="M808" s="657"/>
      <c r="N808" s="657"/>
      <c r="O808" s="411"/>
      <c r="P808" s="411"/>
      <c r="Q808" s="411"/>
      <c r="R808" s="658"/>
      <c r="S808" s="411"/>
      <c r="T808" s="411"/>
      <c r="U808" s="659"/>
      <c r="V808" s="659"/>
      <c r="W808" s="411"/>
      <c r="X808" s="411"/>
      <c r="Y808" s="411"/>
      <c r="Z808" s="411"/>
      <c r="AA808" s="411"/>
      <c r="AB808" s="411"/>
      <c r="AC808" s="411"/>
      <c r="AD808" s="411"/>
      <c r="AE808" s="411"/>
    </row>
    <row r="809">
      <c r="A809" s="656"/>
      <c r="B809" s="411"/>
      <c r="C809" s="411"/>
      <c r="D809" s="411"/>
      <c r="E809" s="656"/>
      <c r="F809" s="411"/>
      <c r="G809" s="411"/>
      <c r="H809" s="411"/>
      <c r="I809" s="411"/>
      <c r="J809" s="411"/>
      <c r="K809" s="657"/>
      <c r="L809" s="657"/>
      <c r="M809" s="657"/>
      <c r="N809" s="657"/>
      <c r="O809" s="411"/>
      <c r="P809" s="411"/>
      <c r="Q809" s="411"/>
      <c r="R809" s="658"/>
      <c r="S809" s="411"/>
      <c r="T809" s="411"/>
      <c r="U809" s="659"/>
      <c r="V809" s="659"/>
      <c r="W809" s="411"/>
      <c r="X809" s="411"/>
      <c r="Y809" s="411"/>
      <c r="Z809" s="411"/>
      <c r="AA809" s="411"/>
      <c r="AB809" s="411"/>
      <c r="AC809" s="411"/>
      <c r="AD809" s="411"/>
      <c r="AE809" s="411"/>
    </row>
    <row r="810">
      <c r="A810" s="656"/>
      <c r="B810" s="411"/>
      <c r="C810" s="411"/>
      <c r="D810" s="411"/>
      <c r="E810" s="656"/>
      <c r="F810" s="411"/>
      <c r="G810" s="411"/>
      <c r="H810" s="411"/>
      <c r="I810" s="411"/>
      <c r="J810" s="411"/>
      <c r="K810" s="657"/>
      <c r="L810" s="657"/>
      <c r="M810" s="657"/>
      <c r="N810" s="657"/>
      <c r="O810" s="411"/>
      <c r="P810" s="411"/>
      <c r="Q810" s="411"/>
      <c r="R810" s="658"/>
      <c r="S810" s="411"/>
      <c r="T810" s="411"/>
      <c r="U810" s="659"/>
      <c r="V810" s="659"/>
      <c r="W810" s="411"/>
      <c r="X810" s="411"/>
      <c r="Y810" s="411"/>
      <c r="Z810" s="411"/>
      <c r="AA810" s="411"/>
      <c r="AB810" s="411"/>
      <c r="AC810" s="411"/>
      <c r="AD810" s="411"/>
      <c r="AE810" s="411"/>
    </row>
    <row r="811">
      <c r="A811" s="656"/>
      <c r="B811" s="411"/>
      <c r="C811" s="411"/>
      <c r="D811" s="411"/>
      <c r="E811" s="656"/>
      <c r="F811" s="411"/>
      <c r="G811" s="411"/>
      <c r="H811" s="411"/>
      <c r="I811" s="411"/>
      <c r="J811" s="411"/>
      <c r="K811" s="657"/>
      <c r="L811" s="657"/>
      <c r="M811" s="657"/>
      <c r="N811" s="657"/>
      <c r="O811" s="411"/>
      <c r="P811" s="411"/>
      <c r="Q811" s="411"/>
      <c r="R811" s="658"/>
      <c r="S811" s="411"/>
      <c r="T811" s="411"/>
      <c r="U811" s="659"/>
      <c r="V811" s="659"/>
      <c r="W811" s="411"/>
      <c r="X811" s="411"/>
      <c r="Y811" s="411"/>
      <c r="Z811" s="411"/>
      <c r="AA811" s="411"/>
      <c r="AB811" s="411"/>
      <c r="AC811" s="411"/>
      <c r="AD811" s="411"/>
      <c r="AE811" s="411"/>
    </row>
    <row r="812">
      <c r="A812" s="656"/>
      <c r="B812" s="411"/>
      <c r="C812" s="411"/>
      <c r="D812" s="411"/>
      <c r="E812" s="656"/>
      <c r="F812" s="411"/>
      <c r="G812" s="411"/>
      <c r="H812" s="411"/>
      <c r="I812" s="411"/>
      <c r="J812" s="411"/>
      <c r="K812" s="657"/>
      <c r="L812" s="657"/>
      <c r="M812" s="657"/>
      <c r="N812" s="657"/>
      <c r="O812" s="411"/>
      <c r="P812" s="411"/>
      <c r="Q812" s="411"/>
      <c r="R812" s="658"/>
      <c r="S812" s="411"/>
      <c r="T812" s="411"/>
      <c r="U812" s="659"/>
      <c r="V812" s="659"/>
      <c r="W812" s="411"/>
      <c r="X812" s="411"/>
      <c r="Y812" s="411"/>
      <c r="Z812" s="411"/>
      <c r="AA812" s="411"/>
      <c r="AB812" s="411"/>
      <c r="AC812" s="411"/>
      <c r="AD812" s="411"/>
      <c r="AE812" s="411"/>
    </row>
    <row r="813">
      <c r="A813" s="656"/>
      <c r="B813" s="411"/>
      <c r="C813" s="411"/>
      <c r="D813" s="411"/>
      <c r="E813" s="656"/>
      <c r="F813" s="411"/>
      <c r="G813" s="411"/>
      <c r="H813" s="411"/>
      <c r="I813" s="411"/>
      <c r="J813" s="411"/>
      <c r="K813" s="657"/>
      <c r="L813" s="657"/>
      <c r="M813" s="657"/>
      <c r="N813" s="657"/>
      <c r="O813" s="411"/>
      <c r="P813" s="411"/>
      <c r="Q813" s="411"/>
      <c r="R813" s="658"/>
      <c r="S813" s="411"/>
      <c r="T813" s="411"/>
      <c r="U813" s="659"/>
      <c r="V813" s="659"/>
      <c r="W813" s="411"/>
      <c r="X813" s="411"/>
      <c r="Y813" s="411"/>
      <c r="Z813" s="411"/>
      <c r="AA813" s="411"/>
      <c r="AB813" s="411"/>
      <c r="AC813" s="411"/>
      <c r="AD813" s="411"/>
      <c r="AE813" s="411"/>
    </row>
    <row r="814">
      <c r="A814" s="656"/>
      <c r="B814" s="411"/>
      <c r="C814" s="411"/>
      <c r="D814" s="411"/>
      <c r="E814" s="656"/>
      <c r="F814" s="411"/>
      <c r="G814" s="411"/>
      <c r="H814" s="411"/>
      <c r="I814" s="411"/>
      <c r="J814" s="411"/>
      <c r="K814" s="657"/>
      <c r="L814" s="657"/>
      <c r="M814" s="657"/>
      <c r="N814" s="657"/>
      <c r="O814" s="411"/>
      <c r="P814" s="411"/>
      <c r="Q814" s="411"/>
      <c r="R814" s="658"/>
      <c r="S814" s="411"/>
      <c r="T814" s="411"/>
      <c r="U814" s="659"/>
      <c r="V814" s="659"/>
      <c r="W814" s="411"/>
      <c r="X814" s="411"/>
      <c r="Y814" s="411"/>
      <c r="Z814" s="411"/>
      <c r="AA814" s="411"/>
      <c r="AB814" s="411"/>
      <c r="AC814" s="411"/>
      <c r="AD814" s="411"/>
      <c r="AE814" s="411"/>
    </row>
    <row r="815">
      <c r="A815" s="656"/>
      <c r="B815" s="411"/>
      <c r="C815" s="411"/>
      <c r="D815" s="411"/>
      <c r="E815" s="656"/>
      <c r="F815" s="411"/>
      <c r="G815" s="411"/>
      <c r="H815" s="411"/>
      <c r="I815" s="411"/>
      <c r="J815" s="411"/>
      <c r="K815" s="657"/>
      <c r="L815" s="657"/>
      <c r="M815" s="657"/>
      <c r="N815" s="657"/>
      <c r="O815" s="411"/>
      <c r="P815" s="411"/>
      <c r="Q815" s="411"/>
      <c r="R815" s="658"/>
      <c r="S815" s="411"/>
      <c r="T815" s="411"/>
      <c r="U815" s="659"/>
      <c r="V815" s="659"/>
      <c r="W815" s="411"/>
      <c r="X815" s="411"/>
      <c r="Y815" s="411"/>
      <c r="Z815" s="411"/>
      <c r="AA815" s="411"/>
      <c r="AB815" s="411"/>
      <c r="AC815" s="411"/>
      <c r="AD815" s="411"/>
      <c r="AE815" s="411"/>
    </row>
    <row r="816">
      <c r="A816" s="656"/>
      <c r="B816" s="411"/>
      <c r="C816" s="411"/>
      <c r="D816" s="411"/>
      <c r="E816" s="656"/>
      <c r="F816" s="411"/>
      <c r="G816" s="411"/>
      <c r="H816" s="411"/>
      <c r="I816" s="411"/>
      <c r="J816" s="411"/>
      <c r="K816" s="657"/>
      <c r="L816" s="657"/>
      <c r="M816" s="657"/>
      <c r="N816" s="657"/>
      <c r="O816" s="411"/>
      <c r="P816" s="411"/>
      <c r="Q816" s="411"/>
      <c r="R816" s="658"/>
      <c r="S816" s="411"/>
      <c r="T816" s="411"/>
      <c r="U816" s="659"/>
      <c r="V816" s="659"/>
      <c r="W816" s="411"/>
      <c r="X816" s="411"/>
      <c r="Y816" s="411"/>
      <c r="Z816" s="411"/>
      <c r="AA816" s="411"/>
      <c r="AB816" s="411"/>
      <c r="AC816" s="411"/>
      <c r="AD816" s="411"/>
      <c r="AE816" s="411"/>
    </row>
    <row r="817">
      <c r="A817" s="656"/>
      <c r="B817" s="411"/>
      <c r="C817" s="411"/>
      <c r="D817" s="411"/>
      <c r="E817" s="656"/>
      <c r="F817" s="411"/>
      <c r="G817" s="411"/>
      <c r="H817" s="411"/>
      <c r="I817" s="411"/>
      <c r="J817" s="411"/>
      <c r="K817" s="657"/>
      <c r="L817" s="657"/>
      <c r="M817" s="657"/>
      <c r="N817" s="657"/>
      <c r="O817" s="411"/>
      <c r="P817" s="411"/>
      <c r="Q817" s="411"/>
      <c r="R817" s="658"/>
      <c r="S817" s="411"/>
      <c r="T817" s="411"/>
      <c r="U817" s="659"/>
      <c r="V817" s="659"/>
      <c r="W817" s="411"/>
      <c r="X817" s="411"/>
      <c r="Y817" s="411"/>
      <c r="Z817" s="411"/>
      <c r="AA817" s="411"/>
      <c r="AB817" s="411"/>
      <c r="AC817" s="411"/>
      <c r="AD817" s="411"/>
      <c r="AE817" s="411"/>
    </row>
    <row r="818">
      <c r="A818" s="656"/>
      <c r="B818" s="411"/>
      <c r="C818" s="411"/>
      <c r="D818" s="411"/>
      <c r="E818" s="656"/>
      <c r="F818" s="411"/>
      <c r="G818" s="411"/>
      <c r="H818" s="411"/>
      <c r="I818" s="411"/>
      <c r="J818" s="411"/>
      <c r="K818" s="657"/>
      <c r="L818" s="657"/>
      <c r="M818" s="657"/>
      <c r="N818" s="657"/>
      <c r="O818" s="411"/>
      <c r="P818" s="411"/>
      <c r="Q818" s="411"/>
      <c r="R818" s="658"/>
      <c r="S818" s="411"/>
      <c r="T818" s="411"/>
      <c r="U818" s="659"/>
      <c r="V818" s="659"/>
      <c r="W818" s="411"/>
      <c r="X818" s="411"/>
      <c r="Y818" s="411"/>
      <c r="Z818" s="411"/>
      <c r="AA818" s="411"/>
      <c r="AB818" s="411"/>
      <c r="AC818" s="411"/>
      <c r="AD818" s="411"/>
      <c r="AE818" s="411"/>
    </row>
    <row r="819">
      <c r="A819" s="656"/>
      <c r="B819" s="411"/>
      <c r="C819" s="411"/>
      <c r="D819" s="411"/>
      <c r="E819" s="656"/>
      <c r="F819" s="411"/>
      <c r="G819" s="411"/>
      <c r="H819" s="411"/>
      <c r="I819" s="411"/>
      <c r="J819" s="411"/>
      <c r="K819" s="657"/>
      <c r="L819" s="657"/>
      <c r="M819" s="657"/>
      <c r="N819" s="657"/>
      <c r="O819" s="411"/>
      <c r="P819" s="411"/>
      <c r="Q819" s="411"/>
      <c r="R819" s="658"/>
      <c r="S819" s="411"/>
      <c r="T819" s="411"/>
      <c r="U819" s="659"/>
      <c r="V819" s="659"/>
      <c r="W819" s="411"/>
      <c r="X819" s="411"/>
      <c r="Y819" s="411"/>
      <c r="Z819" s="411"/>
      <c r="AA819" s="411"/>
      <c r="AB819" s="411"/>
      <c r="AC819" s="411"/>
      <c r="AD819" s="411"/>
      <c r="AE819" s="411"/>
    </row>
    <row r="820">
      <c r="A820" s="656"/>
      <c r="B820" s="411"/>
      <c r="C820" s="411"/>
      <c r="D820" s="411"/>
      <c r="E820" s="656"/>
      <c r="F820" s="411"/>
      <c r="G820" s="411"/>
      <c r="H820" s="411"/>
      <c r="I820" s="411"/>
      <c r="J820" s="411"/>
      <c r="K820" s="657"/>
      <c r="L820" s="657"/>
      <c r="M820" s="657"/>
      <c r="N820" s="657"/>
      <c r="O820" s="411"/>
      <c r="P820" s="411"/>
      <c r="Q820" s="411"/>
      <c r="R820" s="658"/>
      <c r="S820" s="411"/>
      <c r="T820" s="411"/>
      <c r="U820" s="659"/>
      <c r="V820" s="659"/>
      <c r="W820" s="411"/>
      <c r="X820" s="411"/>
      <c r="Y820" s="411"/>
      <c r="Z820" s="411"/>
      <c r="AA820" s="411"/>
      <c r="AB820" s="411"/>
      <c r="AC820" s="411"/>
      <c r="AD820" s="411"/>
      <c r="AE820" s="411"/>
    </row>
    <row r="821">
      <c r="A821" s="656"/>
      <c r="B821" s="411"/>
      <c r="C821" s="411"/>
      <c r="D821" s="411"/>
      <c r="E821" s="656"/>
      <c r="F821" s="411"/>
      <c r="G821" s="411"/>
      <c r="H821" s="411"/>
      <c r="I821" s="411"/>
      <c r="J821" s="411"/>
      <c r="K821" s="657"/>
      <c r="L821" s="657"/>
      <c r="M821" s="657"/>
      <c r="N821" s="657"/>
      <c r="O821" s="411"/>
      <c r="P821" s="411"/>
      <c r="Q821" s="411"/>
      <c r="R821" s="658"/>
      <c r="S821" s="411"/>
      <c r="T821" s="411"/>
      <c r="U821" s="659"/>
      <c r="V821" s="659"/>
      <c r="W821" s="411"/>
      <c r="X821" s="411"/>
      <c r="Y821" s="411"/>
      <c r="Z821" s="411"/>
      <c r="AA821" s="411"/>
      <c r="AB821" s="411"/>
      <c r="AC821" s="411"/>
      <c r="AD821" s="411"/>
      <c r="AE821" s="411"/>
    </row>
    <row r="822">
      <c r="A822" s="656"/>
      <c r="B822" s="411"/>
      <c r="C822" s="411"/>
      <c r="D822" s="411"/>
      <c r="E822" s="656"/>
      <c r="F822" s="411"/>
      <c r="G822" s="411"/>
      <c r="H822" s="411"/>
      <c r="I822" s="411"/>
      <c r="J822" s="411"/>
      <c r="K822" s="657"/>
      <c r="L822" s="657"/>
      <c r="M822" s="657"/>
      <c r="N822" s="657"/>
      <c r="O822" s="411"/>
      <c r="P822" s="411"/>
      <c r="Q822" s="411"/>
      <c r="R822" s="658"/>
      <c r="S822" s="411"/>
      <c r="T822" s="411"/>
      <c r="U822" s="659"/>
      <c r="V822" s="659"/>
      <c r="W822" s="411"/>
      <c r="X822" s="411"/>
      <c r="Y822" s="411"/>
      <c r="Z822" s="411"/>
      <c r="AA822" s="411"/>
      <c r="AB822" s="411"/>
      <c r="AC822" s="411"/>
      <c r="AD822" s="411"/>
      <c r="AE822" s="411"/>
    </row>
    <row r="823">
      <c r="A823" s="656"/>
      <c r="B823" s="411"/>
      <c r="C823" s="411"/>
      <c r="D823" s="411"/>
      <c r="E823" s="656"/>
      <c r="F823" s="411"/>
      <c r="G823" s="411"/>
      <c r="H823" s="411"/>
      <c r="I823" s="411"/>
      <c r="J823" s="411"/>
      <c r="K823" s="657"/>
      <c r="L823" s="657"/>
      <c r="M823" s="657"/>
      <c r="N823" s="657"/>
      <c r="O823" s="411"/>
      <c r="P823" s="411"/>
      <c r="Q823" s="411"/>
      <c r="R823" s="658"/>
      <c r="S823" s="411"/>
      <c r="T823" s="411"/>
      <c r="U823" s="659"/>
      <c r="V823" s="659"/>
      <c r="W823" s="411"/>
      <c r="X823" s="411"/>
      <c r="Y823" s="411"/>
      <c r="Z823" s="411"/>
      <c r="AA823" s="411"/>
      <c r="AB823" s="411"/>
      <c r="AC823" s="411"/>
      <c r="AD823" s="411"/>
      <c r="AE823" s="411"/>
    </row>
    <row r="824">
      <c r="A824" s="656"/>
      <c r="B824" s="411"/>
      <c r="C824" s="411"/>
      <c r="D824" s="411"/>
      <c r="E824" s="656"/>
      <c r="F824" s="411"/>
      <c r="G824" s="411"/>
      <c r="H824" s="411"/>
      <c r="I824" s="411"/>
      <c r="J824" s="411"/>
      <c r="K824" s="657"/>
      <c r="L824" s="657"/>
      <c r="M824" s="657"/>
      <c r="N824" s="657"/>
      <c r="O824" s="411"/>
      <c r="P824" s="411"/>
      <c r="Q824" s="411"/>
      <c r="R824" s="658"/>
      <c r="S824" s="411"/>
      <c r="T824" s="411"/>
      <c r="U824" s="659"/>
      <c r="V824" s="659"/>
      <c r="W824" s="411"/>
      <c r="X824" s="411"/>
      <c r="Y824" s="411"/>
      <c r="Z824" s="411"/>
      <c r="AA824" s="411"/>
      <c r="AB824" s="411"/>
      <c r="AC824" s="411"/>
      <c r="AD824" s="411"/>
      <c r="AE824" s="411"/>
    </row>
    <row r="825">
      <c r="A825" s="656"/>
      <c r="B825" s="411"/>
      <c r="C825" s="411"/>
      <c r="D825" s="411"/>
      <c r="E825" s="656"/>
      <c r="F825" s="411"/>
      <c r="G825" s="411"/>
      <c r="H825" s="411"/>
      <c r="I825" s="411"/>
      <c r="J825" s="411"/>
      <c r="K825" s="657"/>
      <c r="L825" s="657"/>
      <c r="M825" s="657"/>
      <c r="N825" s="657"/>
      <c r="O825" s="411"/>
      <c r="P825" s="411"/>
      <c r="Q825" s="411"/>
      <c r="R825" s="658"/>
      <c r="S825" s="411"/>
      <c r="T825" s="411"/>
      <c r="U825" s="659"/>
      <c r="V825" s="659"/>
      <c r="W825" s="411"/>
      <c r="X825" s="411"/>
      <c r="Y825" s="411"/>
      <c r="Z825" s="411"/>
      <c r="AA825" s="411"/>
      <c r="AB825" s="411"/>
      <c r="AC825" s="411"/>
      <c r="AD825" s="411"/>
      <c r="AE825" s="411"/>
    </row>
    <row r="826">
      <c r="A826" s="656"/>
      <c r="B826" s="411"/>
      <c r="C826" s="411"/>
      <c r="D826" s="411"/>
      <c r="E826" s="656"/>
      <c r="F826" s="411"/>
      <c r="G826" s="411"/>
      <c r="H826" s="411"/>
      <c r="I826" s="411"/>
      <c r="J826" s="411"/>
      <c r="K826" s="657"/>
      <c r="L826" s="657"/>
      <c r="M826" s="657"/>
      <c r="N826" s="657"/>
      <c r="O826" s="411"/>
      <c r="P826" s="411"/>
      <c r="Q826" s="411"/>
      <c r="R826" s="658"/>
      <c r="S826" s="411"/>
      <c r="T826" s="411"/>
      <c r="U826" s="659"/>
      <c r="V826" s="659"/>
      <c r="W826" s="411"/>
      <c r="X826" s="411"/>
      <c r="Y826" s="411"/>
      <c r="Z826" s="411"/>
      <c r="AA826" s="411"/>
      <c r="AB826" s="411"/>
      <c r="AC826" s="411"/>
      <c r="AD826" s="411"/>
      <c r="AE826" s="411"/>
    </row>
    <row r="827">
      <c r="A827" s="656"/>
      <c r="B827" s="411"/>
      <c r="C827" s="411"/>
      <c r="D827" s="411"/>
      <c r="E827" s="656"/>
      <c r="F827" s="411"/>
      <c r="G827" s="411"/>
      <c r="H827" s="411"/>
      <c r="I827" s="411"/>
      <c r="J827" s="411"/>
      <c r="K827" s="657"/>
      <c r="L827" s="657"/>
      <c r="M827" s="657"/>
      <c r="N827" s="657"/>
      <c r="O827" s="411"/>
      <c r="P827" s="411"/>
      <c r="Q827" s="411"/>
      <c r="R827" s="658"/>
      <c r="S827" s="411"/>
      <c r="T827" s="411"/>
      <c r="U827" s="659"/>
      <c r="V827" s="659"/>
      <c r="W827" s="411"/>
      <c r="X827" s="411"/>
      <c r="Y827" s="411"/>
      <c r="Z827" s="411"/>
      <c r="AA827" s="411"/>
      <c r="AB827" s="411"/>
      <c r="AC827" s="411"/>
      <c r="AD827" s="411"/>
      <c r="AE827" s="411"/>
    </row>
    <row r="828">
      <c r="A828" s="656"/>
      <c r="B828" s="411"/>
      <c r="C828" s="411"/>
      <c r="D828" s="411"/>
      <c r="E828" s="656"/>
      <c r="F828" s="411"/>
      <c r="G828" s="411"/>
      <c r="H828" s="411"/>
      <c r="I828" s="411"/>
      <c r="J828" s="411"/>
      <c r="K828" s="657"/>
      <c r="L828" s="657"/>
      <c r="M828" s="657"/>
      <c r="N828" s="657"/>
      <c r="O828" s="411"/>
      <c r="P828" s="411"/>
      <c r="Q828" s="411"/>
      <c r="R828" s="658"/>
      <c r="S828" s="411"/>
      <c r="T828" s="411"/>
      <c r="U828" s="659"/>
      <c r="V828" s="659"/>
      <c r="W828" s="411"/>
      <c r="X828" s="411"/>
      <c r="Y828" s="411"/>
      <c r="Z828" s="411"/>
      <c r="AA828" s="411"/>
      <c r="AB828" s="411"/>
      <c r="AC828" s="411"/>
      <c r="AD828" s="411"/>
      <c r="AE828" s="411"/>
    </row>
    <row r="829">
      <c r="A829" s="656"/>
      <c r="B829" s="411"/>
      <c r="C829" s="411"/>
      <c r="D829" s="411"/>
      <c r="E829" s="656"/>
      <c r="F829" s="411"/>
      <c r="G829" s="411"/>
      <c r="H829" s="411"/>
      <c r="I829" s="411"/>
      <c r="J829" s="411"/>
      <c r="K829" s="657"/>
      <c r="L829" s="657"/>
      <c r="M829" s="657"/>
      <c r="N829" s="657"/>
      <c r="O829" s="411"/>
      <c r="P829" s="411"/>
      <c r="Q829" s="411"/>
      <c r="R829" s="658"/>
      <c r="S829" s="411"/>
      <c r="T829" s="411"/>
      <c r="U829" s="659"/>
      <c r="V829" s="659"/>
      <c r="W829" s="411"/>
      <c r="X829" s="411"/>
      <c r="Y829" s="411"/>
      <c r="Z829" s="411"/>
      <c r="AA829" s="411"/>
      <c r="AB829" s="411"/>
      <c r="AC829" s="411"/>
      <c r="AD829" s="411"/>
      <c r="AE829" s="411"/>
    </row>
    <row r="830">
      <c r="A830" s="656"/>
      <c r="B830" s="411"/>
      <c r="C830" s="411"/>
      <c r="D830" s="411"/>
      <c r="E830" s="656"/>
      <c r="F830" s="411"/>
      <c r="G830" s="411"/>
      <c r="H830" s="411"/>
      <c r="I830" s="411"/>
      <c r="J830" s="411"/>
      <c r="K830" s="657"/>
      <c r="L830" s="657"/>
      <c r="M830" s="657"/>
      <c r="N830" s="657"/>
      <c r="O830" s="411"/>
      <c r="P830" s="411"/>
      <c r="Q830" s="411"/>
      <c r="R830" s="658"/>
      <c r="S830" s="411"/>
      <c r="T830" s="411"/>
      <c r="U830" s="659"/>
      <c r="V830" s="659"/>
      <c r="W830" s="411"/>
      <c r="X830" s="411"/>
      <c r="Y830" s="411"/>
      <c r="Z830" s="411"/>
      <c r="AA830" s="411"/>
      <c r="AB830" s="411"/>
      <c r="AC830" s="411"/>
      <c r="AD830" s="411"/>
      <c r="AE830" s="411"/>
    </row>
    <row r="831">
      <c r="A831" s="656"/>
      <c r="B831" s="411"/>
      <c r="C831" s="411"/>
      <c r="D831" s="411"/>
      <c r="E831" s="656"/>
      <c r="F831" s="411"/>
      <c r="G831" s="411"/>
      <c r="H831" s="411"/>
      <c r="I831" s="411"/>
      <c r="J831" s="411"/>
      <c r="K831" s="657"/>
      <c r="L831" s="657"/>
      <c r="M831" s="657"/>
      <c r="N831" s="657"/>
      <c r="O831" s="411"/>
      <c r="P831" s="411"/>
      <c r="Q831" s="411"/>
      <c r="R831" s="658"/>
      <c r="S831" s="411"/>
      <c r="T831" s="411"/>
      <c r="U831" s="659"/>
      <c r="V831" s="659"/>
      <c r="W831" s="411"/>
      <c r="X831" s="411"/>
      <c r="Y831" s="411"/>
      <c r="Z831" s="411"/>
      <c r="AA831" s="411"/>
      <c r="AB831" s="411"/>
      <c r="AC831" s="411"/>
      <c r="AD831" s="411"/>
      <c r="AE831" s="411"/>
    </row>
    <row r="832">
      <c r="A832" s="656"/>
      <c r="B832" s="411"/>
      <c r="C832" s="411"/>
      <c r="D832" s="411"/>
      <c r="E832" s="656"/>
      <c r="F832" s="411"/>
      <c r="G832" s="411"/>
      <c r="H832" s="411"/>
      <c r="I832" s="411"/>
      <c r="J832" s="411"/>
      <c r="K832" s="657"/>
      <c r="L832" s="657"/>
      <c r="M832" s="657"/>
      <c r="N832" s="657"/>
      <c r="O832" s="411"/>
      <c r="P832" s="411"/>
      <c r="Q832" s="411"/>
      <c r="R832" s="658"/>
      <c r="S832" s="411"/>
      <c r="T832" s="411"/>
      <c r="U832" s="659"/>
      <c r="V832" s="659"/>
      <c r="W832" s="411"/>
      <c r="X832" s="411"/>
      <c r="Y832" s="411"/>
      <c r="Z832" s="411"/>
      <c r="AA832" s="411"/>
      <c r="AB832" s="411"/>
      <c r="AC832" s="411"/>
      <c r="AD832" s="411"/>
      <c r="AE832" s="411"/>
    </row>
    <row r="833">
      <c r="A833" s="656"/>
      <c r="B833" s="411"/>
      <c r="C833" s="411"/>
      <c r="D833" s="411"/>
      <c r="E833" s="656"/>
      <c r="F833" s="411"/>
      <c r="G833" s="411"/>
      <c r="H833" s="411"/>
      <c r="I833" s="411"/>
      <c r="J833" s="411"/>
      <c r="K833" s="657"/>
      <c r="L833" s="657"/>
      <c r="M833" s="657"/>
      <c r="N833" s="657"/>
      <c r="O833" s="411"/>
      <c r="P833" s="411"/>
      <c r="Q833" s="411"/>
      <c r="R833" s="658"/>
      <c r="S833" s="411"/>
      <c r="T833" s="411"/>
      <c r="U833" s="659"/>
      <c r="V833" s="659"/>
      <c r="W833" s="411"/>
      <c r="X833" s="411"/>
      <c r="Y833" s="411"/>
      <c r="Z833" s="411"/>
      <c r="AA833" s="411"/>
      <c r="AB833" s="411"/>
      <c r="AC833" s="411"/>
      <c r="AD833" s="411"/>
      <c r="AE833" s="411"/>
    </row>
    <row r="834">
      <c r="A834" s="656"/>
      <c r="B834" s="411"/>
      <c r="C834" s="411"/>
      <c r="D834" s="411"/>
      <c r="E834" s="656"/>
      <c r="F834" s="411"/>
      <c r="G834" s="411"/>
      <c r="H834" s="411"/>
      <c r="I834" s="411"/>
      <c r="J834" s="411"/>
      <c r="K834" s="657"/>
      <c r="L834" s="657"/>
      <c r="M834" s="657"/>
      <c r="N834" s="657"/>
      <c r="O834" s="411"/>
      <c r="P834" s="411"/>
      <c r="Q834" s="411"/>
      <c r="R834" s="658"/>
      <c r="S834" s="411"/>
      <c r="T834" s="411"/>
      <c r="U834" s="659"/>
      <c r="V834" s="659"/>
      <c r="W834" s="411"/>
      <c r="X834" s="411"/>
      <c r="Y834" s="411"/>
      <c r="Z834" s="411"/>
      <c r="AA834" s="411"/>
      <c r="AB834" s="411"/>
      <c r="AC834" s="411"/>
      <c r="AD834" s="411"/>
      <c r="AE834" s="411"/>
    </row>
    <row r="835">
      <c r="A835" s="656"/>
      <c r="B835" s="411"/>
      <c r="C835" s="411"/>
      <c r="D835" s="411"/>
      <c r="E835" s="656"/>
      <c r="F835" s="411"/>
      <c r="G835" s="411"/>
      <c r="H835" s="411"/>
      <c r="I835" s="411"/>
      <c r="J835" s="411"/>
      <c r="K835" s="657"/>
      <c r="L835" s="657"/>
      <c r="M835" s="657"/>
      <c r="N835" s="657"/>
      <c r="O835" s="411"/>
      <c r="P835" s="411"/>
      <c r="Q835" s="411"/>
      <c r="R835" s="658"/>
      <c r="S835" s="411"/>
      <c r="T835" s="411"/>
      <c r="U835" s="659"/>
      <c r="V835" s="659"/>
      <c r="W835" s="411"/>
      <c r="X835" s="411"/>
      <c r="Y835" s="411"/>
      <c r="Z835" s="411"/>
      <c r="AA835" s="411"/>
      <c r="AB835" s="411"/>
      <c r="AC835" s="411"/>
      <c r="AD835" s="411"/>
      <c r="AE835" s="411"/>
    </row>
    <row r="836">
      <c r="A836" s="656"/>
      <c r="B836" s="411"/>
      <c r="C836" s="411"/>
      <c r="D836" s="411"/>
      <c r="E836" s="656"/>
      <c r="F836" s="411"/>
      <c r="G836" s="411"/>
      <c r="H836" s="411"/>
      <c r="I836" s="411"/>
      <c r="J836" s="411"/>
      <c r="K836" s="657"/>
      <c r="L836" s="657"/>
      <c r="M836" s="657"/>
      <c r="N836" s="657"/>
      <c r="O836" s="411"/>
      <c r="P836" s="411"/>
      <c r="Q836" s="411"/>
      <c r="R836" s="658"/>
      <c r="S836" s="411"/>
      <c r="T836" s="411"/>
      <c r="U836" s="659"/>
      <c r="V836" s="659"/>
      <c r="W836" s="411"/>
      <c r="X836" s="411"/>
      <c r="Y836" s="411"/>
      <c r="Z836" s="411"/>
      <c r="AA836" s="411"/>
      <c r="AB836" s="411"/>
      <c r="AC836" s="411"/>
      <c r="AD836" s="411"/>
      <c r="AE836" s="411"/>
    </row>
    <row r="837">
      <c r="A837" s="656"/>
      <c r="B837" s="411"/>
      <c r="C837" s="411"/>
      <c r="D837" s="411"/>
      <c r="E837" s="656"/>
      <c r="F837" s="411"/>
      <c r="G837" s="411"/>
      <c r="H837" s="411"/>
      <c r="I837" s="411"/>
      <c r="J837" s="411"/>
      <c r="K837" s="657"/>
      <c r="L837" s="657"/>
      <c r="M837" s="657"/>
      <c r="N837" s="657"/>
      <c r="O837" s="411"/>
      <c r="P837" s="411"/>
      <c r="Q837" s="411"/>
      <c r="R837" s="658"/>
      <c r="S837" s="411"/>
      <c r="T837" s="411"/>
      <c r="U837" s="659"/>
      <c r="V837" s="659"/>
      <c r="W837" s="411"/>
      <c r="X837" s="411"/>
      <c r="Y837" s="411"/>
      <c r="Z837" s="411"/>
      <c r="AA837" s="411"/>
      <c r="AB837" s="411"/>
      <c r="AC837" s="411"/>
      <c r="AD837" s="411"/>
      <c r="AE837" s="411"/>
    </row>
    <row r="838">
      <c r="A838" s="656"/>
      <c r="B838" s="411"/>
      <c r="C838" s="411"/>
      <c r="D838" s="411"/>
      <c r="E838" s="656"/>
      <c r="F838" s="411"/>
      <c r="G838" s="411"/>
      <c r="H838" s="411"/>
      <c r="I838" s="411"/>
      <c r="J838" s="411"/>
      <c r="K838" s="657"/>
      <c r="L838" s="657"/>
      <c r="M838" s="657"/>
      <c r="N838" s="657"/>
      <c r="O838" s="411"/>
      <c r="P838" s="411"/>
      <c r="Q838" s="411"/>
      <c r="R838" s="658"/>
      <c r="S838" s="411"/>
      <c r="T838" s="411"/>
      <c r="U838" s="659"/>
      <c r="V838" s="659"/>
      <c r="W838" s="411"/>
      <c r="X838" s="411"/>
      <c r="Y838" s="411"/>
      <c r="Z838" s="411"/>
      <c r="AA838" s="411"/>
      <c r="AB838" s="411"/>
      <c r="AC838" s="411"/>
      <c r="AD838" s="411"/>
      <c r="AE838" s="411"/>
    </row>
    <row r="839">
      <c r="A839" s="656"/>
      <c r="B839" s="411"/>
      <c r="C839" s="411"/>
      <c r="D839" s="411"/>
      <c r="E839" s="656"/>
      <c r="F839" s="411"/>
      <c r="G839" s="411"/>
      <c r="H839" s="411"/>
      <c r="I839" s="411"/>
      <c r="J839" s="411"/>
      <c r="K839" s="657"/>
      <c r="L839" s="657"/>
      <c r="M839" s="657"/>
      <c r="N839" s="657"/>
      <c r="O839" s="411"/>
      <c r="P839" s="411"/>
      <c r="Q839" s="411"/>
      <c r="R839" s="658"/>
      <c r="S839" s="411"/>
      <c r="T839" s="411"/>
      <c r="U839" s="659"/>
      <c r="V839" s="659"/>
      <c r="W839" s="411"/>
      <c r="X839" s="411"/>
      <c r="Y839" s="411"/>
      <c r="Z839" s="411"/>
      <c r="AA839" s="411"/>
      <c r="AB839" s="411"/>
      <c r="AC839" s="411"/>
      <c r="AD839" s="411"/>
      <c r="AE839" s="411"/>
    </row>
    <row r="840">
      <c r="A840" s="656"/>
      <c r="B840" s="411"/>
      <c r="C840" s="411"/>
      <c r="D840" s="411"/>
      <c r="E840" s="656"/>
      <c r="F840" s="411"/>
      <c r="G840" s="411"/>
      <c r="H840" s="411"/>
      <c r="I840" s="411"/>
      <c r="J840" s="411"/>
      <c r="K840" s="657"/>
      <c r="L840" s="657"/>
      <c r="M840" s="657"/>
      <c r="N840" s="657"/>
      <c r="O840" s="411"/>
      <c r="P840" s="411"/>
      <c r="Q840" s="411"/>
      <c r="R840" s="658"/>
      <c r="S840" s="411"/>
      <c r="T840" s="411"/>
      <c r="U840" s="659"/>
      <c r="V840" s="659"/>
      <c r="W840" s="411"/>
      <c r="X840" s="411"/>
      <c r="Y840" s="411"/>
      <c r="Z840" s="411"/>
      <c r="AA840" s="411"/>
      <c r="AB840" s="411"/>
      <c r="AC840" s="411"/>
      <c r="AD840" s="411"/>
      <c r="AE840" s="411"/>
    </row>
    <row r="841">
      <c r="A841" s="656"/>
      <c r="B841" s="411"/>
      <c r="C841" s="411"/>
      <c r="D841" s="411"/>
      <c r="E841" s="656"/>
      <c r="F841" s="411"/>
      <c r="G841" s="411"/>
      <c r="H841" s="411"/>
      <c r="I841" s="411"/>
      <c r="J841" s="411"/>
      <c r="K841" s="657"/>
      <c r="L841" s="657"/>
      <c r="M841" s="657"/>
      <c r="N841" s="657"/>
      <c r="O841" s="411"/>
      <c r="P841" s="411"/>
      <c r="Q841" s="411"/>
      <c r="R841" s="658"/>
      <c r="S841" s="411"/>
      <c r="T841" s="411"/>
      <c r="U841" s="659"/>
      <c r="V841" s="659"/>
      <c r="W841" s="411"/>
      <c r="X841" s="411"/>
      <c r="Y841" s="411"/>
      <c r="Z841" s="411"/>
      <c r="AA841" s="411"/>
      <c r="AB841" s="411"/>
      <c r="AC841" s="411"/>
      <c r="AD841" s="411"/>
      <c r="AE841" s="411"/>
    </row>
    <row r="842">
      <c r="A842" s="656"/>
      <c r="B842" s="411"/>
      <c r="C842" s="411"/>
      <c r="D842" s="411"/>
      <c r="E842" s="656"/>
      <c r="F842" s="411"/>
      <c r="G842" s="411"/>
      <c r="H842" s="411"/>
      <c r="I842" s="411"/>
      <c r="J842" s="411"/>
      <c r="K842" s="657"/>
      <c r="L842" s="657"/>
      <c r="M842" s="657"/>
      <c r="N842" s="657"/>
      <c r="O842" s="411"/>
      <c r="P842" s="411"/>
      <c r="Q842" s="411"/>
      <c r="R842" s="658"/>
      <c r="S842" s="411"/>
      <c r="T842" s="411"/>
      <c r="U842" s="659"/>
      <c r="V842" s="659"/>
      <c r="W842" s="411"/>
      <c r="X842" s="411"/>
      <c r="Y842" s="411"/>
      <c r="Z842" s="411"/>
      <c r="AA842" s="411"/>
      <c r="AB842" s="411"/>
      <c r="AC842" s="411"/>
      <c r="AD842" s="411"/>
      <c r="AE842" s="411"/>
    </row>
    <row r="843">
      <c r="A843" s="656"/>
      <c r="B843" s="411"/>
      <c r="C843" s="411"/>
      <c r="D843" s="411"/>
      <c r="E843" s="656"/>
      <c r="F843" s="411"/>
      <c r="G843" s="411"/>
      <c r="H843" s="411"/>
      <c r="I843" s="411"/>
      <c r="J843" s="411"/>
      <c r="K843" s="657"/>
      <c r="L843" s="657"/>
      <c r="M843" s="657"/>
      <c r="N843" s="657"/>
      <c r="O843" s="411"/>
      <c r="P843" s="411"/>
      <c r="Q843" s="411"/>
      <c r="R843" s="658"/>
      <c r="S843" s="411"/>
      <c r="T843" s="411"/>
      <c r="U843" s="659"/>
      <c r="V843" s="659"/>
      <c r="W843" s="411"/>
      <c r="X843" s="411"/>
      <c r="Y843" s="411"/>
      <c r="Z843" s="411"/>
      <c r="AA843" s="411"/>
      <c r="AB843" s="411"/>
      <c r="AC843" s="411"/>
      <c r="AD843" s="411"/>
      <c r="AE843" s="411"/>
    </row>
    <row r="844">
      <c r="A844" s="656"/>
      <c r="B844" s="411"/>
      <c r="C844" s="411"/>
      <c r="D844" s="411"/>
      <c r="E844" s="656"/>
      <c r="F844" s="411"/>
      <c r="G844" s="411"/>
      <c r="H844" s="411"/>
      <c r="I844" s="411"/>
      <c r="J844" s="411"/>
      <c r="K844" s="657"/>
      <c r="L844" s="657"/>
      <c r="M844" s="657"/>
      <c r="N844" s="657"/>
      <c r="O844" s="411"/>
      <c r="P844" s="411"/>
      <c r="Q844" s="411"/>
      <c r="R844" s="658"/>
      <c r="S844" s="411"/>
      <c r="T844" s="411"/>
      <c r="U844" s="659"/>
      <c r="V844" s="659"/>
      <c r="W844" s="411"/>
      <c r="X844" s="411"/>
      <c r="Y844" s="411"/>
      <c r="Z844" s="411"/>
      <c r="AA844" s="411"/>
      <c r="AB844" s="411"/>
      <c r="AC844" s="411"/>
      <c r="AD844" s="411"/>
      <c r="AE844" s="411"/>
    </row>
    <row r="845">
      <c r="A845" s="656"/>
      <c r="B845" s="411"/>
      <c r="C845" s="411"/>
      <c r="D845" s="411"/>
      <c r="E845" s="656"/>
      <c r="F845" s="411"/>
      <c r="G845" s="411"/>
      <c r="H845" s="411"/>
      <c r="I845" s="411"/>
      <c r="J845" s="411"/>
      <c r="K845" s="657"/>
      <c r="L845" s="657"/>
      <c r="M845" s="657"/>
      <c r="N845" s="657"/>
      <c r="O845" s="411"/>
      <c r="P845" s="411"/>
      <c r="Q845" s="411"/>
      <c r="R845" s="658"/>
      <c r="S845" s="411"/>
      <c r="T845" s="411"/>
      <c r="U845" s="659"/>
      <c r="V845" s="659"/>
      <c r="W845" s="411"/>
      <c r="X845" s="411"/>
      <c r="Y845" s="411"/>
      <c r="Z845" s="411"/>
      <c r="AA845" s="411"/>
      <c r="AB845" s="411"/>
      <c r="AC845" s="411"/>
      <c r="AD845" s="411"/>
      <c r="AE845" s="411"/>
    </row>
    <row r="846">
      <c r="A846" s="656"/>
      <c r="B846" s="411"/>
      <c r="C846" s="411"/>
      <c r="D846" s="411"/>
      <c r="E846" s="656"/>
      <c r="F846" s="411"/>
      <c r="G846" s="411"/>
      <c r="H846" s="411"/>
      <c r="I846" s="411"/>
      <c r="J846" s="411"/>
      <c r="K846" s="657"/>
      <c r="L846" s="657"/>
      <c r="M846" s="657"/>
      <c r="N846" s="657"/>
      <c r="O846" s="411"/>
      <c r="P846" s="411"/>
      <c r="Q846" s="411"/>
      <c r="R846" s="658"/>
      <c r="S846" s="411"/>
      <c r="T846" s="411"/>
      <c r="U846" s="659"/>
      <c r="V846" s="659"/>
      <c r="W846" s="411"/>
      <c r="X846" s="411"/>
      <c r="Y846" s="411"/>
      <c r="Z846" s="411"/>
      <c r="AA846" s="411"/>
      <c r="AB846" s="411"/>
      <c r="AC846" s="411"/>
      <c r="AD846" s="411"/>
      <c r="AE846" s="411"/>
    </row>
    <row r="847">
      <c r="A847" s="656"/>
      <c r="B847" s="411"/>
      <c r="C847" s="411"/>
      <c r="D847" s="411"/>
      <c r="E847" s="656"/>
      <c r="F847" s="411"/>
      <c r="G847" s="411"/>
      <c r="H847" s="411"/>
      <c r="I847" s="411"/>
      <c r="J847" s="411"/>
      <c r="K847" s="657"/>
      <c r="L847" s="657"/>
      <c r="M847" s="657"/>
      <c r="N847" s="657"/>
      <c r="O847" s="411"/>
      <c r="P847" s="411"/>
      <c r="Q847" s="411"/>
      <c r="R847" s="658"/>
      <c r="S847" s="411"/>
      <c r="T847" s="411"/>
      <c r="U847" s="659"/>
      <c r="V847" s="659"/>
      <c r="W847" s="411"/>
      <c r="X847" s="411"/>
      <c r="Y847" s="411"/>
      <c r="Z847" s="411"/>
      <c r="AA847" s="411"/>
      <c r="AB847" s="411"/>
      <c r="AC847" s="411"/>
      <c r="AD847" s="411"/>
      <c r="AE847" s="411"/>
    </row>
    <row r="848">
      <c r="A848" s="656"/>
      <c r="B848" s="411"/>
      <c r="C848" s="411"/>
      <c r="D848" s="411"/>
      <c r="E848" s="656"/>
      <c r="F848" s="411"/>
      <c r="G848" s="411"/>
      <c r="H848" s="411"/>
      <c r="I848" s="411"/>
      <c r="J848" s="411"/>
      <c r="K848" s="657"/>
      <c r="L848" s="657"/>
      <c r="M848" s="657"/>
      <c r="N848" s="657"/>
      <c r="O848" s="411"/>
      <c r="P848" s="411"/>
      <c r="Q848" s="411"/>
      <c r="R848" s="658"/>
      <c r="S848" s="411"/>
      <c r="T848" s="411"/>
      <c r="U848" s="659"/>
      <c r="V848" s="659"/>
      <c r="W848" s="411"/>
      <c r="X848" s="411"/>
      <c r="Y848" s="411"/>
      <c r="Z848" s="411"/>
      <c r="AA848" s="411"/>
      <c r="AB848" s="411"/>
      <c r="AC848" s="411"/>
      <c r="AD848" s="411"/>
      <c r="AE848" s="411"/>
    </row>
    <row r="849">
      <c r="A849" s="656"/>
      <c r="B849" s="411"/>
      <c r="C849" s="411"/>
      <c r="D849" s="411"/>
      <c r="E849" s="656"/>
      <c r="F849" s="411"/>
      <c r="G849" s="411"/>
      <c r="H849" s="411"/>
      <c r="I849" s="411"/>
      <c r="J849" s="411"/>
      <c r="K849" s="657"/>
      <c r="L849" s="657"/>
      <c r="M849" s="657"/>
      <c r="N849" s="657"/>
      <c r="O849" s="411"/>
      <c r="P849" s="411"/>
      <c r="Q849" s="411"/>
      <c r="R849" s="658"/>
      <c r="S849" s="411"/>
      <c r="T849" s="411"/>
      <c r="U849" s="659"/>
      <c r="V849" s="659"/>
      <c r="W849" s="411"/>
      <c r="X849" s="411"/>
      <c r="Y849" s="411"/>
      <c r="Z849" s="411"/>
      <c r="AA849" s="411"/>
      <c r="AB849" s="411"/>
      <c r="AC849" s="411"/>
      <c r="AD849" s="411"/>
      <c r="AE849" s="411"/>
    </row>
    <row r="850">
      <c r="A850" s="656"/>
      <c r="B850" s="411"/>
      <c r="C850" s="411"/>
      <c r="D850" s="411"/>
      <c r="E850" s="656"/>
      <c r="F850" s="411"/>
      <c r="G850" s="411"/>
      <c r="H850" s="411"/>
      <c r="I850" s="411"/>
      <c r="J850" s="411"/>
      <c r="K850" s="657"/>
      <c r="L850" s="657"/>
      <c r="M850" s="657"/>
      <c r="N850" s="657"/>
      <c r="O850" s="411"/>
      <c r="P850" s="411"/>
      <c r="Q850" s="411"/>
      <c r="R850" s="658"/>
      <c r="S850" s="411"/>
      <c r="T850" s="411"/>
      <c r="U850" s="659"/>
      <c r="V850" s="659"/>
      <c r="W850" s="411"/>
      <c r="X850" s="411"/>
      <c r="Y850" s="411"/>
      <c r="Z850" s="411"/>
      <c r="AA850" s="411"/>
      <c r="AB850" s="411"/>
      <c r="AC850" s="411"/>
      <c r="AD850" s="411"/>
      <c r="AE850" s="411"/>
    </row>
    <row r="851">
      <c r="A851" s="656"/>
      <c r="B851" s="411"/>
      <c r="C851" s="411"/>
      <c r="D851" s="411"/>
      <c r="E851" s="656"/>
      <c r="F851" s="411"/>
      <c r="G851" s="411"/>
      <c r="H851" s="411"/>
      <c r="I851" s="411"/>
      <c r="J851" s="411"/>
      <c r="K851" s="657"/>
      <c r="L851" s="657"/>
      <c r="M851" s="657"/>
      <c r="N851" s="657"/>
      <c r="O851" s="411"/>
      <c r="P851" s="411"/>
      <c r="Q851" s="411"/>
      <c r="R851" s="658"/>
      <c r="S851" s="411"/>
      <c r="T851" s="411"/>
      <c r="U851" s="659"/>
      <c r="V851" s="659"/>
      <c r="W851" s="411"/>
      <c r="X851" s="411"/>
      <c r="Y851" s="411"/>
      <c r="Z851" s="411"/>
      <c r="AA851" s="411"/>
      <c r="AB851" s="411"/>
      <c r="AC851" s="411"/>
      <c r="AD851" s="411"/>
      <c r="AE851" s="411"/>
    </row>
    <row r="852">
      <c r="A852" s="656"/>
      <c r="B852" s="411"/>
      <c r="C852" s="411"/>
      <c r="D852" s="411"/>
      <c r="E852" s="656"/>
      <c r="F852" s="411"/>
      <c r="G852" s="411"/>
      <c r="H852" s="411"/>
      <c r="I852" s="411"/>
      <c r="J852" s="411"/>
      <c r="K852" s="657"/>
      <c r="L852" s="657"/>
      <c r="M852" s="657"/>
      <c r="N852" s="657"/>
      <c r="O852" s="411"/>
      <c r="P852" s="411"/>
      <c r="Q852" s="411"/>
      <c r="R852" s="658"/>
      <c r="S852" s="411"/>
      <c r="T852" s="411"/>
      <c r="U852" s="659"/>
      <c r="V852" s="659"/>
      <c r="W852" s="411"/>
      <c r="X852" s="411"/>
      <c r="Y852" s="411"/>
      <c r="Z852" s="411"/>
      <c r="AA852" s="411"/>
      <c r="AB852" s="411"/>
      <c r="AC852" s="411"/>
      <c r="AD852" s="411"/>
      <c r="AE852" s="411"/>
    </row>
    <row r="853">
      <c r="A853" s="656"/>
      <c r="B853" s="411"/>
      <c r="C853" s="411"/>
      <c r="D853" s="411"/>
      <c r="E853" s="656"/>
      <c r="F853" s="411"/>
      <c r="G853" s="411"/>
      <c r="H853" s="411"/>
      <c r="I853" s="411"/>
      <c r="J853" s="411"/>
      <c r="K853" s="657"/>
      <c r="L853" s="657"/>
      <c r="M853" s="657"/>
      <c r="N853" s="657"/>
      <c r="O853" s="411"/>
      <c r="P853" s="411"/>
      <c r="Q853" s="411"/>
      <c r="R853" s="658"/>
      <c r="S853" s="411"/>
      <c r="T853" s="411"/>
      <c r="U853" s="659"/>
      <c r="V853" s="659"/>
      <c r="W853" s="411"/>
      <c r="X853" s="411"/>
      <c r="Y853" s="411"/>
      <c r="Z853" s="411"/>
      <c r="AA853" s="411"/>
      <c r="AB853" s="411"/>
      <c r="AC853" s="411"/>
      <c r="AD853" s="411"/>
      <c r="AE853" s="411"/>
    </row>
    <row r="854">
      <c r="A854" s="656"/>
      <c r="B854" s="411"/>
      <c r="C854" s="411"/>
      <c r="D854" s="411"/>
      <c r="E854" s="656"/>
      <c r="F854" s="411"/>
      <c r="G854" s="411"/>
      <c r="H854" s="411"/>
      <c r="I854" s="411"/>
      <c r="J854" s="411"/>
      <c r="K854" s="657"/>
      <c r="L854" s="657"/>
      <c r="M854" s="657"/>
      <c r="N854" s="657"/>
      <c r="O854" s="411"/>
      <c r="P854" s="411"/>
      <c r="Q854" s="411"/>
      <c r="R854" s="658"/>
      <c r="S854" s="411"/>
      <c r="T854" s="411"/>
      <c r="U854" s="659"/>
      <c r="V854" s="659"/>
      <c r="W854" s="411"/>
      <c r="X854" s="411"/>
      <c r="Y854" s="411"/>
      <c r="Z854" s="411"/>
      <c r="AA854" s="411"/>
      <c r="AB854" s="411"/>
      <c r="AC854" s="411"/>
      <c r="AD854" s="411"/>
      <c r="AE854" s="411"/>
    </row>
    <row r="855">
      <c r="A855" s="656"/>
      <c r="B855" s="411"/>
      <c r="C855" s="411"/>
      <c r="D855" s="411"/>
      <c r="E855" s="656"/>
      <c r="F855" s="411"/>
      <c r="G855" s="411"/>
      <c r="H855" s="411"/>
      <c r="I855" s="411"/>
      <c r="J855" s="411"/>
      <c r="K855" s="657"/>
      <c r="L855" s="657"/>
      <c r="M855" s="657"/>
      <c r="N855" s="657"/>
      <c r="O855" s="411"/>
      <c r="P855" s="411"/>
      <c r="Q855" s="411"/>
      <c r="R855" s="658"/>
      <c r="S855" s="411"/>
      <c r="T855" s="411"/>
      <c r="U855" s="659"/>
      <c r="V855" s="659"/>
      <c r="W855" s="411"/>
      <c r="X855" s="411"/>
      <c r="Y855" s="411"/>
      <c r="Z855" s="411"/>
      <c r="AA855" s="411"/>
      <c r="AB855" s="411"/>
      <c r="AC855" s="411"/>
      <c r="AD855" s="411"/>
      <c r="AE855" s="411"/>
    </row>
    <row r="856">
      <c r="A856" s="656"/>
      <c r="B856" s="411"/>
      <c r="C856" s="411"/>
      <c r="D856" s="411"/>
      <c r="E856" s="656"/>
      <c r="F856" s="411"/>
      <c r="G856" s="411"/>
      <c r="H856" s="411"/>
      <c r="I856" s="411"/>
      <c r="J856" s="411"/>
      <c r="K856" s="657"/>
      <c r="L856" s="657"/>
      <c r="M856" s="657"/>
      <c r="N856" s="657"/>
      <c r="O856" s="411"/>
      <c r="P856" s="411"/>
      <c r="Q856" s="411"/>
      <c r="R856" s="658"/>
      <c r="S856" s="411"/>
      <c r="T856" s="411"/>
      <c r="U856" s="659"/>
      <c r="V856" s="659"/>
      <c r="W856" s="411"/>
      <c r="X856" s="411"/>
      <c r="Y856" s="411"/>
      <c r="Z856" s="411"/>
      <c r="AA856" s="411"/>
      <c r="AB856" s="411"/>
      <c r="AC856" s="411"/>
      <c r="AD856" s="411"/>
      <c r="AE856" s="411"/>
    </row>
    <row r="857">
      <c r="A857" s="656"/>
      <c r="B857" s="411"/>
      <c r="C857" s="411"/>
      <c r="D857" s="411"/>
      <c r="E857" s="656"/>
      <c r="F857" s="411"/>
      <c r="G857" s="411"/>
      <c r="H857" s="411"/>
      <c r="I857" s="411"/>
      <c r="J857" s="411"/>
      <c r="K857" s="657"/>
      <c r="L857" s="657"/>
      <c r="M857" s="657"/>
      <c r="N857" s="657"/>
      <c r="O857" s="411"/>
      <c r="P857" s="411"/>
      <c r="Q857" s="411"/>
      <c r="R857" s="658"/>
      <c r="S857" s="411"/>
      <c r="T857" s="411"/>
      <c r="U857" s="659"/>
      <c r="V857" s="659"/>
      <c r="W857" s="411"/>
      <c r="X857" s="411"/>
      <c r="Y857" s="411"/>
      <c r="Z857" s="411"/>
      <c r="AA857" s="411"/>
      <c r="AB857" s="411"/>
      <c r="AC857" s="411"/>
      <c r="AD857" s="411"/>
      <c r="AE857" s="411"/>
    </row>
    <row r="858">
      <c r="A858" s="656"/>
      <c r="B858" s="411"/>
      <c r="C858" s="411"/>
      <c r="D858" s="411"/>
      <c r="E858" s="656"/>
      <c r="F858" s="411"/>
      <c r="G858" s="411"/>
      <c r="H858" s="411"/>
      <c r="I858" s="411"/>
      <c r="J858" s="411"/>
      <c r="K858" s="657"/>
      <c r="L858" s="657"/>
      <c r="M858" s="657"/>
      <c r="N858" s="657"/>
      <c r="O858" s="411"/>
      <c r="P858" s="411"/>
      <c r="Q858" s="411"/>
      <c r="R858" s="658"/>
      <c r="S858" s="411"/>
      <c r="T858" s="411"/>
      <c r="U858" s="659"/>
      <c r="V858" s="659"/>
      <c r="W858" s="411"/>
      <c r="X858" s="411"/>
      <c r="Y858" s="411"/>
      <c r="Z858" s="411"/>
      <c r="AA858" s="411"/>
      <c r="AB858" s="411"/>
      <c r="AC858" s="411"/>
      <c r="AD858" s="411"/>
      <c r="AE858" s="411"/>
    </row>
    <row r="859">
      <c r="A859" s="656"/>
      <c r="B859" s="411"/>
      <c r="C859" s="411"/>
      <c r="D859" s="411"/>
      <c r="E859" s="656"/>
      <c r="F859" s="411"/>
      <c r="G859" s="411"/>
      <c r="H859" s="411"/>
      <c r="I859" s="411"/>
      <c r="J859" s="411"/>
      <c r="K859" s="657"/>
      <c r="L859" s="657"/>
      <c r="M859" s="657"/>
      <c r="N859" s="657"/>
      <c r="O859" s="411"/>
      <c r="P859" s="411"/>
      <c r="Q859" s="411"/>
      <c r="R859" s="658"/>
      <c r="S859" s="411"/>
      <c r="T859" s="411"/>
      <c r="U859" s="659"/>
      <c r="V859" s="659"/>
      <c r="W859" s="411"/>
      <c r="X859" s="411"/>
      <c r="Y859" s="411"/>
      <c r="Z859" s="411"/>
      <c r="AA859" s="411"/>
      <c r="AB859" s="411"/>
      <c r="AC859" s="411"/>
      <c r="AD859" s="411"/>
      <c r="AE859" s="411"/>
    </row>
    <row r="860">
      <c r="A860" s="656"/>
      <c r="B860" s="411"/>
      <c r="C860" s="411"/>
      <c r="D860" s="411"/>
      <c r="E860" s="656"/>
      <c r="F860" s="411"/>
      <c r="G860" s="411"/>
      <c r="H860" s="411"/>
      <c r="I860" s="411"/>
      <c r="J860" s="411"/>
      <c r="K860" s="657"/>
      <c r="L860" s="657"/>
      <c r="M860" s="657"/>
      <c r="N860" s="657"/>
      <c r="O860" s="411"/>
      <c r="P860" s="411"/>
      <c r="Q860" s="411"/>
      <c r="R860" s="658"/>
      <c r="S860" s="411"/>
      <c r="T860" s="411"/>
      <c r="U860" s="659"/>
      <c r="V860" s="659"/>
      <c r="W860" s="411"/>
      <c r="X860" s="411"/>
      <c r="Y860" s="411"/>
      <c r="Z860" s="411"/>
      <c r="AA860" s="411"/>
      <c r="AB860" s="411"/>
      <c r="AC860" s="411"/>
      <c r="AD860" s="411"/>
      <c r="AE860" s="411"/>
    </row>
    <row r="861">
      <c r="A861" s="656"/>
      <c r="B861" s="411"/>
      <c r="C861" s="411"/>
      <c r="D861" s="411"/>
      <c r="E861" s="656"/>
      <c r="F861" s="411"/>
      <c r="G861" s="411"/>
      <c r="H861" s="411"/>
      <c r="I861" s="411"/>
      <c r="J861" s="411"/>
      <c r="K861" s="657"/>
      <c r="L861" s="657"/>
      <c r="M861" s="657"/>
      <c r="N861" s="657"/>
      <c r="O861" s="411"/>
      <c r="P861" s="411"/>
      <c r="Q861" s="411"/>
      <c r="R861" s="658"/>
      <c r="S861" s="411"/>
      <c r="T861" s="411"/>
      <c r="U861" s="659"/>
      <c r="V861" s="659"/>
      <c r="W861" s="411"/>
      <c r="X861" s="411"/>
      <c r="Y861" s="411"/>
      <c r="Z861" s="411"/>
      <c r="AA861" s="411"/>
      <c r="AB861" s="411"/>
      <c r="AC861" s="411"/>
      <c r="AD861" s="411"/>
      <c r="AE861" s="411"/>
    </row>
    <row r="862">
      <c r="A862" s="656"/>
      <c r="B862" s="411"/>
      <c r="C862" s="411"/>
      <c r="D862" s="411"/>
      <c r="E862" s="656"/>
      <c r="F862" s="411"/>
      <c r="G862" s="411"/>
      <c r="H862" s="411"/>
      <c r="I862" s="411"/>
      <c r="J862" s="411"/>
      <c r="K862" s="657"/>
      <c r="L862" s="657"/>
      <c r="M862" s="657"/>
      <c r="N862" s="657"/>
      <c r="O862" s="411"/>
      <c r="P862" s="411"/>
      <c r="Q862" s="411"/>
      <c r="R862" s="658"/>
      <c r="S862" s="411"/>
      <c r="T862" s="411"/>
      <c r="U862" s="659"/>
      <c r="V862" s="659"/>
      <c r="W862" s="411"/>
      <c r="X862" s="411"/>
      <c r="Y862" s="411"/>
      <c r="Z862" s="411"/>
      <c r="AA862" s="411"/>
      <c r="AB862" s="411"/>
      <c r="AC862" s="411"/>
      <c r="AD862" s="411"/>
      <c r="AE862" s="411"/>
    </row>
    <row r="863">
      <c r="A863" s="656"/>
      <c r="B863" s="411"/>
      <c r="C863" s="411"/>
      <c r="D863" s="411"/>
      <c r="E863" s="656"/>
      <c r="F863" s="411"/>
      <c r="G863" s="411"/>
      <c r="H863" s="411"/>
      <c r="I863" s="411"/>
      <c r="J863" s="411"/>
      <c r="K863" s="657"/>
      <c r="L863" s="657"/>
      <c r="M863" s="657"/>
      <c r="N863" s="657"/>
      <c r="O863" s="411"/>
      <c r="P863" s="411"/>
      <c r="Q863" s="411"/>
      <c r="R863" s="658"/>
      <c r="S863" s="411"/>
      <c r="T863" s="411"/>
      <c r="U863" s="659"/>
      <c r="V863" s="659"/>
      <c r="W863" s="411"/>
      <c r="X863" s="411"/>
      <c r="Y863" s="411"/>
      <c r="Z863" s="411"/>
      <c r="AA863" s="411"/>
      <c r="AB863" s="411"/>
      <c r="AC863" s="411"/>
      <c r="AD863" s="411"/>
      <c r="AE863" s="411"/>
    </row>
    <row r="864">
      <c r="A864" s="656"/>
      <c r="B864" s="411"/>
      <c r="C864" s="411"/>
      <c r="D864" s="411"/>
      <c r="E864" s="656"/>
      <c r="F864" s="411"/>
      <c r="G864" s="411"/>
      <c r="H864" s="411"/>
      <c r="I864" s="411"/>
      <c r="J864" s="411"/>
      <c r="K864" s="657"/>
      <c r="L864" s="657"/>
      <c r="M864" s="657"/>
      <c r="N864" s="657"/>
      <c r="O864" s="411"/>
      <c r="P864" s="411"/>
      <c r="Q864" s="411"/>
      <c r="R864" s="658"/>
      <c r="S864" s="411"/>
      <c r="T864" s="411"/>
      <c r="U864" s="659"/>
      <c r="V864" s="659"/>
      <c r="W864" s="411"/>
      <c r="X864" s="411"/>
      <c r="Y864" s="411"/>
      <c r="Z864" s="411"/>
      <c r="AA864" s="411"/>
      <c r="AB864" s="411"/>
      <c r="AC864" s="411"/>
      <c r="AD864" s="411"/>
      <c r="AE864" s="411"/>
    </row>
    <row r="865">
      <c r="A865" s="656"/>
      <c r="B865" s="411"/>
      <c r="C865" s="411"/>
      <c r="D865" s="411"/>
      <c r="E865" s="656"/>
      <c r="F865" s="411"/>
      <c r="G865" s="411"/>
      <c r="H865" s="411"/>
      <c r="I865" s="411"/>
      <c r="J865" s="411"/>
      <c r="K865" s="657"/>
      <c r="L865" s="657"/>
      <c r="M865" s="657"/>
      <c r="N865" s="657"/>
      <c r="O865" s="411"/>
      <c r="P865" s="411"/>
      <c r="Q865" s="411"/>
      <c r="R865" s="658"/>
      <c r="S865" s="411"/>
      <c r="T865" s="411"/>
      <c r="U865" s="659"/>
      <c r="V865" s="659"/>
      <c r="W865" s="411"/>
      <c r="X865" s="411"/>
      <c r="Y865" s="411"/>
      <c r="Z865" s="411"/>
      <c r="AA865" s="411"/>
      <c r="AB865" s="411"/>
      <c r="AC865" s="411"/>
      <c r="AD865" s="411"/>
      <c r="AE865" s="411"/>
    </row>
    <row r="866">
      <c r="A866" s="656"/>
      <c r="B866" s="411"/>
      <c r="C866" s="411"/>
      <c r="D866" s="411"/>
      <c r="E866" s="656"/>
      <c r="F866" s="411"/>
      <c r="G866" s="411"/>
      <c r="H866" s="411"/>
      <c r="I866" s="411"/>
      <c r="J866" s="411"/>
      <c r="K866" s="657"/>
      <c r="L866" s="657"/>
      <c r="M866" s="657"/>
      <c r="N866" s="657"/>
      <c r="O866" s="411"/>
      <c r="P866" s="411"/>
      <c r="Q866" s="411"/>
      <c r="R866" s="658"/>
      <c r="S866" s="411"/>
      <c r="T866" s="411"/>
      <c r="U866" s="659"/>
      <c r="V866" s="659"/>
      <c r="W866" s="411"/>
      <c r="X866" s="411"/>
      <c r="Y866" s="411"/>
      <c r="Z866" s="411"/>
      <c r="AA866" s="411"/>
      <c r="AB866" s="411"/>
      <c r="AC866" s="411"/>
      <c r="AD866" s="411"/>
      <c r="AE866" s="411"/>
    </row>
    <row r="867">
      <c r="A867" s="656"/>
      <c r="B867" s="411"/>
      <c r="C867" s="411"/>
      <c r="D867" s="411"/>
      <c r="E867" s="656"/>
      <c r="F867" s="411"/>
      <c r="G867" s="411"/>
      <c r="H867" s="411"/>
      <c r="I867" s="411"/>
      <c r="J867" s="411"/>
      <c r="K867" s="657"/>
      <c r="L867" s="657"/>
      <c r="M867" s="657"/>
      <c r="N867" s="657"/>
      <c r="O867" s="411"/>
      <c r="P867" s="411"/>
      <c r="Q867" s="411"/>
      <c r="R867" s="658"/>
      <c r="S867" s="411"/>
      <c r="T867" s="411"/>
      <c r="U867" s="659"/>
      <c r="V867" s="659"/>
      <c r="W867" s="411"/>
      <c r="X867" s="411"/>
      <c r="Y867" s="411"/>
      <c r="Z867" s="411"/>
      <c r="AA867" s="411"/>
      <c r="AB867" s="411"/>
      <c r="AC867" s="411"/>
      <c r="AD867" s="411"/>
      <c r="AE867" s="411"/>
    </row>
    <row r="868">
      <c r="A868" s="656"/>
      <c r="B868" s="411"/>
      <c r="C868" s="411"/>
      <c r="D868" s="411"/>
      <c r="E868" s="656"/>
      <c r="F868" s="411"/>
      <c r="G868" s="411"/>
      <c r="H868" s="411"/>
      <c r="I868" s="411"/>
      <c r="J868" s="411"/>
      <c r="K868" s="657"/>
      <c r="L868" s="657"/>
      <c r="M868" s="657"/>
      <c r="N868" s="657"/>
      <c r="O868" s="411"/>
      <c r="P868" s="411"/>
      <c r="Q868" s="411"/>
      <c r="R868" s="658"/>
      <c r="S868" s="411"/>
      <c r="T868" s="411"/>
      <c r="U868" s="659"/>
      <c r="V868" s="659"/>
      <c r="W868" s="411"/>
      <c r="X868" s="411"/>
      <c r="Y868" s="411"/>
      <c r="Z868" s="411"/>
      <c r="AA868" s="411"/>
      <c r="AB868" s="411"/>
      <c r="AC868" s="411"/>
      <c r="AD868" s="411"/>
      <c r="AE868" s="411"/>
    </row>
    <row r="869">
      <c r="A869" s="656"/>
      <c r="B869" s="411"/>
      <c r="C869" s="411"/>
      <c r="D869" s="411"/>
      <c r="E869" s="656"/>
      <c r="F869" s="411"/>
      <c r="G869" s="411"/>
      <c r="H869" s="411"/>
      <c r="I869" s="411"/>
      <c r="J869" s="411"/>
      <c r="K869" s="657"/>
      <c r="L869" s="657"/>
      <c r="M869" s="657"/>
      <c r="N869" s="657"/>
      <c r="O869" s="411"/>
      <c r="P869" s="411"/>
      <c r="Q869" s="411"/>
      <c r="R869" s="658"/>
      <c r="S869" s="411"/>
      <c r="T869" s="411"/>
      <c r="U869" s="659"/>
      <c r="V869" s="659"/>
      <c r="W869" s="411"/>
      <c r="X869" s="411"/>
      <c r="Y869" s="411"/>
      <c r="Z869" s="411"/>
      <c r="AA869" s="411"/>
      <c r="AB869" s="411"/>
      <c r="AC869" s="411"/>
      <c r="AD869" s="411"/>
      <c r="AE869" s="411"/>
    </row>
    <row r="870">
      <c r="A870" s="656"/>
      <c r="B870" s="411"/>
      <c r="C870" s="411"/>
      <c r="D870" s="411"/>
      <c r="E870" s="656"/>
      <c r="F870" s="411"/>
      <c r="G870" s="411"/>
      <c r="H870" s="411"/>
      <c r="I870" s="411"/>
      <c r="J870" s="411"/>
      <c r="K870" s="657"/>
      <c r="L870" s="657"/>
      <c r="M870" s="657"/>
      <c r="N870" s="657"/>
      <c r="O870" s="411"/>
      <c r="P870" s="411"/>
      <c r="Q870" s="411"/>
      <c r="R870" s="658"/>
      <c r="S870" s="411"/>
      <c r="T870" s="411"/>
      <c r="U870" s="659"/>
      <c r="V870" s="659"/>
      <c r="W870" s="411"/>
      <c r="X870" s="411"/>
      <c r="Y870" s="411"/>
      <c r="Z870" s="411"/>
      <c r="AA870" s="411"/>
      <c r="AB870" s="411"/>
      <c r="AC870" s="411"/>
      <c r="AD870" s="411"/>
      <c r="AE870" s="411"/>
    </row>
    <row r="871">
      <c r="A871" s="656"/>
      <c r="B871" s="411"/>
      <c r="C871" s="411"/>
      <c r="D871" s="411"/>
      <c r="E871" s="656"/>
      <c r="F871" s="411"/>
      <c r="G871" s="411"/>
      <c r="H871" s="411"/>
      <c r="I871" s="411"/>
      <c r="J871" s="411"/>
      <c r="K871" s="657"/>
      <c r="L871" s="657"/>
      <c r="M871" s="657"/>
      <c r="N871" s="657"/>
      <c r="O871" s="411"/>
      <c r="P871" s="411"/>
      <c r="Q871" s="411"/>
      <c r="R871" s="658"/>
      <c r="S871" s="411"/>
      <c r="T871" s="411"/>
      <c r="U871" s="659"/>
      <c r="V871" s="659"/>
      <c r="W871" s="411"/>
      <c r="X871" s="411"/>
      <c r="Y871" s="411"/>
      <c r="Z871" s="411"/>
      <c r="AA871" s="411"/>
      <c r="AB871" s="411"/>
      <c r="AC871" s="411"/>
      <c r="AD871" s="411"/>
      <c r="AE871" s="411"/>
    </row>
    <row r="872">
      <c r="A872" s="656"/>
      <c r="B872" s="411"/>
      <c r="C872" s="411"/>
      <c r="D872" s="411"/>
      <c r="E872" s="656"/>
      <c r="F872" s="411"/>
      <c r="G872" s="411"/>
      <c r="H872" s="411"/>
      <c r="I872" s="411"/>
      <c r="J872" s="411"/>
      <c r="K872" s="657"/>
      <c r="L872" s="657"/>
      <c r="M872" s="657"/>
      <c r="N872" s="657"/>
      <c r="O872" s="411"/>
      <c r="P872" s="411"/>
      <c r="Q872" s="411"/>
      <c r="R872" s="658"/>
      <c r="S872" s="411"/>
      <c r="T872" s="411"/>
      <c r="U872" s="659"/>
      <c r="V872" s="659"/>
      <c r="W872" s="411"/>
      <c r="X872" s="411"/>
      <c r="Y872" s="411"/>
      <c r="Z872" s="411"/>
      <c r="AA872" s="411"/>
      <c r="AB872" s="411"/>
      <c r="AC872" s="411"/>
      <c r="AD872" s="411"/>
      <c r="AE872" s="411"/>
    </row>
    <row r="873">
      <c r="A873" s="656"/>
      <c r="B873" s="411"/>
      <c r="C873" s="411"/>
      <c r="D873" s="411"/>
      <c r="E873" s="656"/>
      <c r="F873" s="411"/>
      <c r="G873" s="411"/>
      <c r="H873" s="411"/>
      <c r="I873" s="411"/>
      <c r="J873" s="411"/>
      <c r="K873" s="657"/>
      <c r="L873" s="657"/>
      <c r="M873" s="657"/>
      <c r="N873" s="657"/>
      <c r="O873" s="411"/>
      <c r="P873" s="411"/>
      <c r="Q873" s="411"/>
      <c r="R873" s="658"/>
      <c r="S873" s="411"/>
      <c r="T873" s="411"/>
      <c r="U873" s="659"/>
      <c r="V873" s="659"/>
      <c r="W873" s="411"/>
      <c r="X873" s="411"/>
      <c r="Y873" s="411"/>
      <c r="Z873" s="411"/>
      <c r="AA873" s="411"/>
      <c r="AB873" s="411"/>
      <c r="AC873" s="411"/>
      <c r="AD873" s="411"/>
      <c r="AE873" s="411"/>
    </row>
    <row r="874">
      <c r="A874" s="656"/>
      <c r="B874" s="411"/>
      <c r="C874" s="411"/>
      <c r="D874" s="411"/>
      <c r="E874" s="656"/>
      <c r="F874" s="411"/>
      <c r="G874" s="411"/>
      <c r="H874" s="411"/>
      <c r="I874" s="411"/>
      <c r="J874" s="411"/>
      <c r="K874" s="657"/>
      <c r="L874" s="657"/>
      <c r="M874" s="657"/>
      <c r="N874" s="657"/>
      <c r="O874" s="411"/>
      <c r="P874" s="411"/>
      <c r="Q874" s="411"/>
      <c r="R874" s="658"/>
      <c r="S874" s="411"/>
      <c r="T874" s="411"/>
      <c r="U874" s="659"/>
      <c r="V874" s="659"/>
      <c r="W874" s="411"/>
      <c r="X874" s="411"/>
      <c r="Y874" s="411"/>
      <c r="Z874" s="411"/>
      <c r="AA874" s="411"/>
      <c r="AB874" s="411"/>
      <c r="AC874" s="411"/>
      <c r="AD874" s="411"/>
      <c r="AE874" s="411"/>
    </row>
    <row r="875">
      <c r="A875" s="656"/>
      <c r="B875" s="411"/>
      <c r="C875" s="411"/>
      <c r="D875" s="411"/>
      <c r="E875" s="656"/>
      <c r="F875" s="411"/>
      <c r="G875" s="411"/>
      <c r="H875" s="411"/>
      <c r="I875" s="411"/>
      <c r="J875" s="411"/>
      <c r="K875" s="657"/>
      <c r="L875" s="657"/>
      <c r="M875" s="657"/>
      <c r="N875" s="657"/>
      <c r="O875" s="411"/>
      <c r="P875" s="411"/>
      <c r="Q875" s="411"/>
      <c r="R875" s="658"/>
      <c r="S875" s="411"/>
      <c r="T875" s="411"/>
      <c r="U875" s="659"/>
      <c r="V875" s="659"/>
      <c r="W875" s="411"/>
      <c r="X875" s="411"/>
      <c r="Y875" s="411"/>
      <c r="Z875" s="411"/>
      <c r="AA875" s="411"/>
      <c r="AB875" s="411"/>
      <c r="AC875" s="411"/>
      <c r="AD875" s="411"/>
      <c r="AE875" s="411"/>
    </row>
    <row r="876">
      <c r="A876" s="656"/>
      <c r="B876" s="411"/>
      <c r="C876" s="411"/>
      <c r="D876" s="411"/>
      <c r="E876" s="656"/>
      <c r="F876" s="411"/>
      <c r="G876" s="411"/>
      <c r="H876" s="411"/>
      <c r="I876" s="411"/>
      <c r="J876" s="411"/>
      <c r="K876" s="657"/>
      <c r="L876" s="657"/>
      <c r="M876" s="657"/>
      <c r="N876" s="657"/>
      <c r="O876" s="411"/>
      <c r="P876" s="411"/>
      <c r="Q876" s="411"/>
      <c r="R876" s="658"/>
      <c r="S876" s="411"/>
      <c r="T876" s="411"/>
      <c r="U876" s="659"/>
      <c r="V876" s="659"/>
      <c r="W876" s="411"/>
      <c r="X876" s="411"/>
      <c r="Y876" s="411"/>
      <c r="Z876" s="411"/>
      <c r="AA876" s="411"/>
      <c r="AB876" s="411"/>
      <c r="AC876" s="411"/>
      <c r="AD876" s="411"/>
      <c r="AE876" s="411"/>
    </row>
    <row r="877">
      <c r="A877" s="656"/>
      <c r="B877" s="411"/>
      <c r="C877" s="411"/>
      <c r="D877" s="411"/>
      <c r="E877" s="656"/>
      <c r="F877" s="411"/>
      <c r="G877" s="411"/>
      <c r="H877" s="411"/>
      <c r="I877" s="411"/>
      <c r="J877" s="411"/>
      <c r="K877" s="657"/>
      <c r="L877" s="657"/>
      <c r="M877" s="657"/>
      <c r="N877" s="657"/>
      <c r="O877" s="411"/>
      <c r="P877" s="411"/>
      <c r="Q877" s="411"/>
      <c r="R877" s="658"/>
      <c r="S877" s="411"/>
      <c r="T877" s="411"/>
      <c r="U877" s="659"/>
      <c r="V877" s="659"/>
      <c r="W877" s="411"/>
      <c r="X877" s="411"/>
      <c r="Y877" s="411"/>
      <c r="Z877" s="411"/>
      <c r="AA877" s="411"/>
      <c r="AB877" s="411"/>
      <c r="AC877" s="411"/>
      <c r="AD877" s="411"/>
      <c r="AE877" s="411"/>
    </row>
    <row r="878">
      <c r="A878" s="656"/>
      <c r="B878" s="411"/>
      <c r="C878" s="411"/>
      <c r="D878" s="411"/>
      <c r="E878" s="656"/>
      <c r="F878" s="411"/>
      <c r="G878" s="411"/>
      <c r="H878" s="411"/>
      <c r="I878" s="411"/>
      <c r="J878" s="411"/>
      <c r="K878" s="657"/>
      <c r="L878" s="657"/>
      <c r="M878" s="657"/>
      <c r="N878" s="657"/>
      <c r="O878" s="411"/>
      <c r="P878" s="411"/>
      <c r="Q878" s="411"/>
      <c r="R878" s="658"/>
      <c r="S878" s="411"/>
      <c r="T878" s="411"/>
      <c r="U878" s="659"/>
      <c r="V878" s="659"/>
      <c r="W878" s="411"/>
      <c r="X878" s="411"/>
      <c r="Y878" s="411"/>
      <c r="Z878" s="411"/>
      <c r="AA878" s="411"/>
      <c r="AB878" s="411"/>
      <c r="AC878" s="411"/>
      <c r="AD878" s="411"/>
      <c r="AE878" s="411"/>
    </row>
    <row r="879">
      <c r="A879" s="656"/>
      <c r="B879" s="411"/>
      <c r="C879" s="411"/>
      <c r="D879" s="411"/>
      <c r="E879" s="656"/>
      <c r="F879" s="411"/>
      <c r="G879" s="411"/>
      <c r="H879" s="411"/>
      <c r="I879" s="411"/>
      <c r="J879" s="411"/>
      <c r="K879" s="657"/>
      <c r="L879" s="657"/>
      <c r="M879" s="657"/>
      <c r="N879" s="657"/>
      <c r="O879" s="411"/>
      <c r="P879" s="411"/>
      <c r="Q879" s="411"/>
      <c r="R879" s="658"/>
      <c r="S879" s="411"/>
      <c r="T879" s="411"/>
      <c r="U879" s="659"/>
      <c r="V879" s="659"/>
      <c r="W879" s="411"/>
      <c r="X879" s="411"/>
      <c r="Y879" s="411"/>
      <c r="Z879" s="411"/>
      <c r="AA879" s="411"/>
      <c r="AB879" s="411"/>
      <c r="AC879" s="411"/>
      <c r="AD879" s="411"/>
      <c r="AE879" s="411"/>
    </row>
    <row r="880">
      <c r="A880" s="656"/>
      <c r="B880" s="411"/>
      <c r="C880" s="411"/>
      <c r="D880" s="411"/>
      <c r="E880" s="656"/>
      <c r="F880" s="411"/>
      <c r="G880" s="411"/>
      <c r="H880" s="411"/>
      <c r="I880" s="411"/>
      <c r="J880" s="411"/>
      <c r="K880" s="657"/>
      <c r="L880" s="657"/>
      <c r="M880" s="657"/>
      <c r="N880" s="657"/>
      <c r="O880" s="411"/>
      <c r="P880" s="411"/>
      <c r="Q880" s="411"/>
      <c r="R880" s="658"/>
      <c r="S880" s="411"/>
      <c r="T880" s="411"/>
      <c r="U880" s="659"/>
      <c r="V880" s="659"/>
      <c r="W880" s="411"/>
      <c r="X880" s="411"/>
      <c r="Y880" s="411"/>
      <c r="Z880" s="411"/>
      <c r="AA880" s="411"/>
      <c r="AB880" s="411"/>
      <c r="AC880" s="411"/>
      <c r="AD880" s="411"/>
      <c r="AE880" s="411"/>
    </row>
    <row r="881">
      <c r="A881" s="656"/>
      <c r="B881" s="411"/>
      <c r="C881" s="411"/>
      <c r="D881" s="411"/>
      <c r="E881" s="656"/>
      <c r="F881" s="411"/>
      <c r="G881" s="411"/>
      <c r="H881" s="411"/>
      <c r="I881" s="411"/>
      <c r="J881" s="411"/>
      <c r="K881" s="657"/>
      <c r="L881" s="657"/>
      <c r="M881" s="657"/>
      <c r="N881" s="657"/>
      <c r="O881" s="411"/>
      <c r="P881" s="411"/>
      <c r="Q881" s="411"/>
      <c r="R881" s="658"/>
      <c r="S881" s="411"/>
      <c r="T881" s="411"/>
      <c r="U881" s="659"/>
      <c r="V881" s="659"/>
      <c r="W881" s="411"/>
      <c r="X881" s="411"/>
      <c r="Y881" s="411"/>
      <c r="Z881" s="411"/>
      <c r="AA881" s="411"/>
      <c r="AB881" s="411"/>
      <c r="AC881" s="411"/>
      <c r="AD881" s="411"/>
      <c r="AE881" s="411"/>
    </row>
    <row r="882">
      <c r="A882" s="656"/>
      <c r="B882" s="411"/>
      <c r="C882" s="411"/>
      <c r="D882" s="411"/>
      <c r="E882" s="656"/>
      <c r="F882" s="411"/>
      <c r="G882" s="411"/>
      <c r="H882" s="411"/>
      <c r="I882" s="411"/>
      <c r="J882" s="411"/>
      <c r="K882" s="657"/>
      <c r="L882" s="657"/>
      <c r="M882" s="657"/>
      <c r="N882" s="657"/>
      <c r="O882" s="411"/>
      <c r="P882" s="411"/>
      <c r="Q882" s="411"/>
      <c r="R882" s="658"/>
      <c r="S882" s="411"/>
      <c r="T882" s="411"/>
      <c r="U882" s="659"/>
      <c r="V882" s="659"/>
      <c r="W882" s="411"/>
      <c r="X882" s="411"/>
      <c r="Y882" s="411"/>
      <c r="Z882" s="411"/>
      <c r="AA882" s="411"/>
      <c r="AB882" s="411"/>
      <c r="AC882" s="411"/>
      <c r="AD882" s="411"/>
      <c r="AE882" s="411"/>
    </row>
    <row r="883">
      <c r="A883" s="656"/>
      <c r="B883" s="411"/>
      <c r="C883" s="411"/>
      <c r="D883" s="411"/>
      <c r="E883" s="656"/>
      <c r="F883" s="411"/>
      <c r="G883" s="411"/>
      <c r="H883" s="411"/>
      <c r="I883" s="411"/>
      <c r="J883" s="411"/>
      <c r="K883" s="657"/>
      <c r="L883" s="657"/>
      <c r="M883" s="657"/>
      <c r="N883" s="657"/>
      <c r="O883" s="411"/>
      <c r="P883" s="411"/>
      <c r="Q883" s="411"/>
      <c r="R883" s="658"/>
      <c r="S883" s="411"/>
      <c r="T883" s="411"/>
      <c r="U883" s="659"/>
      <c r="V883" s="659"/>
      <c r="W883" s="411"/>
      <c r="X883" s="411"/>
      <c r="Y883" s="411"/>
      <c r="Z883" s="411"/>
      <c r="AA883" s="411"/>
      <c r="AB883" s="411"/>
      <c r="AC883" s="411"/>
      <c r="AD883" s="411"/>
      <c r="AE883" s="411"/>
    </row>
    <row r="884">
      <c r="A884" s="656"/>
      <c r="B884" s="411"/>
      <c r="C884" s="411"/>
      <c r="D884" s="411"/>
      <c r="E884" s="656"/>
      <c r="F884" s="411"/>
      <c r="G884" s="411"/>
      <c r="H884" s="411"/>
      <c r="I884" s="411"/>
      <c r="J884" s="411"/>
      <c r="K884" s="657"/>
      <c r="L884" s="657"/>
      <c r="M884" s="657"/>
      <c r="N884" s="657"/>
      <c r="O884" s="411"/>
      <c r="P884" s="411"/>
      <c r="Q884" s="411"/>
      <c r="R884" s="658"/>
      <c r="S884" s="411"/>
      <c r="T884" s="411"/>
      <c r="U884" s="659"/>
      <c r="V884" s="659"/>
      <c r="W884" s="411"/>
      <c r="X884" s="411"/>
      <c r="Y884" s="411"/>
      <c r="Z884" s="411"/>
      <c r="AA884" s="411"/>
      <c r="AB884" s="411"/>
      <c r="AC884" s="411"/>
      <c r="AD884" s="411"/>
      <c r="AE884" s="411"/>
    </row>
    <row r="885">
      <c r="A885" s="656"/>
      <c r="B885" s="411"/>
      <c r="C885" s="411"/>
      <c r="D885" s="411"/>
      <c r="E885" s="656"/>
      <c r="F885" s="411"/>
      <c r="G885" s="411"/>
      <c r="H885" s="411"/>
      <c r="I885" s="411"/>
      <c r="J885" s="411"/>
      <c r="K885" s="657"/>
      <c r="L885" s="657"/>
      <c r="M885" s="657"/>
      <c r="N885" s="657"/>
      <c r="O885" s="411"/>
      <c r="P885" s="411"/>
      <c r="Q885" s="411"/>
      <c r="R885" s="658"/>
      <c r="S885" s="411"/>
      <c r="T885" s="411"/>
      <c r="U885" s="659"/>
      <c r="V885" s="659"/>
      <c r="W885" s="411"/>
      <c r="X885" s="411"/>
      <c r="Y885" s="411"/>
      <c r="Z885" s="411"/>
      <c r="AA885" s="411"/>
      <c r="AB885" s="411"/>
      <c r="AC885" s="411"/>
      <c r="AD885" s="411"/>
      <c r="AE885" s="411"/>
    </row>
    <row r="886">
      <c r="A886" s="656"/>
      <c r="B886" s="411"/>
      <c r="C886" s="411"/>
      <c r="D886" s="411"/>
      <c r="E886" s="656"/>
      <c r="F886" s="411"/>
      <c r="G886" s="411"/>
      <c r="H886" s="411"/>
      <c r="I886" s="411"/>
      <c r="J886" s="411"/>
      <c r="K886" s="657"/>
      <c r="L886" s="657"/>
      <c r="M886" s="657"/>
      <c r="N886" s="657"/>
      <c r="O886" s="411"/>
      <c r="P886" s="411"/>
      <c r="Q886" s="411"/>
      <c r="R886" s="658"/>
      <c r="S886" s="411"/>
      <c r="T886" s="411"/>
      <c r="U886" s="659"/>
      <c r="V886" s="659"/>
      <c r="W886" s="411"/>
      <c r="X886" s="411"/>
      <c r="Y886" s="411"/>
      <c r="Z886" s="411"/>
      <c r="AA886" s="411"/>
      <c r="AB886" s="411"/>
      <c r="AC886" s="411"/>
      <c r="AD886" s="411"/>
      <c r="AE886" s="411"/>
    </row>
    <row r="887">
      <c r="A887" s="656"/>
      <c r="B887" s="411"/>
      <c r="C887" s="411"/>
      <c r="D887" s="411"/>
      <c r="E887" s="656"/>
      <c r="F887" s="411"/>
      <c r="G887" s="411"/>
      <c r="H887" s="411"/>
      <c r="I887" s="411"/>
      <c r="J887" s="411"/>
      <c r="K887" s="657"/>
      <c r="L887" s="657"/>
      <c r="M887" s="657"/>
      <c r="N887" s="657"/>
      <c r="O887" s="411"/>
      <c r="P887" s="411"/>
      <c r="Q887" s="411"/>
      <c r="R887" s="658"/>
      <c r="S887" s="411"/>
      <c r="T887" s="411"/>
      <c r="U887" s="659"/>
      <c r="V887" s="659"/>
      <c r="W887" s="411"/>
      <c r="X887" s="411"/>
      <c r="Y887" s="411"/>
      <c r="Z887" s="411"/>
      <c r="AA887" s="411"/>
      <c r="AB887" s="411"/>
      <c r="AC887" s="411"/>
      <c r="AD887" s="411"/>
      <c r="AE887" s="411"/>
    </row>
    <row r="888">
      <c r="A888" s="656"/>
      <c r="B888" s="411"/>
      <c r="C888" s="411"/>
      <c r="D888" s="411"/>
      <c r="E888" s="656"/>
      <c r="F888" s="411"/>
      <c r="G888" s="411"/>
      <c r="H888" s="411"/>
      <c r="I888" s="411"/>
      <c r="J888" s="411"/>
      <c r="K888" s="657"/>
      <c r="L888" s="657"/>
      <c r="M888" s="657"/>
      <c r="N888" s="657"/>
      <c r="O888" s="411"/>
      <c r="P888" s="411"/>
      <c r="Q888" s="411"/>
      <c r="R888" s="658"/>
      <c r="S888" s="411"/>
      <c r="T888" s="411"/>
      <c r="U888" s="659"/>
      <c r="V888" s="659"/>
      <c r="W888" s="411"/>
      <c r="X888" s="411"/>
      <c r="Y888" s="411"/>
      <c r="Z888" s="411"/>
      <c r="AA888" s="411"/>
      <c r="AB888" s="411"/>
      <c r="AC888" s="411"/>
      <c r="AD888" s="411"/>
      <c r="AE888" s="411"/>
    </row>
    <row r="889">
      <c r="A889" s="656"/>
      <c r="B889" s="411"/>
      <c r="C889" s="411"/>
      <c r="D889" s="411"/>
      <c r="E889" s="656"/>
      <c r="F889" s="411"/>
      <c r="G889" s="411"/>
      <c r="H889" s="411"/>
      <c r="I889" s="411"/>
      <c r="J889" s="411"/>
      <c r="K889" s="657"/>
      <c r="L889" s="657"/>
      <c r="M889" s="657"/>
      <c r="N889" s="657"/>
      <c r="O889" s="411"/>
      <c r="P889" s="411"/>
      <c r="Q889" s="411"/>
      <c r="R889" s="658"/>
      <c r="S889" s="411"/>
      <c r="T889" s="411"/>
      <c r="U889" s="659"/>
      <c r="V889" s="659"/>
      <c r="W889" s="411"/>
      <c r="X889" s="411"/>
      <c r="Y889" s="411"/>
      <c r="Z889" s="411"/>
      <c r="AA889" s="411"/>
      <c r="AB889" s="411"/>
      <c r="AC889" s="411"/>
      <c r="AD889" s="411"/>
      <c r="AE889" s="411"/>
    </row>
    <row r="890">
      <c r="A890" s="656"/>
      <c r="B890" s="411"/>
      <c r="C890" s="411"/>
      <c r="D890" s="411"/>
      <c r="E890" s="656"/>
      <c r="F890" s="411"/>
      <c r="G890" s="411"/>
      <c r="H890" s="411"/>
      <c r="I890" s="411"/>
      <c r="J890" s="411"/>
      <c r="K890" s="657"/>
      <c r="L890" s="657"/>
      <c r="M890" s="657"/>
      <c r="N890" s="657"/>
      <c r="O890" s="411"/>
      <c r="P890" s="411"/>
      <c r="Q890" s="411"/>
      <c r="R890" s="658"/>
      <c r="S890" s="411"/>
      <c r="T890" s="411"/>
      <c r="U890" s="659"/>
      <c r="V890" s="659"/>
      <c r="W890" s="411"/>
      <c r="X890" s="411"/>
      <c r="Y890" s="411"/>
      <c r="Z890" s="411"/>
      <c r="AA890" s="411"/>
      <c r="AB890" s="411"/>
      <c r="AC890" s="411"/>
      <c r="AD890" s="411"/>
      <c r="AE890" s="411"/>
    </row>
    <row r="891">
      <c r="A891" s="656"/>
      <c r="B891" s="411"/>
      <c r="C891" s="411"/>
      <c r="D891" s="411"/>
      <c r="E891" s="656"/>
      <c r="F891" s="411"/>
      <c r="G891" s="411"/>
      <c r="H891" s="411"/>
      <c r="I891" s="411"/>
      <c r="J891" s="411"/>
      <c r="K891" s="657"/>
      <c r="L891" s="657"/>
      <c r="M891" s="657"/>
      <c r="N891" s="657"/>
      <c r="O891" s="411"/>
      <c r="P891" s="411"/>
      <c r="Q891" s="411"/>
      <c r="R891" s="658"/>
      <c r="S891" s="411"/>
      <c r="T891" s="411"/>
      <c r="U891" s="659"/>
      <c r="V891" s="659"/>
      <c r="W891" s="411"/>
      <c r="X891" s="411"/>
      <c r="Y891" s="411"/>
      <c r="Z891" s="411"/>
      <c r="AA891" s="411"/>
      <c r="AB891" s="411"/>
      <c r="AC891" s="411"/>
      <c r="AD891" s="411"/>
      <c r="AE891" s="411"/>
    </row>
    <row r="892">
      <c r="A892" s="656"/>
      <c r="B892" s="411"/>
      <c r="C892" s="411"/>
      <c r="D892" s="411"/>
      <c r="E892" s="656"/>
      <c r="F892" s="411"/>
      <c r="G892" s="411"/>
      <c r="H892" s="411"/>
      <c r="I892" s="411"/>
      <c r="J892" s="411"/>
      <c r="K892" s="657"/>
      <c r="L892" s="657"/>
      <c r="M892" s="657"/>
      <c r="N892" s="657"/>
      <c r="O892" s="411"/>
      <c r="P892" s="411"/>
      <c r="Q892" s="411"/>
      <c r="R892" s="658"/>
      <c r="S892" s="411"/>
      <c r="T892" s="411"/>
      <c r="U892" s="659"/>
      <c r="V892" s="659"/>
      <c r="W892" s="411"/>
      <c r="X892" s="411"/>
      <c r="Y892" s="411"/>
      <c r="Z892" s="411"/>
      <c r="AA892" s="411"/>
      <c r="AB892" s="411"/>
      <c r="AC892" s="411"/>
      <c r="AD892" s="411"/>
      <c r="AE892" s="411"/>
    </row>
    <row r="893">
      <c r="A893" s="656"/>
      <c r="B893" s="411"/>
      <c r="C893" s="411"/>
      <c r="D893" s="411"/>
      <c r="E893" s="656"/>
      <c r="F893" s="411"/>
      <c r="G893" s="411"/>
      <c r="H893" s="411"/>
      <c r="I893" s="411"/>
      <c r="J893" s="411"/>
      <c r="K893" s="657"/>
      <c r="L893" s="657"/>
      <c r="M893" s="657"/>
      <c r="N893" s="657"/>
      <c r="O893" s="411"/>
      <c r="P893" s="411"/>
      <c r="Q893" s="411"/>
      <c r="R893" s="658"/>
      <c r="S893" s="411"/>
      <c r="T893" s="411"/>
      <c r="U893" s="659"/>
      <c r="V893" s="659"/>
      <c r="W893" s="411"/>
      <c r="X893" s="411"/>
      <c r="Y893" s="411"/>
      <c r="Z893" s="411"/>
      <c r="AA893" s="411"/>
      <c r="AB893" s="411"/>
      <c r="AC893" s="411"/>
      <c r="AD893" s="411"/>
      <c r="AE893" s="411"/>
    </row>
    <row r="894">
      <c r="A894" s="656"/>
      <c r="B894" s="411"/>
      <c r="C894" s="411"/>
      <c r="D894" s="411"/>
      <c r="E894" s="656"/>
      <c r="F894" s="411"/>
      <c r="G894" s="411"/>
      <c r="H894" s="411"/>
      <c r="I894" s="411"/>
      <c r="J894" s="411"/>
      <c r="K894" s="657"/>
      <c r="L894" s="657"/>
      <c r="M894" s="657"/>
      <c r="N894" s="657"/>
      <c r="O894" s="411"/>
      <c r="P894" s="411"/>
      <c r="Q894" s="411"/>
      <c r="R894" s="658"/>
      <c r="S894" s="411"/>
      <c r="T894" s="411"/>
      <c r="U894" s="659"/>
      <c r="V894" s="659"/>
      <c r="W894" s="411"/>
      <c r="X894" s="411"/>
      <c r="Y894" s="411"/>
      <c r="Z894" s="411"/>
      <c r="AA894" s="411"/>
      <c r="AB894" s="411"/>
      <c r="AC894" s="411"/>
      <c r="AD894" s="411"/>
      <c r="AE894" s="411"/>
    </row>
    <row r="895">
      <c r="A895" s="656"/>
      <c r="B895" s="411"/>
      <c r="C895" s="411"/>
      <c r="D895" s="411"/>
      <c r="E895" s="656"/>
      <c r="F895" s="411"/>
      <c r="G895" s="411"/>
      <c r="H895" s="411"/>
      <c r="I895" s="411"/>
      <c r="J895" s="411"/>
      <c r="K895" s="657"/>
      <c r="L895" s="657"/>
      <c r="M895" s="657"/>
      <c r="N895" s="657"/>
      <c r="O895" s="411"/>
      <c r="P895" s="411"/>
      <c r="Q895" s="411"/>
      <c r="R895" s="658"/>
      <c r="S895" s="411"/>
      <c r="T895" s="411"/>
      <c r="U895" s="659"/>
      <c r="V895" s="659"/>
      <c r="W895" s="411"/>
      <c r="X895" s="411"/>
      <c r="Y895" s="411"/>
      <c r="Z895" s="411"/>
      <c r="AA895" s="411"/>
      <c r="AB895" s="411"/>
      <c r="AC895" s="411"/>
      <c r="AD895" s="411"/>
      <c r="AE895" s="411"/>
    </row>
    <row r="896">
      <c r="A896" s="656"/>
      <c r="B896" s="411"/>
      <c r="C896" s="411"/>
      <c r="D896" s="411"/>
      <c r="E896" s="656"/>
      <c r="F896" s="411"/>
      <c r="G896" s="411"/>
      <c r="H896" s="411"/>
      <c r="I896" s="411"/>
      <c r="J896" s="411"/>
      <c r="K896" s="657"/>
      <c r="L896" s="657"/>
      <c r="M896" s="657"/>
      <c r="N896" s="657"/>
      <c r="O896" s="411"/>
      <c r="P896" s="411"/>
      <c r="Q896" s="411"/>
      <c r="R896" s="658"/>
      <c r="S896" s="411"/>
      <c r="T896" s="411"/>
      <c r="U896" s="659"/>
      <c r="V896" s="659"/>
      <c r="W896" s="411"/>
      <c r="X896" s="411"/>
      <c r="Y896" s="411"/>
      <c r="Z896" s="411"/>
      <c r="AA896" s="411"/>
      <c r="AB896" s="411"/>
      <c r="AC896" s="411"/>
      <c r="AD896" s="411"/>
      <c r="AE896" s="411"/>
    </row>
    <row r="897">
      <c r="A897" s="656"/>
      <c r="B897" s="411"/>
      <c r="C897" s="411"/>
      <c r="D897" s="411"/>
      <c r="E897" s="656"/>
      <c r="F897" s="411"/>
      <c r="G897" s="411"/>
      <c r="H897" s="411"/>
      <c r="I897" s="411"/>
      <c r="J897" s="411"/>
      <c r="K897" s="657"/>
      <c r="L897" s="657"/>
      <c r="M897" s="657"/>
      <c r="N897" s="657"/>
      <c r="O897" s="411"/>
      <c r="P897" s="411"/>
      <c r="Q897" s="411"/>
      <c r="R897" s="658"/>
      <c r="S897" s="411"/>
      <c r="T897" s="411"/>
      <c r="U897" s="659"/>
      <c r="V897" s="659"/>
      <c r="W897" s="411"/>
      <c r="X897" s="411"/>
      <c r="Y897" s="411"/>
      <c r="Z897" s="411"/>
      <c r="AA897" s="411"/>
      <c r="AB897" s="411"/>
      <c r="AC897" s="411"/>
      <c r="AD897" s="411"/>
      <c r="AE897" s="411"/>
    </row>
    <row r="898">
      <c r="A898" s="656"/>
      <c r="B898" s="411"/>
      <c r="C898" s="411"/>
      <c r="D898" s="411"/>
      <c r="E898" s="656"/>
      <c r="F898" s="411"/>
      <c r="G898" s="411"/>
      <c r="H898" s="411"/>
      <c r="I898" s="411"/>
      <c r="J898" s="411"/>
      <c r="K898" s="657"/>
      <c r="L898" s="657"/>
      <c r="M898" s="657"/>
      <c r="N898" s="657"/>
      <c r="O898" s="411"/>
      <c r="P898" s="411"/>
      <c r="Q898" s="411"/>
      <c r="R898" s="658"/>
      <c r="S898" s="411"/>
      <c r="T898" s="411"/>
      <c r="U898" s="659"/>
      <c r="V898" s="659"/>
      <c r="W898" s="411"/>
      <c r="X898" s="411"/>
      <c r="Y898" s="411"/>
      <c r="Z898" s="411"/>
      <c r="AA898" s="411"/>
      <c r="AB898" s="411"/>
      <c r="AC898" s="411"/>
      <c r="AD898" s="411"/>
      <c r="AE898" s="411"/>
    </row>
    <row r="899">
      <c r="A899" s="656"/>
      <c r="B899" s="411"/>
      <c r="C899" s="411"/>
      <c r="D899" s="411"/>
      <c r="E899" s="656"/>
      <c r="F899" s="411"/>
      <c r="G899" s="411"/>
      <c r="H899" s="411"/>
      <c r="I899" s="411"/>
      <c r="J899" s="411"/>
      <c r="K899" s="657"/>
      <c r="L899" s="657"/>
      <c r="M899" s="657"/>
      <c r="N899" s="657"/>
      <c r="O899" s="411"/>
      <c r="P899" s="411"/>
      <c r="Q899" s="411"/>
      <c r="R899" s="658"/>
      <c r="S899" s="411"/>
      <c r="T899" s="411"/>
      <c r="U899" s="659"/>
      <c r="V899" s="659"/>
      <c r="W899" s="411"/>
      <c r="X899" s="411"/>
      <c r="Y899" s="411"/>
      <c r="Z899" s="411"/>
      <c r="AA899" s="411"/>
      <c r="AB899" s="411"/>
      <c r="AC899" s="411"/>
      <c r="AD899" s="411"/>
      <c r="AE899" s="411"/>
    </row>
    <row r="900">
      <c r="A900" s="656"/>
      <c r="B900" s="411"/>
      <c r="C900" s="411"/>
      <c r="D900" s="411"/>
      <c r="E900" s="656"/>
      <c r="F900" s="411"/>
      <c r="G900" s="411"/>
      <c r="H900" s="411"/>
      <c r="I900" s="411"/>
      <c r="J900" s="411"/>
      <c r="K900" s="657"/>
      <c r="L900" s="657"/>
      <c r="M900" s="657"/>
      <c r="N900" s="657"/>
      <c r="O900" s="411"/>
      <c r="P900" s="411"/>
      <c r="Q900" s="411"/>
      <c r="R900" s="658"/>
      <c r="S900" s="411"/>
      <c r="T900" s="411"/>
      <c r="U900" s="659"/>
      <c r="V900" s="659"/>
      <c r="W900" s="411"/>
      <c r="X900" s="411"/>
      <c r="Y900" s="411"/>
      <c r="Z900" s="411"/>
      <c r="AA900" s="411"/>
      <c r="AB900" s="411"/>
      <c r="AC900" s="411"/>
      <c r="AD900" s="411"/>
      <c r="AE900" s="411"/>
    </row>
    <row r="901">
      <c r="A901" s="656"/>
      <c r="B901" s="411"/>
      <c r="C901" s="411"/>
      <c r="D901" s="411"/>
      <c r="E901" s="656"/>
      <c r="F901" s="411"/>
      <c r="G901" s="411"/>
      <c r="H901" s="411"/>
      <c r="I901" s="411"/>
      <c r="J901" s="411"/>
      <c r="K901" s="657"/>
      <c r="L901" s="657"/>
      <c r="M901" s="657"/>
      <c r="N901" s="657"/>
      <c r="O901" s="411"/>
      <c r="P901" s="411"/>
      <c r="Q901" s="411"/>
      <c r="R901" s="658"/>
      <c r="S901" s="411"/>
      <c r="T901" s="411"/>
      <c r="U901" s="659"/>
      <c r="V901" s="659"/>
      <c r="W901" s="411"/>
      <c r="X901" s="411"/>
      <c r="Y901" s="411"/>
      <c r="Z901" s="411"/>
      <c r="AA901" s="411"/>
      <c r="AB901" s="411"/>
      <c r="AC901" s="411"/>
      <c r="AD901" s="411"/>
      <c r="AE901" s="411"/>
    </row>
    <row r="902">
      <c r="A902" s="656"/>
      <c r="B902" s="411"/>
      <c r="C902" s="411"/>
      <c r="D902" s="411"/>
      <c r="E902" s="656"/>
      <c r="F902" s="411"/>
      <c r="G902" s="411"/>
      <c r="H902" s="411"/>
      <c r="I902" s="411"/>
      <c r="J902" s="411"/>
      <c r="K902" s="657"/>
      <c r="L902" s="657"/>
      <c r="M902" s="657"/>
      <c r="N902" s="657"/>
      <c r="O902" s="411"/>
      <c r="P902" s="411"/>
      <c r="Q902" s="411"/>
      <c r="R902" s="658"/>
      <c r="S902" s="411"/>
      <c r="T902" s="411"/>
      <c r="U902" s="659"/>
      <c r="V902" s="659"/>
      <c r="W902" s="411"/>
      <c r="X902" s="411"/>
      <c r="Y902" s="411"/>
      <c r="Z902" s="411"/>
      <c r="AA902" s="411"/>
      <c r="AB902" s="411"/>
      <c r="AC902" s="411"/>
      <c r="AD902" s="411"/>
      <c r="AE902" s="411"/>
    </row>
    <row r="903">
      <c r="A903" s="656"/>
      <c r="B903" s="411"/>
      <c r="C903" s="411"/>
      <c r="D903" s="411"/>
      <c r="E903" s="656"/>
      <c r="F903" s="411"/>
      <c r="G903" s="411"/>
      <c r="H903" s="411"/>
      <c r="I903" s="411"/>
      <c r="J903" s="411"/>
      <c r="K903" s="657"/>
      <c r="L903" s="657"/>
      <c r="M903" s="657"/>
      <c r="N903" s="657"/>
      <c r="O903" s="411"/>
      <c r="P903" s="411"/>
      <c r="Q903" s="411"/>
      <c r="R903" s="658"/>
      <c r="S903" s="411"/>
      <c r="T903" s="411"/>
      <c r="U903" s="659"/>
      <c r="V903" s="659"/>
      <c r="W903" s="411"/>
      <c r="X903" s="411"/>
      <c r="Y903" s="411"/>
      <c r="Z903" s="411"/>
      <c r="AA903" s="411"/>
      <c r="AB903" s="411"/>
      <c r="AC903" s="411"/>
      <c r="AD903" s="411"/>
      <c r="AE903" s="411"/>
    </row>
    <row r="904">
      <c r="A904" s="656"/>
      <c r="B904" s="411"/>
      <c r="C904" s="411"/>
      <c r="D904" s="411"/>
      <c r="E904" s="656"/>
      <c r="F904" s="411"/>
      <c r="G904" s="411"/>
      <c r="H904" s="411"/>
      <c r="I904" s="411"/>
      <c r="J904" s="411"/>
      <c r="K904" s="657"/>
      <c r="L904" s="657"/>
      <c r="M904" s="657"/>
      <c r="N904" s="657"/>
      <c r="O904" s="411"/>
      <c r="P904" s="411"/>
      <c r="Q904" s="411"/>
      <c r="R904" s="658"/>
      <c r="S904" s="411"/>
      <c r="T904" s="411"/>
      <c r="U904" s="659"/>
      <c r="V904" s="659"/>
      <c r="W904" s="411"/>
      <c r="X904" s="411"/>
      <c r="Y904" s="411"/>
      <c r="Z904" s="411"/>
      <c r="AA904" s="411"/>
      <c r="AB904" s="411"/>
      <c r="AC904" s="411"/>
      <c r="AD904" s="411"/>
      <c r="AE904" s="411"/>
    </row>
    <row r="905">
      <c r="A905" s="656"/>
      <c r="B905" s="411"/>
      <c r="C905" s="411"/>
      <c r="D905" s="411"/>
      <c r="E905" s="656"/>
      <c r="F905" s="411"/>
      <c r="G905" s="411"/>
      <c r="H905" s="411"/>
      <c r="I905" s="411"/>
      <c r="J905" s="411"/>
      <c r="K905" s="657"/>
      <c r="L905" s="657"/>
      <c r="M905" s="657"/>
      <c r="N905" s="657"/>
      <c r="O905" s="411"/>
      <c r="P905" s="411"/>
      <c r="Q905" s="411"/>
      <c r="R905" s="658"/>
      <c r="S905" s="411"/>
      <c r="T905" s="411"/>
      <c r="U905" s="659"/>
      <c r="V905" s="659"/>
      <c r="W905" s="411"/>
      <c r="X905" s="411"/>
      <c r="Y905" s="411"/>
      <c r="Z905" s="411"/>
      <c r="AA905" s="411"/>
      <c r="AB905" s="411"/>
      <c r="AC905" s="411"/>
      <c r="AD905" s="411"/>
      <c r="AE905" s="411"/>
    </row>
    <row r="906">
      <c r="A906" s="656"/>
      <c r="B906" s="411"/>
      <c r="C906" s="411"/>
      <c r="D906" s="411"/>
      <c r="E906" s="656"/>
      <c r="F906" s="411"/>
      <c r="G906" s="411"/>
      <c r="H906" s="411"/>
      <c r="I906" s="411"/>
      <c r="J906" s="411"/>
      <c r="K906" s="657"/>
      <c r="L906" s="657"/>
      <c r="M906" s="657"/>
      <c r="N906" s="657"/>
      <c r="O906" s="411"/>
      <c r="P906" s="411"/>
      <c r="Q906" s="411"/>
      <c r="R906" s="658"/>
      <c r="S906" s="411"/>
      <c r="T906" s="411"/>
      <c r="U906" s="659"/>
      <c r="V906" s="659"/>
      <c r="W906" s="411"/>
      <c r="X906" s="411"/>
      <c r="Y906" s="411"/>
      <c r="Z906" s="411"/>
      <c r="AA906" s="411"/>
      <c r="AB906" s="411"/>
      <c r="AC906" s="411"/>
      <c r="AD906" s="411"/>
      <c r="AE906" s="411"/>
    </row>
    <row r="907">
      <c r="A907" s="656"/>
      <c r="B907" s="411"/>
      <c r="C907" s="411"/>
      <c r="D907" s="411"/>
      <c r="E907" s="656"/>
      <c r="F907" s="411"/>
      <c r="G907" s="411"/>
      <c r="H907" s="411"/>
      <c r="I907" s="411"/>
      <c r="J907" s="411"/>
      <c r="K907" s="657"/>
      <c r="L907" s="657"/>
      <c r="M907" s="657"/>
      <c r="N907" s="657"/>
      <c r="O907" s="411"/>
      <c r="P907" s="411"/>
      <c r="Q907" s="411"/>
      <c r="R907" s="658"/>
      <c r="S907" s="411"/>
      <c r="T907" s="411"/>
      <c r="U907" s="659"/>
      <c r="V907" s="659"/>
      <c r="W907" s="411"/>
      <c r="X907" s="411"/>
      <c r="Y907" s="411"/>
      <c r="Z907" s="411"/>
      <c r="AA907" s="411"/>
      <c r="AB907" s="411"/>
      <c r="AC907" s="411"/>
      <c r="AD907" s="411"/>
      <c r="AE907" s="411"/>
    </row>
    <row r="908">
      <c r="A908" s="656"/>
      <c r="B908" s="411"/>
      <c r="C908" s="411"/>
      <c r="D908" s="411"/>
      <c r="E908" s="656"/>
      <c r="F908" s="411"/>
      <c r="G908" s="411"/>
      <c r="H908" s="411"/>
      <c r="I908" s="411"/>
      <c r="J908" s="411"/>
      <c r="K908" s="657"/>
      <c r="L908" s="657"/>
      <c r="M908" s="657"/>
      <c r="N908" s="657"/>
      <c r="O908" s="411"/>
      <c r="P908" s="411"/>
      <c r="Q908" s="411"/>
      <c r="R908" s="658"/>
      <c r="S908" s="411"/>
      <c r="T908" s="411"/>
      <c r="U908" s="659"/>
      <c r="V908" s="659"/>
      <c r="W908" s="411"/>
      <c r="X908" s="411"/>
      <c r="Y908" s="411"/>
      <c r="Z908" s="411"/>
      <c r="AA908" s="411"/>
      <c r="AB908" s="411"/>
      <c r="AC908" s="411"/>
      <c r="AD908" s="411"/>
      <c r="AE908" s="411"/>
    </row>
    <row r="909">
      <c r="A909" s="656"/>
      <c r="B909" s="411"/>
      <c r="C909" s="411"/>
      <c r="D909" s="411"/>
      <c r="E909" s="656"/>
      <c r="F909" s="411"/>
      <c r="G909" s="411"/>
      <c r="H909" s="411"/>
      <c r="I909" s="411"/>
      <c r="J909" s="411"/>
      <c r="K909" s="657"/>
      <c r="L909" s="657"/>
      <c r="M909" s="657"/>
      <c r="N909" s="657"/>
      <c r="O909" s="411"/>
      <c r="P909" s="411"/>
      <c r="Q909" s="411"/>
      <c r="R909" s="658"/>
      <c r="S909" s="411"/>
      <c r="T909" s="411"/>
      <c r="U909" s="659"/>
      <c r="V909" s="659"/>
      <c r="W909" s="411"/>
      <c r="X909" s="411"/>
      <c r="Y909" s="411"/>
      <c r="Z909" s="411"/>
      <c r="AA909" s="411"/>
      <c r="AB909" s="411"/>
      <c r="AC909" s="411"/>
      <c r="AD909" s="411"/>
      <c r="AE909" s="411"/>
    </row>
    <row r="910">
      <c r="A910" s="656"/>
      <c r="B910" s="411"/>
      <c r="C910" s="411"/>
      <c r="D910" s="411"/>
      <c r="E910" s="656"/>
      <c r="F910" s="411"/>
      <c r="G910" s="411"/>
      <c r="H910" s="411"/>
      <c r="I910" s="411"/>
      <c r="J910" s="411"/>
      <c r="K910" s="657"/>
      <c r="L910" s="657"/>
      <c r="M910" s="657"/>
      <c r="N910" s="657"/>
      <c r="O910" s="411"/>
      <c r="P910" s="411"/>
      <c r="Q910" s="411"/>
      <c r="R910" s="658"/>
      <c r="S910" s="411"/>
      <c r="T910" s="411"/>
      <c r="U910" s="659"/>
      <c r="V910" s="659"/>
      <c r="W910" s="411"/>
      <c r="X910" s="411"/>
      <c r="Y910" s="411"/>
      <c r="Z910" s="411"/>
      <c r="AA910" s="411"/>
      <c r="AB910" s="411"/>
      <c r="AC910" s="411"/>
      <c r="AD910" s="411"/>
      <c r="AE910" s="411"/>
    </row>
    <row r="911">
      <c r="A911" s="656"/>
      <c r="B911" s="411"/>
      <c r="C911" s="411"/>
      <c r="D911" s="411"/>
      <c r="E911" s="656"/>
      <c r="F911" s="411"/>
      <c r="G911" s="411"/>
      <c r="H911" s="411"/>
      <c r="I911" s="411"/>
      <c r="J911" s="411"/>
      <c r="K911" s="657"/>
      <c r="L911" s="657"/>
      <c r="M911" s="657"/>
      <c r="N911" s="657"/>
      <c r="O911" s="411"/>
      <c r="P911" s="411"/>
      <c r="Q911" s="411"/>
      <c r="R911" s="658"/>
      <c r="S911" s="411"/>
      <c r="T911" s="411"/>
      <c r="U911" s="659"/>
      <c r="V911" s="659"/>
      <c r="W911" s="411"/>
      <c r="X911" s="411"/>
      <c r="Y911" s="411"/>
      <c r="Z911" s="411"/>
      <c r="AA911" s="411"/>
      <c r="AB911" s="411"/>
      <c r="AC911" s="411"/>
      <c r="AD911" s="411"/>
      <c r="AE911" s="411"/>
    </row>
    <row r="912">
      <c r="A912" s="656"/>
      <c r="B912" s="411"/>
      <c r="C912" s="411"/>
      <c r="D912" s="411"/>
      <c r="E912" s="656"/>
      <c r="F912" s="411"/>
      <c r="G912" s="411"/>
      <c r="H912" s="411"/>
      <c r="I912" s="411"/>
      <c r="J912" s="411"/>
      <c r="K912" s="657"/>
      <c r="L912" s="657"/>
      <c r="M912" s="657"/>
      <c r="N912" s="657"/>
      <c r="O912" s="411"/>
      <c r="P912" s="411"/>
      <c r="Q912" s="411"/>
      <c r="R912" s="658"/>
      <c r="S912" s="411"/>
      <c r="T912" s="411"/>
      <c r="U912" s="659"/>
      <c r="V912" s="659"/>
      <c r="W912" s="411"/>
      <c r="X912" s="411"/>
      <c r="Y912" s="411"/>
      <c r="Z912" s="411"/>
      <c r="AA912" s="411"/>
      <c r="AB912" s="411"/>
      <c r="AC912" s="411"/>
      <c r="AD912" s="411"/>
      <c r="AE912" s="411"/>
    </row>
    <row r="913">
      <c r="A913" s="656"/>
      <c r="B913" s="411"/>
      <c r="C913" s="411"/>
      <c r="D913" s="411"/>
      <c r="E913" s="656"/>
      <c r="F913" s="411"/>
      <c r="G913" s="411"/>
      <c r="H913" s="411"/>
      <c r="I913" s="411"/>
      <c r="J913" s="411"/>
      <c r="K913" s="657"/>
      <c r="L913" s="657"/>
      <c r="M913" s="657"/>
      <c r="N913" s="657"/>
      <c r="O913" s="411"/>
      <c r="P913" s="411"/>
      <c r="Q913" s="411"/>
      <c r="R913" s="658"/>
      <c r="S913" s="411"/>
      <c r="T913" s="411"/>
      <c r="U913" s="659"/>
      <c r="V913" s="659"/>
      <c r="W913" s="411"/>
      <c r="X913" s="411"/>
      <c r="Y913" s="411"/>
      <c r="Z913" s="411"/>
      <c r="AA913" s="411"/>
      <c r="AB913" s="411"/>
      <c r="AC913" s="411"/>
      <c r="AD913" s="411"/>
      <c r="AE913" s="411"/>
    </row>
    <row r="914">
      <c r="A914" s="656"/>
      <c r="B914" s="411"/>
      <c r="C914" s="411"/>
      <c r="D914" s="411"/>
      <c r="E914" s="656"/>
      <c r="F914" s="411"/>
      <c r="G914" s="411"/>
      <c r="H914" s="411"/>
      <c r="I914" s="411"/>
      <c r="J914" s="411"/>
      <c r="K914" s="657"/>
      <c r="L914" s="657"/>
      <c r="M914" s="657"/>
      <c r="N914" s="657"/>
      <c r="O914" s="411"/>
      <c r="P914" s="411"/>
      <c r="Q914" s="411"/>
      <c r="R914" s="658"/>
      <c r="S914" s="411"/>
      <c r="T914" s="411"/>
      <c r="U914" s="659"/>
      <c r="V914" s="659"/>
      <c r="W914" s="411"/>
      <c r="X914" s="411"/>
      <c r="Y914" s="411"/>
      <c r="Z914" s="411"/>
      <c r="AA914" s="411"/>
      <c r="AB914" s="411"/>
      <c r="AC914" s="411"/>
      <c r="AD914" s="411"/>
      <c r="AE914" s="411"/>
    </row>
    <row r="915">
      <c r="A915" s="656"/>
      <c r="B915" s="411"/>
      <c r="C915" s="411"/>
      <c r="D915" s="411"/>
      <c r="E915" s="656"/>
      <c r="F915" s="411"/>
      <c r="G915" s="411"/>
      <c r="H915" s="411"/>
      <c r="I915" s="411"/>
      <c r="J915" s="411"/>
      <c r="K915" s="657"/>
      <c r="L915" s="657"/>
      <c r="M915" s="657"/>
      <c r="N915" s="657"/>
      <c r="O915" s="411"/>
      <c r="P915" s="411"/>
      <c r="Q915" s="411"/>
      <c r="R915" s="658"/>
      <c r="S915" s="411"/>
      <c r="T915" s="411"/>
      <c r="U915" s="659"/>
      <c r="V915" s="659"/>
      <c r="W915" s="411"/>
      <c r="X915" s="411"/>
      <c r="Y915" s="411"/>
      <c r="Z915" s="411"/>
      <c r="AA915" s="411"/>
      <c r="AB915" s="411"/>
      <c r="AC915" s="411"/>
      <c r="AD915" s="411"/>
      <c r="AE915" s="411"/>
    </row>
    <row r="916">
      <c r="A916" s="656"/>
      <c r="B916" s="411"/>
      <c r="C916" s="411"/>
      <c r="D916" s="411"/>
      <c r="E916" s="656"/>
      <c r="F916" s="411"/>
      <c r="G916" s="411"/>
      <c r="H916" s="411"/>
      <c r="I916" s="411"/>
      <c r="J916" s="411"/>
      <c r="K916" s="657"/>
      <c r="L916" s="657"/>
      <c r="M916" s="657"/>
      <c r="N916" s="657"/>
      <c r="O916" s="411"/>
      <c r="P916" s="411"/>
      <c r="Q916" s="411"/>
      <c r="R916" s="658"/>
      <c r="S916" s="411"/>
      <c r="T916" s="411"/>
      <c r="U916" s="659"/>
      <c r="V916" s="659"/>
      <c r="W916" s="411"/>
      <c r="X916" s="411"/>
      <c r="Y916" s="411"/>
      <c r="Z916" s="411"/>
      <c r="AA916" s="411"/>
      <c r="AB916" s="411"/>
      <c r="AC916" s="411"/>
      <c r="AD916" s="411"/>
      <c r="AE916" s="411"/>
    </row>
    <row r="917">
      <c r="A917" s="656"/>
      <c r="B917" s="411"/>
      <c r="C917" s="411"/>
      <c r="D917" s="411"/>
      <c r="E917" s="656"/>
      <c r="F917" s="411"/>
      <c r="G917" s="411"/>
      <c r="H917" s="411"/>
      <c r="I917" s="411"/>
      <c r="J917" s="411"/>
      <c r="K917" s="657"/>
      <c r="L917" s="657"/>
      <c r="M917" s="657"/>
      <c r="N917" s="657"/>
      <c r="O917" s="411"/>
      <c r="P917" s="411"/>
      <c r="Q917" s="411"/>
      <c r="R917" s="658"/>
      <c r="S917" s="411"/>
      <c r="T917" s="411"/>
      <c r="U917" s="659"/>
      <c r="V917" s="659"/>
      <c r="W917" s="411"/>
      <c r="X917" s="411"/>
      <c r="Y917" s="411"/>
      <c r="Z917" s="411"/>
      <c r="AA917" s="411"/>
      <c r="AB917" s="411"/>
      <c r="AC917" s="411"/>
      <c r="AD917" s="411"/>
      <c r="AE917" s="411"/>
    </row>
    <row r="918">
      <c r="A918" s="656"/>
      <c r="B918" s="411"/>
      <c r="C918" s="411"/>
      <c r="D918" s="411"/>
      <c r="E918" s="656"/>
      <c r="F918" s="411"/>
      <c r="G918" s="411"/>
      <c r="H918" s="411"/>
      <c r="I918" s="411"/>
      <c r="J918" s="411"/>
      <c r="K918" s="657"/>
      <c r="L918" s="657"/>
      <c r="M918" s="657"/>
      <c r="N918" s="657"/>
      <c r="O918" s="411"/>
      <c r="P918" s="411"/>
      <c r="Q918" s="411"/>
      <c r="R918" s="658"/>
      <c r="S918" s="411"/>
      <c r="T918" s="411"/>
      <c r="U918" s="659"/>
      <c r="V918" s="659"/>
      <c r="W918" s="411"/>
      <c r="X918" s="411"/>
      <c r="Y918" s="411"/>
      <c r="Z918" s="411"/>
      <c r="AA918" s="411"/>
      <c r="AB918" s="411"/>
      <c r="AC918" s="411"/>
      <c r="AD918" s="411"/>
      <c r="AE918" s="411"/>
    </row>
    <row r="919">
      <c r="A919" s="656"/>
      <c r="B919" s="411"/>
      <c r="C919" s="411"/>
      <c r="D919" s="411"/>
      <c r="E919" s="656"/>
      <c r="F919" s="411"/>
      <c r="G919" s="411"/>
      <c r="H919" s="411"/>
      <c r="I919" s="411"/>
      <c r="J919" s="411"/>
      <c r="K919" s="657"/>
      <c r="L919" s="657"/>
      <c r="M919" s="657"/>
      <c r="N919" s="657"/>
      <c r="O919" s="411"/>
      <c r="P919" s="411"/>
      <c r="Q919" s="411"/>
      <c r="R919" s="658"/>
      <c r="S919" s="411"/>
      <c r="T919" s="411"/>
      <c r="U919" s="659"/>
      <c r="V919" s="659"/>
      <c r="W919" s="411"/>
      <c r="X919" s="411"/>
      <c r="Y919" s="411"/>
      <c r="Z919" s="411"/>
      <c r="AA919" s="411"/>
      <c r="AB919" s="411"/>
      <c r="AC919" s="411"/>
      <c r="AD919" s="411"/>
      <c r="AE919" s="411"/>
    </row>
    <row r="920">
      <c r="A920" s="656"/>
      <c r="B920" s="411"/>
      <c r="C920" s="411"/>
      <c r="D920" s="411"/>
      <c r="E920" s="656"/>
      <c r="F920" s="411"/>
      <c r="G920" s="411"/>
      <c r="H920" s="411"/>
      <c r="I920" s="411"/>
      <c r="J920" s="411"/>
      <c r="K920" s="657"/>
      <c r="L920" s="657"/>
      <c r="M920" s="657"/>
      <c r="N920" s="657"/>
      <c r="O920" s="411"/>
      <c r="P920" s="411"/>
      <c r="Q920" s="411"/>
      <c r="R920" s="658"/>
      <c r="S920" s="411"/>
      <c r="T920" s="411"/>
      <c r="U920" s="659"/>
      <c r="V920" s="659"/>
      <c r="W920" s="411"/>
      <c r="X920" s="411"/>
      <c r="Y920" s="411"/>
      <c r="Z920" s="411"/>
      <c r="AA920" s="411"/>
      <c r="AB920" s="411"/>
      <c r="AC920" s="411"/>
      <c r="AD920" s="411"/>
      <c r="AE920" s="411"/>
    </row>
    <row r="921">
      <c r="A921" s="656"/>
      <c r="B921" s="411"/>
      <c r="C921" s="411"/>
      <c r="D921" s="411"/>
      <c r="E921" s="656"/>
      <c r="F921" s="411"/>
      <c r="G921" s="411"/>
      <c r="H921" s="411"/>
      <c r="I921" s="411"/>
      <c r="J921" s="411"/>
      <c r="K921" s="657"/>
      <c r="L921" s="657"/>
      <c r="M921" s="657"/>
      <c r="N921" s="657"/>
      <c r="O921" s="411"/>
      <c r="P921" s="411"/>
      <c r="Q921" s="411"/>
      <c r="R921" s="658"/>
      <c r="S921" s="411"/>
      <c r="T921" s="411"/>
      <c r="U921" s="659"/>
      <c r="V921" s="659"/>
      <c r="W921" s="411"/>
      <c r="X921" s="411"/>
      <c r="Y921" s="411"/>
      <c r="Z921" s="411"/>
      <c r="AA921" s="411"/>
      <c r="AB921" s="411"/>
      <c r="AC921" s="411"/>
      <c r="AD921" s="411"/>
      <c r="AE921" s="411"/>
    </row>
    <row r="922">
      <c r="A922" s="656"/>
      <c r="B922" s="411"/>
      <c r="C922" s="411"/>
      <c r="D922" s="411"/>
      <c r="E922" s="656"/>
      <c r="F922" s="411"/>
      <c r="G922" s="411"/>
      <c r="H922" s="411"/>
      <c r="I922" s="411"/>
      <c r="J922" s="411"/>
      <c r="K922" s="657"/>
      <c r="L922" s="657"/>
      <c r="M922" s="657"/>
      <c r="N922" s="657"/>
      <c r="O922" s="411"/>
      <c r="P922" s="411"/>
      <c r="Q922" s="411"/>
      <c r="R922" s="658"/>
      <c r="S922" s="411"/>
      <c r="T922" s="411"/>
      <c r="U922" s="659"/>
      <c r="V922" s="659"/>
      <c r="W922" s="411"/>
      <c r="X922" s="411"/>
      <c r="Y922" s="411"/>
      <c r="Z922" s="411"/>
      <c r="AA922" s="411"/>
      <c r="AB922" s="411"/>
      <c r="AC922" s="411"/>
      <c r="AD922" s="411"/>
      <c r="AE922" s="411"/>
    </row>
    <row r="923">
      <c r="A923" s="656"/>
      <c r="B923" s="411"/>
      <c r="C923" s="411"/>
      <c r="D923" s="411"/>
      <c r="E923" s="656"/>
      <c r="F923" s="411"/>
      <c r="G923" s="411"/>
      <c r="H923" s="411"/>
      <c r="I923" s="411"/>
      <c r="J923" s="411"/>
      <c r="K923" s="657"/>
      <c r="L923" s="657"/>
      <c r="M923" s="657"/>
      <c r="N923" s="657"/>
      <c r="O923" s="411"/>
      <c r="P923" s="411"/>
      <c r="Q923" s="411"/>
      <c r="R923" s="658"/>
      <c r="S923" s="411"/>
      <c r="T923" s="411"/>
      <c r="U923" s="659"/>
      <c r="V923" s="659"/>
      <c r="W923" s="411"/>
      <c r="X923" s="411"/>
      <c r="Y923" s="411"/>
      <c r="Z923" s="411"/>
      <c r="AA923" s="411"/>
      <c r="AB923" s="411"/>
      <c r="AC923" s="411"/>
      <c r="AD923" s="411"/>
      <c r="AE923" s="411"/>
    </row>
    <row r="924">
      <c r="A924" s="656"/>
      <c r="B924" s="411"/>
      <c r="C924" s="411"/>
      <c r="D924" s="411"/>
      <c r="E924" s="656"/>
      <c r="F924" s="411"/>
      <c r="G924" s="411"/>
      <c r="H924" s="411"/>
      <c r="I924" s="411"/>
      <c r="J924" s="411"/>
      <c r="K924" s="657"/>
      <c r="L924" s="657"/>
      <c r="M924" s="657"/>
      <c r="N924" s="657"/>
      <c r="O924" s="411"/>
      <c r="P924" s="411"/>
      <c r="Q924" s="411"/>
      <c r="R924" s="658"/>
      <c r="S924" s="411"/>
      <c r="T924" s="411"/>
      <c r="U924" s="659"/>
      <c r="V924" s="659"/>
      <c r="W924" s="411"/>
      <c r="X924" s="411"/>
      <c r="Y924" s="411"/>
      <c r="Z924" s="411"/>
      <c r="AA924" s="411"/>
      <c r="AB924" s="411"/>
      <c r="AC924" s="411"/>
      <c r="AD924" s="411"/>
      <c r="AE924" s="411"/>
    </row>
    <row r="925">
      <c r="A925" s="656"/>
      <c r="B925" s="411"/>
      <c r="C925" s="411"/>
      <c r="D925" s="411"/>
      <c r="E925" s="656"/>
      <c r="F925" s="411"/>
      <c r="G925" s="411"/>
      <c r="H925" s="411"/>
      <c r="I925" s="411"/>
      <c r="J925" s="411"/>
      <c r="K925" s="657"/>
      <c r="L925" s="657"/>
      <c r="M925" s="657"/>
      <c r="N925" s="657"/>
      <c r="O925" s="411"/>
      <c r="P925" s="411"/>
      <c r="Q925" s="411"/>
      <c r="R925" s="658"/>
      <c r="S925" s="411"/>
      <c r="T925" s="411"/>
      <c r="U925" s="659"/>
      <c r="V925" s="659"/>
      <c r="W925" s="411"/>
      <c r="X925" s="411"/>
      <c r="Y925" s="411"/>
      <c r="Z925" s="411"/>
      <c r="AA925" s="411"/>
      <c r="AB925" s="411"/>
      <c r="AC925" s="411"/>
      <c r="AD925" s="411"/>
      <c r="AE925" s="411"/>
    </row>
    <row r="926">
      <c r="A926" s="656"/>
      <c r="B926" s="411"/>
      <c r="C926" s="411"/>
      <c r="D926" s="411"/>
      <c r="E926" s="656"/>
      <c r="F926" s="411"/>
      <c r="G926" s="411"/>
      <c r="H926" s="411"/>
      <c r="I926" s="411"/>
      <c r="J926" s="411"/>
      <c r="K926" s="657"/>
      <c r="L926" s="657"/>
      <c r="M926" s="657"/>
      <c r="N926" s="657"/>
      <c r="O926" s="411"/>
      <c r="P926" s="411"/>
      <c r="Q926" s="411"/>
      <c r="R926" s="658"/>
      <c r="S926" s="411"/>
      <c r="T926" s="411"/>
      <c r="U926" s="659"/>
      <c r="V926" s="659"/>
      <c r="W926" s="411"/>
      <c r="X926" s="411"/>
      <c r="Y926" s="411"/>
      <c r="Z926" s="411"/>
      <c r="AA926" s="411"/>
      <c r="AB926" s="411"/>
      <c r="AC926" s="411"/>
      <c r="AD926" s="411"/>
      <c r="AE926" s="411"/>
    </row>
    <row r="927">
      <c r="A927" s="656"/>
      <c r="B927" s="411"/>
      <c r="C927" s="411"/>
      <c r="D927" s="411"/>
      <c r="E927" s="656"/>
      <c r="F927" s="411"/>
      <c r="G927" s="411"/>
      <c r="H927" s="411"/>
      <c r="I927" s="411"/>
      <c r="J927" s="411"/>
      <c r="K927" s="657"/>
      <c r="L927" s="657"/>
      <c r="M927" s="657"/>
      <c r="N927" s="657"/>
      <c r="O927" s="411"/>
      <c r="P927" s="411"/>
      <c r="Q927" s="411"/>
      <c r="R927" s="658"/>
      <c r="S927" s="411"/>
      <c r="T927" s="411"/>
      <c r="U927" s="659"/>
      <c r="V927" s="659"/>
      <c r="W927" s="411"/>
      <c r="X927" s="411"/>
      <c r="Y927" s="411"/>
      <c r="Z927" s="411"/>
      <c r="AA927" s="411"/>
      <c r="AB927" s="411"/>
      <c r="AC927" s="411"/>
      <c r="AD927" s="411"/>
      <c r="AE927" s="411"/>
    </row>
    <row r="928">
      <c r="A928" s="656"/>
      <c r="B928" s="411"/>
      <c r="C928" s="411"/>
      <c r="D928" s="411"/>
      <c r="E928" s="656"/>
      <c r="F928" s="411"/>
      <c r="G928" s="411"/>
      <c r="H928" s="411"/>
      <c r="I928" s="411"/>
      <c r="J928" s="411"/>
      <c r="K928" s="657"/>
      <c r="L928" s="657"/>
      <c r="M928" s="657"/>
      <c r="N928" s="657"/>
      <c r="O928" s="411"/>
      <c r="P928" s="411"/>
      <c r="Q928" s="411"/>
      <c r="R928" s="658"/>
      <c r="S928" s="411"/>
      <c r="T928" s="411"/>
      <c r="U928" s="659"/>
      <c r="V928" s="659"/>
      <c r="W928" s="411"/>
      <c r="X928" s="411"/>
      <c r="Y928" s="411"/>
      <c r="Z928" s="411"/>
      <c r="AA928" s="411"/>
      <c r="AB928" s="411"/>
      <c r="AC928" s="411"/>
      <c r="AD928" s="411"/>
      <c r="AE928" s="411"/>
    </row>
    <row r="929">
      <c r="A929" s="656"/>
      <c r="B929" s="411"/>
      <c r="C929" s="411"/>
      <c r="D929" s="411"/>
      <c r="E929" s="656"/>
      <c r="F929" s="411"/>
      <c r="G929" s="411"/>
      <c r="H929" s="411"/>
      <c r="I929" s="411"/>
      <c r="J929" s="411"/>
      <c r="K929" s="657"/>
      <c r="L929" s="657"/>
      <c r="M929" s="657"/>
      <c r="N929" s="657"/>
      <c r="O929" s="411"/>
      <c r="P929" s="411"/>
      <c r="Q929" s="411"/>
      <c r="R929" s="658"/>
      <c r="S929" s="411"/>
      <c r="T929" s="411"/>
      <c r="U929" s="659"/>
      <c r="V929" s="659"/>
      <c r="W929" s="411"/>
      <c r="X929" s="411"/>
      <c r="Y929" s="411"/>
      <c r="Z929" s="411"/>
      <c r="AA929" s="411"/>
      <c r="AB929" s="411"/>
      <c r="AC929" s="411"/>
      <c r="AD929" s="411"/>
      <c r="AE929" s="411"/>
    </row>
    <row r="930">
      <c r="A930" s="656"/>
      <c r="B930" s="411"/>
      <c r="C930" s="411"/>
      <c r="D930" s="411"/>
      <c r="E930" s="656"/>
      <c r="F930" s="411"/>
      <c r="G930" s="411"/>
      <c r="H930" s="411"/>
      <c r="I930" s="411"/>
      <c r="J930" s="411"/>
      <c r="K930" s="657"/>
      <c r="L930" s="657"/>
      <c r="M930" s="657"/>
      <c r="N930" s="657"/>
      <c r="O930" s="411"/>
      <c r="P930" s="411"/>
      <c r="Q930" s="411"/>
      <c r="R930" s="658"/>
      <c r="S930" s="411"/>
      <c r="T930" s="411"/>
      <c r="U930" s="659"/>
      <c r="V930" s="659"/>
      <c r="W930" s="411"/>
      <c r="X930" s="411"/>
      <c r="Y930" s="411"/>
      <c r="Z930" s="411"/>
      <c r="AA930" s="411"/>
      <c r="AB930" s="411"/>
      <c r="AC930" s="411"/>
      <c r="AD930" s="411"/>
      <c r="AE930" s="411"/>
    </row>
    <row r="931">
      <c r="A931" s="656"/>
      <c r="B931" s="411"/>
      <c r="C931" s="411"/>
      <c r="D931" s="411"/>
      <c r="E931" s="656"/>
      <c r="F931" s="411"/>
      <c r="G931" s="411"/>
      <c r="H931" s="411"/>
      <c r="I931" s="411"/>
      <c r="J931" s="411"/>
      <c r="K931" s="657"/>
      <c r="L931" s="657"/>
      <c r="M931" s="657"/>
      <c r="N931" s="657"/>
      <c r="O931" s="411"/>
      <c r="P931" s="411"/>
      <c r="Q931" s="411"/>
      <c r="R931" s="658"/>
      <c r="S931" s="411"/>
      <c r="T931" s="411"/>
      <c r="U931" s="659"/>
      <c r="V931" s="659"/>
      <c r="W931" s="411"/>
      <c r="X931" s="411"/>
      <c r="Y931" s="411"/>
      <c r="Z931" s="411"/>
      <c r="AA931" s="411"/>
      <c r="AB931" s="411"/>
      <c r="AC931" s="411"/>
      <c r="AD931" s="411"/>
      <c r="AE931" s="411"/>
    </row>
    <row r="932">
      <c r="A932" s="656"/>
      <c r="B932" s="411"/>
      <c r="C932" s="411"/>
      <c r="D932" s="411"/>
      <c r="E932" s="656"/>
      <c r="F932" s="411"/>
      <c r="G932" s="411"/>
      <c r="H932" s="411"/>
      <c r="I932" s="411"/>
      <c r="J932" s="411"/>
      <c r="K932" s="657"/>
      <c r="L932" s="657"/>
      <c r="M932" s="657"/>
      <c r="N932" s="657"/>
      <c r="O932" s="411"/>
      <c r="P932" s="411"/>
      <c r="Q932" s="411"/>
      <c r="R932" s="658"/>
      <c r="S932" s="411"/>
      <c r="T932" s="411"/>
      <c r="U932" s="659"/>
      <c r="V932" s="659"/>
      <c r="W932" s="411"/>
      <c r="X932" s="411"/>
      <c r="Y932" s="411"/>
      <c r="Z932" s="411"/>
      <c r="AA932" s="411"/>
      <c r="AB932" s="411"/>
      <c r="AC932" s="411"/>
      <c r="AD932" s="411"/>
      <c r="AE932" s="411"/>
    </row>
    <row r="933">
      <c r="A933" s="656"/>
      <c r="B933" s="411"/>
      <c r="C933" s="411"/>
      <c r="D933" s="411"/>
      <c r="E933" s="656"/>
      <c r="F933" s="411"/>
      <c r="G933" s="411"/>
      <c r="H933" s="411"/>
      <c r="I933" s="411"/>
      <c r="J933" s="411"/>
      <c r="K933" s="657"/>
      <c r="L933" s="657"/>
      <c r="M933" s="657"/>
      <c r="N933" s="657"/>
      <c r="O933" s="411"/>
      <c r="P933" s="411"/>
      <c r="Q933" s="411"/>
      <c r="R933" s="658"/>
      <c r="S933" s="411"/>
      <c r="T933" s="411"/>
      <c r="U933" s="659"/>
      <c r="V933" s="659"/>
      <c r="W933" s="411"/>
      <c r="X933" s="411"/>
      <c r="Y933" s="411"/>
      <c r="Z933" s="411"/>
      <c r="AA933" s="411"/>
      <c r="AB933" s="411"/>
      <c r="AC933" s="411"/>
      <c r="AD933" s="411"/>
      <c r="AE933" s="411"/>
    </row>
    <row r="934">
      <c r="A934" s="656"/>
      <c r="B934" s="411"/>
      <c r="C934" s="411"/>
      <c r="D934" s="411"/>
      <c r="E934" s="656"/>
      <c r="F934" s="411"/>
      <c r="G934" s="411"/>
      <c r="H934" s="411"/>
      <c r="I934" s="411"/>
      <c r="J934" s="411"/>
      <c r="K934" s="657"/>
      <c r="L934" s="657"/>
      <c r="M934" s="657"/>
      <c r="N934" s="657"/>
      <c r="O934" s="411"/>
      <c r="P934" s="411"/>
      <c r="Q934" s="411"/>
      <c r="R934" s="658"/>
      <c r="S934" s="411"/>
      <c r="T934" s="411"/>
      <c r="U934" s="659"/>
      <c r="V934" s="659"/>
      <c r="W934" s="411"/>
      <c r="X934" s="411"/>
      <c r="Y934" s="411"/>
      <c r="Z934" s="411"/>
      <c r="AA934" s="411"/>
      <c r="AB934" s="411"/>
      <c r="AC934" s="411"/>
      <c r="AD934" s="411"/>
      <c r="AE934" s="411"/>
    </row>
    <row r="935">
      <c r="A935" s="656"/>
      <c r="B935" s="411"/>
      <c r="C935" s="411"/>
      <c r="D935" s="411"/>
      <c r="E935" s="656"/>
      <c r="F935" s="411"/>
      <c r="G935" s="411"/>
      <c r="H935" s="411"/>
      <c r="I935" s="411"/>
      <c r="J935" s="411"/>
      <c r="K935" s="657"/>
      <c r="L935" s="657"/>
      <c r="M935" s="657"/>
      <c r="N935" s="657"/>
      <c r="O935" s="411"/>
      <c r="P935" s="411"/>
      <c r="Q935" s="411"/>
      <c r="R935" s="658"/>
      <c r="S935" s="411"/>
      <c r="T935" s="411"/>
      <c r="U935" s="659"/>
      <c r="V935" s="659"/>
      <c r="W935" s="411"/>
      <c r="X935" s="411"/>
      <c r="Y935" s="411"/>
      <c r="Z935" s="411"/>
      <c r="AA935" s="411"/>
      <c r="AB935" s="411"/>
      <c r="AC935" s="411"/>
      <c r="AD935" s="411"/>
      <c r="AE935" s="411"/>
    </row>
    <row r="936">
      <c r="A936" s="656"/>
      <c r="B936" s="411"/>
      <c r="C936" s="411"/>
      <c r="D936" s="411"/>
      <c r="E936" s="656"/>
      <c r="F936" s="411"/>
      <c r="G936" s="411"/>
      <c r="H936" s="411"/>
      <c r="I936" s="411"/>
      <c r="J936" s="411"/>
      <c r="K936" s="657"/>
      <c r="L936" s="657"/>
      <c r="M936" s="657"/>
      <c r="N936" s="657"/>
      <c r="O936" s="411"/>
      <c r="P936" s="411"/>
      <c r="Q936" s="411"/>
      <c r="R936" s="658"/>
      <c r="S936" s="411"/>
      <c r="T936" s="411"/>
      <c r="U936" s="659"/>
      <c r="V936" s="659"/>
      <c r="W936" s="411"/>
      <c r="X936" s="411"/>
      <c r="Y936" s="411"/>
      <c r="Z936" s="411"/>
      <c r="AA936" s="411"/>
      <c r="AB936" s="411"/>
      <c r="AC936" s="411"/>
      <c r="AD936" s="411"/>
      <c r="AE936" s="411"/>
    </row>
    <row r="937">
      <c r="A937" s="656"/>
      <c r="B937" s="411"/>
      <c r="C937" s="411"/>
      <c r="D937" s="411"/>
      <c r="E937" s="656"/>
      <c r="F937" s="411"/>
      <c r="G937" s="411"/>
      <c r="H937" s="411"/>
      <c r="I937" s="411"/>
      <c r="J937" s="411"/>
      <c r="K937" s="657"/>
      <c r="L937" s="657"/>
      <c r="M937" s="657"/>
      <c r="N937" s="657"/>
      <c r="O937" s="411"/>
      <c r="P937" s="411"/>
      <c r="Q937" s="411"/>
      <c r="R937" s="658"/>
      <c r="S937" s="411"/>
      <c r="T937" s="411"/>
      <c r="U937" s="659"/>
      <c r="V937" s="659"/>
      <c r="W937" s="411"/>
      <c r="X937" s="411"/>
      <c r="Y937" s="411"/>
      <c r="Z937" s="411"/>
      <c r="AA937" s="411"/>
      <c r="AB937" s="411"/>
      <c r="AC937" s="411"/>
      <c r="AD937" s="411"/>
      <c r="AE937" s="411"/>
    </row>
    <row r="938">
      <c r="A938" s="656"/>
      <c r="B938" s="411"/>
      <c r="C938" s="411"/>
      <c r="D938" s="411"/>
      <c r="E938" s="656"/>
      <c r="F938" s="411"/>
      <c r="G938" s="411"/>
      <c r="H938" s="411"/>
      <c r="I938" s="411"/>
      <c r="J938" s="411"/>
      <c r="K938" s="657"/>
      <c r="L938" s="657"/>
      <c r="M938" s="657"/>
      <c r="N938" s="657"/>
      <c r="O938" s="411"/>
      <c r="P938" s="411"/>
      <c r="Q938" s="411"/>
      <c r="R938" s="658"/>
      <c r="S938" s="411"/>
      <c r="T938" s="411"/>
      <c r="U938" s="659"/>
      <c r="V938" s="659"/>
      <c r="W938" s="411"/>
      <c r="X938" s="411"/>
      <c r="Y938" s="411"/>
      <c r="Z938" s="411"/>
      <c r="AA938" s="411"/>
      <c r="AB938" s="411"/>
      <c r="AC938" s="411"/>
      <c r="AD938" s="411"/>
      <c r="AE938" s="411"/>
    </row>
    <row r="939">
      <c r="A939" s="656"/>
      <c r="B939" s="411"/>
      <c r="C939" s="411"/>
      <c r="D939" s="411"/>
      <c r="E939" s="656"/>
      <c r="F939" s="411"/>
      <c r="G939" s="411"/>
      <c r="H939" s="411"/>
      <c r="I939" s="411"/>
      <c r="J939" s="411"/>
      <c r="K939" s="657"/>
      <c r="L939" s="657"/>
      <c r="M939" s="657"/>
      <c r="N939" s="657"/>
      <c r="O939" s="411"/>
      <c r="P939" s="411"/>
      <c r="Q939" s="411"/>
      <c r="R939" s="658"/>
      <c r="S939" s="411"/>
      <c r="T939" s="411"/>
      <c r="U939" s="659"/>
      <c r="V939" s="659"/>
      <c r="W939" s="411"/>
      <c r="X939" s="411"/>
      <c r="Y939" s="411"/>
      <c r="Z939" s="411"/>
      <c r="AA939" s="411"/>
      <c r="AB939" s="411"/>
      <c r="AC939" s="411"/>
      <c r="AD939" s="411"/>
      <c r="AE939" s="411"/>
    </row>
    <row r="940">
      <c r="A940" s="656"/>
      <c r="B940" s="411"/>
      <c r="C940" s="411"/>
      <c r="D940" s="411"/>
      <c r="E940" s="656"/>
      <c r="F940" s="411"/>
      <c r="G940" s="411"/>
      <c r="H940" s="411"/>
      <c r="I940" s="411"/>
      <c r="J940" s="411"/>
      <c r="K940" s="657"/>
      <c r="L940" s="657"/>
      <c r="M940" s="657"/>
      <c r="N940" s="657"/>
      <c r="O940" s="411"/>
      <c r="P940" s="411"/>
      <c r="Q940" s="411"/>
      <c r="R940" s="658"/>
      <c r="S940" s="411"/>
      <c r="T940" s="411"/>
      <c r="U940" s="659"/>
      <c r="V940" s="659"/>
      <c r="W940" s="411"/>
      <c r="X940" s="411"/>
      <c r="Y940" s="411"/>
      <c r="Z940" s="411"/>
      <c r="AA940" s="411"/>
      <c r="AB940" s="411"/>
      <c r="AC940" s="411"/>
      <c r="AD940" s="411"/>
      <c r="AE940" s="411"/>
    </row>
    <row r="941">
      <c r="A941" s="656"/>
      <c r="B941" s="411"/>
      <c r="C941" s="411"/>
      <c r="D941" s="411"/>
      <c r="E941" s="656"/>
      <c r="F941" s="411"/>
      <c r="G941" s="411"/>
      <c r="H941" s="411"/>
      <c r="I941" s="411"/>
      <c r="J941" s="411"/>
      <c r="K941" s="657"/>
      <c r="L941" s="657"/>
      <c r="M941" s="657"/>
      <c r="N941" s="657"/>
      <c r="O941" s="411"/>
      <c r="P941" s="411"/>
      <c r="Q941" s="411"/>
      <c r="R941" s="658"/>
      <c r="S941" s="411"/>
      <c r="T941" s="411"/>
      <c r="U941" s="659"/>
      <c r="V941" s="659"/>
      <c r="W941" s="411"/>
      <c r="X941" s="411"/>
      <c r="Y941" s="411"/>
      <c r="Z941" s="411"/>
      <c r="AA941" s="411"/>
      <c r="AB941" s="411"/>
      <c r="AC941" s="411"/>
      <c r="AD941" s="411"/>
      <c r="AE941" s="411"/>
    </row>
    <row r="942">
      <c r="A942" s="656"/>
      <c r="B942" s="411"/>
      <c r="C942" s="411"/>
      <c r="D942" s="411"/>
      <c r="E942" s="656"/>
      <c r="F942" s="411"/>
      <c r="G942" s="411"/>
      <c r="H942" s="411"/>
      <c r="I942" s="411"/>
      <c r="J942" s="411"/>
      <c r="K942" s="657"/>
      <c r="L942" s="657"/>
      <c r="M942" s="657"/>
      <c r="N942" s="657"/>
      <c r="O942" s="411"/>
      <c r="P942" s="411"/>
      <c r="Q942" s="411"/>
      <c r="R942" s="658"/>
      <c r="S942" s="411"/>
      <c r="T942" s="411"/>
      <c r="U942" s="659"/>
      <c r="V942" s="659"/>
      <c r="W942" s="411"/>
      <c r="X942" s="411"/>
      <c r="Y942" s="411"/>
      <c r="Z942" s="411"/>
      <c r="AA942" s="411"/>
      <c r="AB942" s="411"/>
      <c r="AC942" s="411"/>
      <c r="AD942" s="411"/>
      <c r="AE942" s="411"/>
    </row>
    <row r="943">
      <c r="A943" s="656"/>
      <c r="B943" s="411"/>
      <c r="C943" s="411"/>
      <c r="D943" s="411"/>
      <c r="E943" s="656"/>
      <c r="F943" s="411"/>
      <c r="G943" s="411"/>
      <c r="H943" s="411"/>
      <c r="I943" s="411"/>
      <c r="J943" s="411"/>
      <c r="K943" s="657"/>
      <c r="L943" s="657"/>
      <c r="M943" s="657"/>
      <c r="N943" s="657"/>
      <c r="O943" s="411"/>
      <c r="P943" s="411"/>
      <c r="Q943" s="411"/>
      <c r="R943" s="658"/>
      <c r="S943" s="411"/>
      <c r="T943" s="411"/>
      <c r="U943" s="659"/>
      <c r="V943" s="659"/>
      <c r="W943" s="411"/>
      <c r="X943" s="411"/>
      <c r="Y943" s="411"/>
      <c r="Z943" s="411"/>
      <c r="AA943" s="411"/>
      <c r="AB943" s="411"/>
      <c r="AC943" s="411"/>
      <c r="AD943" s="411"/>
      <c r="AE943" s="411"/>
    </row>
    <row r="944">
      <c r="A944" s="656"/>
      <c r="B944" s="411"/>
      <c r="C944" s="411"/>
      <c r="D944" s="411"/>
      <c r="E944" s="656"/>
      <c r="F944" s="411"/>
      <c r="G944" s="411"/>
      <c r="H944" s="411"/>
      <c r="I944" s="411"/>
      <c r="J944" s="411"/>
      <c r="K944" s="657"/>
      <c r="L944" s="657"/>
      <c r="M944" s="657"/>
      <c r="N944" s="657"/>
      <c r="O944" s="411"/>
      <c r="P944" s="411"/>
      <c r="Q944" s="411"/>
      <c r="R944" s="658"/>
      <c r="S944" s="411"/>
      <c r="T944" s="411"/>
      <c r="U944" s="659"/>
      <c r="V944" s="659"/>
      <c r="W944" s="411"/>
      <c r="X944" s="411"/>
      <c r="Y944" s="411"/>
      <c r="Z944" s="411"/>
      <c r="AA944" s="411"/>
      <c r="AB944" s="411"/>
      <c r="AC944" s="411"/>
      <c r="AD944" s="411"/>
      <c r="AE944" s="411"/>
    </row>
    <row r="945">
      <c r="A945" s="656"/>
      <c r="B945" s="411"/>
      <c r="C945" s="411"/>
      <c r="D945" s="411"/>
      <c r="E945" s="656"/>
      <c r="F945" s="411"/>
      <c r="G945" s="411"/>
      <c r="H945" s="411"/>
      <c r="I945" s="411"/>
      <c r="J945" s="411"/>
      <c r="K945" s="657"/>
      <c r="L945" s="657"/>
      <c r="M945" s="657"/>
      <c r="N945" s="657"/>
      <c r="O945" s="411"/>
      <c r="P945" s="411"/>
      <c r="Q945" s="411"/>
      <c r="R945" s="658"/>
      <c r="S945" s="411"/>
      <c r="T945" s="411"/>
      <c r="U945" s="659"/>
      <c r="V945" s="659"/>
      <c r="W945" s="411"/>
      <c r="X945" s="411"/>
      <c r="Y945" s="411"/>
      <c r="Z945" s="411"/>
      <c r="AA945" s="411"/>
      <c r="AB945" s="411"/>
      <c r="AC945" s="411"/>
      <c r="AD945" s="411"/>
      <c r="AE945" s="411"/>
    </row>
    <row r="946">
      <c r="A946" s="656"/>
      <c r="B946" s="411"/>
      <c r="C946" s="411"/>
      <c r="D946" s="411"/>
      <c r="E946" s="656"/>
      <c r="F946" s="411"/>
      <c r="G946" s="411"/>
      <c r="H946" s="411"/>
      <c r="I946" s="411"/>
      <c r="J946" s="411"/>
      <c r="K946" s="657"/>
      <c r="L946" s="657"/>
      <c r="M946" s="657"/>
      <c r="N946" s="657"/>
      <c r="O946" s="411"/>
      <c r="P946" s="411"/>
      <c r="Q946" s="411"/>
      <c r="R946" s="658"/>
      <c r="S946" s="411"/>
      <c r="T946" s="411"/>
      <c r="U946" s="659"/>
      <c r="V946" s="659"/>
      <c r="W946" s="411"/>
      <c r="X946" s="411"/>
      <c r="Y946" s="411"/>
      <c r="Z946" s="411"/>
      <c r="AA946" s="411"/>
      <c r="AB946" s="411"/>
      <c r="AC946" s="411"/>
      <c r="AD946" s="411"/>
      <c r="AE946" s="411"/>
    </row>
    <row r="947">
      <c r="A947" s="656"/>
      <c r="B947" s="411"/>
      <c r="C947" s="411"/>
      <c r="D947" s="411"/>
      <c r="E947" s="656"/>
      <c r="F947" s="411"/>
      <c r="G947" s="411"/>
      <c r="H947" s="411"/>
      <c r="I947" s="411"/>
      <c r="J947" s="411"/>
      <c r="K947" s="657"/>
      <c r="L947" s="657"/>
      <c r="M947" s="657"/>
      <c r="N947" s="657"/>
      <c r="O947" s="411"/>
      <c r="P947" s="411"/>
      <c r="Q947" s="411"/>
      <c r="R947" s="658"/>
      <c r="S947" s="411"/>
      <c r="T947" s="411"/>
      <c r="U947" s="659"/>
      <c r="V947" s="659"/>
      <c r="W947" s="411"/>
      <c r="X947" s="411"/>
      <c r="Y947" s="411"/>
      <c r="Z947" s="411"/>
      <c r="AA947" s="411"/>
      <c r="AB947" s="411"/>
      <c r="AC947" s="411"/>
      <c r="AD947" s="411"/>
      <c r="AE947" s="411"/>
    </row>
    <row r="948">
      <c r="A948" s="656"/>
      <c r="B948" s="411"/>
      <c r="C948" s="411"/>
      <c r="D948" s="411"/>
      <c r="E948" s="656"/>
      <c r="F948" s="411"/>
      <c r="G948" s="411"/>
      <c r="H948" s="411"/>
      <c r="I948" s="411"/>
      <c r="J948" s="411"/>
      <c r="K948" s="657"/>
      <c r="L948" s="657"/>
      <c r="M948" s="657"/>
      <c r="N948" s="657"/>
      <c r="O948" s="411"/>
      <c r="P948" s="411"/>
      <c r="Q948" s="411"/>
      <c r="R948" s="658"/>
      <c r="S948" s="411"/>
      <c r="T948" s="411"/>
      <c r="U948" s="659"/>
      <c r="V948" s="659"/>
      <c r="W948" s="411"/>
      <c r="X948" s="411"/>
      <c r="Y948" s="411"/>
      <c r="Z948" s="411"/>
      <c r="AA948" s="411"/>
      <c r="AB948" s="411"/>
      <c r="AC948" s="411"/>
      <c r="AD948" s="411"/>
      <c r="AE948" s="411"/>
    </row>
    <row r="949">
      <c r="A949" s="656"/>
      <c r="B949" s="411"/>
      <c r="C949" s="411"/>
      <c r="D949" s="411"/>
      <c r="E949" s="656"/>
      <c r="F949" s="411"/>
      <c r="G949" s="411"/>
      <c r="H949" s="411"/>
      <c r="I949" s="411"/>
      <c r="J949" s="411"/>
      <c r="K949" s="657"/>
      <c r="L949" s="657"/>
      <c r="M949" s="657"/>
      <c r="N949" s="657"/>
      <c r="O949" s="411"/>
      <c r="P949" s="411"/>
      <c r="Q949" s="411"/>
      <c r="R949" s="658"/>
      <c r="S949" s="411"/>
      <c r="T949" s="411"/>
      <c r="U949" s="659"/>
      <c r="V949" s="659"/>
      <c r="W949" s="411"/>
      <c r="X949" s="411"/>
      <c r="Y949" s="411"/>
      <c r="Z949" s="411"/>
      <c r="AA949" s="411"/>
      <c r="AB949" s="411"/>
      <c r="AC949" s="411"/>
      <c r="AD949" s="411"/>
      <c r="AE949" s="411"/>
    </row>
    <row r="950">
      <c r="A950" s="656"/>
      <c r="B950" s="411"/>
      <c r="C950" s="411"/>
      <c r="D950" s="411"/>
      <c r="E950" s="656"/>
      <c r="F950" s="411"/>
      <c r="G950" s="411"/>
      <c r="H950" s="411"/>
      <c r="I950" s="411"/>
      <c r="J950" s="411"/>
      <c r="K950" s="657"/>
      <c r="L950" s="657"/>
      <c r="M950" s="657"/>
      <c r="N950" s="657"/>
      <c r="O950" s="411"/>
      <c r="P950" s="411"/>
      <c r="Q950" s="411"/>
      <c r="R950" s="658"/>
      <c r="S950" s="411"/>
      <c r="T950" s="411"/>
      <c r="U950" s="659"/>
      <c r="V950" s="659"/>
      <c r="W950" s="411"/>
      <c r="X950" s="411"/>
      <c r="Y950" s="411"/>
      <c r="Z950" s="411"/>
      <c r="AA950" s="411"/>
      <c r="AB950" s="411"/>
      <c r="AC950" s="411"/>
      <c r="AD950" s="411"/>
      <c r="AE950" s="411"/>
    </row>
    <row r="951">
      <c r="A951" s="656"/>
      <c r="B951" s="411"/>
      <c r="C951" s="411"/>
      <c r="D951" s="411"/>
      <c r="E951" s="656"/>
      <c r="F951" s="411"/>
      <c r="G951" s="411"/>
      <c r="H951" s="411"/>
      <c r="I951" s="411"/>
      <c r="J951" s="411"/>
      <c r="K951" s="657"/>
      <c r="L951" s="657"/>
      <c r="M951" s="657"/>
      <c r="N951" s="657"/>
      <c r="O951" s="411"/>
      <c r="P951" s="411"/>
      <c r="Q951" s="411"/>
      <c r="R951" s="658"/>
      <c r="S951" s="411"/>
      <c r="T951" s="411"/>
      <c r="U951" s="659"/>
      <c r="V951" s="659"/>
      <c r="W951" s="411"/>
      <c r="X951" s="411"/>
      <c r="Y951" s="411"/>
      <c r="Z951" s="411"/>
      <c r="AA951" s="411"/>
      <c r="AB951" s="411"/>
      <c r="AC951" s="411"/>
      <c r="AD951" s="411"/>
      <c r="AE951" s="411"/>
    </row>
    <row r="952">
      <c r="A952" s="656"/>
      <c r="B952" s="411"/>
      <c r="C952" s="411"/>
      <c r="D952" s="411"/>
      <c r="E952" s="656"/>
      <c r="F952" s="411"/>
      <c r="G952" s="411"/>
      <c r="H952" s="411"/>
      <c r="I952" s="411"/>
      <c r="J952" s="411"/>
      <c r="K952" s="657"/>
      <c r="L952" s="657"/>
      <c r="M952" s="657"/>
      <c r="N952" s="657"/>
      <c r="O952" s="411"/>
      <c r="P952" s="411"/>
      <c r="Q952" s="411"/>
      <c r="R952" s="658"/>
      <c r="S952" s="411"/>
      <c r="T952" s="411"/>
      <c r="U952" s="659"/>
      <c r="V952" s="659"/>
      <c r="W952" s="411"/>
      <c r="X952" s="411"/>
      <c r="Y952" s="411"/>
      <c r="Z952" s="411"/>
      <c r="AA952" s="411"/>
      <c r="AB952" s="411"/>
      <c r="AC952" s="411"/>
      <c r="AD952" s="411"/>
      <c r="AE952" s="411"/>
    </row>
    <row r="953">
      <c r="A953" s="656"/>
      <c r="B953" s="411"/>
      <c r="C953" s="411"/>
      <c r="D953" s="411"/>
      <c r="E953" s="656"/>
      <c r="F953" s="411"/>
      <c r="G953" s="411"/>
      <c r="H953" s="411"/>
      <c r="I953" s="411"/>
      <c r="J953" s="411"/>
      <c r="K953" s="657"/>
      <c r="L953" s="657"/>
      <c r="M953" s="657"/>
      <c r="N953" s="657"/>
      <c r="O953" s="411"/>
      <c r="P953" s="411"/>
      <c r="Q953" s="411"/>
      <c r="R953" s="658"/>
      <c r="S953" s="411"/>
      <c r="T953" s="411"/>
      <c r="U953" s="659"/>
      <c r="V953" s="659"/>
      <c r="W953" s="411"/>
      <c r="X953" s="411"/>
      <c r="Y953" s="411"/>
      <c r="Z953" s="411"/>
      <c r="AA953" s="411"/>
      <c r="AB953" s="411"/>
      <c r="AC953" s="411"/>
      <c r="AD953" s="411"/>
      <c r="AE953" s="411"/>
    </row>
    <row r="954">
      <c r="A954" s="656"/>
      <c r="B954" s="411"/>
      <c r="C954" s="411"/>
      <c r="D954" s="411"/>
      <c r="E954" s="656"/>
      <c r="F954" s="411"/>
      <c r="G954" s="411"/>
      <c r="H954" s="411"/>
      <c r="I954" s="411"/>
      <c r="J954" s="411"/>
      <c r="K954" s="657"/>
      <c r="L954" s="657"/>
      <c r="M954" s="657"/>
      <c r="N954" s="657"/>
      <c r="O954" s="411"/>
      <c r="P954" s="411"/>
      <c r="Q954" s="411"/>
      <c r="R954" s="658"/>
      <c r="S954" s="411"/>
      <c r="T954" s="411"/>
      <c r="U954" s="659"/>
      <c r="V954" s="659"/>
      <c r="W954" s="411"/>
      <c r="X954" s="411"/>
      <c r="Y954" s="411"/>
      <c r="Z954" s="411"/>
      <c r="AA954" s="411"/>
      <c r="AB954" s="411"/>
      <c r="AC954" s="411"/>
      <c r="AD954" s="411"/>
      <c r="AE954" s="411"/>
    </row>
    <row r="955">
      <c r="A955" s="656"/>
      <c r="B955" s="411"/>
      <c r="C955" s="411"/>
      <c r="D955" s="411"/>
      <c r="E955" s="656"/>
      <c r="F955" s="411"/>
      <c r="G955" s="411"/>
      <c r="H955" s="411"/>
      <c r="I955" s="411"/>
      <c r="J955" s="411"/>
      <c r="K955" s="657"/>
      <c r="L955" s="657"/>
      <c r="M955" s="657"/>
      <c r="N955" s="657"/>
      <c r="O955" s="411"/>
      <c r="P955" s="411"/>
      <c r="Q955" s="411"/>
      <c r="R955" s="658"/>
      <c r="S955" s="411"/>
      <c r="T955" s="411"/>
      <c r="U955" s="659"/>
      <c r="V955" s="659"/>
      <c r="W955" s="411"/>
      <c r="X955" s="411"/>
      <c r="Y955" s="411"/>
      <c r="Z955" s="411"/>
      <c r="AA955" s="411"/>
      <c r="AB955" s="411"/>
      <c r="AC955" s="411"/>
      <c r="AD955" s="411"/>
      <c r="AE955" s="411"/>
    </row>
    <row r="956">
      <c r="A956" s="656"/>
      <c r="B956" s="411"/>
      <c r="C956" s="411"/>
      <c r="D956" s="411"/>
      <c r="E956" s="656"/>
      <c r="F956" s="411"/>
      <c r="G956" s="411"/>
      <c r="H956" s="411"/>
      <c r="I956" s="411"/>
      <c r="J956" s="411"/>
      <c r="K956" s="657"/>
      <c r="L956" s="657"/>
      <c r="M956" s="657"/>
      <c r="N956" s="657"/>
      <c r="O956" s="411"/>
      <c r="P956" s="411"/>
      <c r="Q956" s="411"/>
      <c r="R956" s="658"/>
      <c r="S956" s="411"/>
      <c r="T956" s="411"/>
      <c r="U956" s="659"/>
      <c r="V956" s="659"/>
      <c r="W956" s="411"/>
      <c r="X956" s="411"/>
      <c r="Y956" s="411"/>
      <c r="Z956" s="411"/>
      <c r="AA956" s="411"/>
      <c r="AB956" s="411"/>
      <c r="AC956" s="411"/>
      <c r="AD956" s="411"/>
      <c r="AE956" s="411"/>
    </row>
    <row r="957">
      <c r="A957" s="656"/>
      <c r="B957" s="411"/>
      <c r="C957" s="411"/>
      <c r="D957" s="411"/>
      <c r="E957" s="656"/>
      <c r="F957" s="411"/>
      <c r="G957" s="411"/>
      <c r="H957" s="411"/>
      <c r="I957" s="411"/>
      <c r="J957" s="411"/>
      <c r="K957" s="657"/>
      <c r="L957" s="657"/>
      <c r="M957" s="657"/>
      <c r="N957" s="657"/>
      <c r="O957" s="411"/>
      <c r="P957" s="411"/>
      <c r="Q957" s="411"/>
      <c r="R957" s="658"/>
      <c r="S957" s="411"/>
      <c r="T957" s="411"/>
      <c r="U957" s="659"/>
      <c r="V957" s="659"/>
      <c r="W957" s="411"/>
      <c r="X957" s="411"/>
      <c r="Y957" s="411"/>
      <c r="Z957" s="411"/>
      <c r="AA957" s="411"/>
      <c r="AB957" s="411"/>
      <c r="AC957" s="411"/>
      <c r="AD957" s="411"/>
      <c r="AE957" s="411"/>
    </row>
    <row r="958">
      <c r="A958" s="656"/>
      <c r="B958" s="411"/>
      <c r="C958" s="411"/>
      <c r="D958" s="411"/>
      <c r="E958" s="656"/>
      <c r="F958" s="411"/>
      <c r="G958" s="411"/>
      <c r="H958" s="411"/>
      <c r="I958" s="411"/>
      <c r="J958" s="411"/>
      <c r="K958" s="657"/>
      <c r="L958" s="657"/>
      <c r="M958" s="657"/>
      <c r="N958" s="657"/>
      <c r="O958" s="411"/>
      <c r="P958" s="411"/>
      <c r="Q958" s="411"/>
      <c r="R958" s="658"/>
      <c r="S958" s="411"/>
      <c r="T958" s="411"/>
      <c r="U958" s="659"/>
      <c r="V958" s="659"/>
      <c r="W958" s="411"/>
      <c r="X958" s="411"/>
      <c r="Y958" s="411"/>
      <c r="Z958" s="411"/>
      <c r="AA958" s="411"/>
      <c r="AB958" s="411"/>
      <c r="AC958" s="411"/>
      <c r="AD958" s="411"/>
      <c r="AE958" s="411"/>
    </row>
    <row r="959">
      <c r="A959" s="656"/>
      <c r="B959" s="411"/>
      <c r="C959" s="411"/>
      <c r="D959" s="411"/>
      <c r="E959" s="656"/>
      <c r="F959" s="411"/>
      <c r="G959" s="411"/>
      <c r="H959" s="411"/>
      <c r="I959" s="411"/>
      <c r="J959" s="411"/>
      <c r="K959" s="657"/>
      <c r="L959" s="657"/>
      <c r="M959" s="657"/>
      <c r="N959" s="657"/>
      <c r="O959" s="411"/>
      <c r="P959" s="411"/>
      <c r="Q959" s="411"/>
      <c r="R959" s="658"/>
      <c r="S959" s="411"/>
      <c r="T959" s="411"/>
      <c r="U959" s="659"/>
      <c r="V959" s="659"/>
      <c r="W959" s="411"/>
      <c r="X959" s="411"/>
      <c r="Y959" s="411"/>
      <c r="Z959" s="411"/>
      <c r="AA959" s="411"/>
      <c r="AB959" s="411"/>
      <c r="AC959" s="411"/>
      <c r="AD959" s="411"/>
      <c r="AE959" s="411"/>
    </row>
    <row r="960">
      <c r="A960" s="656"/>
      <c r="B960" s="411"/>
      <c r="C960" s="411"/>
      <c r="D960" s="411"/>
      <c r="E960" s="656"/>
      <c r="F960" s="411"/>
      <c r="G960" s="411"/>
      <c r="H960" s="411"/>
      <c r="I960" s="411"/>
      <c r="J960" s="411"/>
      <c r="K960" s="657"/>
      <c r="L960" s="657"/>
      <c r="M960" s="657"/>
      <c r="N960" s="657"/>
      <c r="O960" s="411"/>
      <c r="P960" s="411"/>
      <c r="Q960" s="411"/>
      <c r="R960" s="658"/>
      <c r="S960" s="411"/>
      <c r="T960" s="411"/>
      <c r="U960" s="659"/>
      <c r="V960" s="659"/>
      <c r="W960" s="411"/>
      <c r="X960" s="411"/>
      <c r="Y960" s="411"/>
      <c r="Z960" s="411"/>
      <c r="AA960" s="411"/>
      <c r="AB960" s="411"/>
      <c r="AC960" s="411"/>
      <c r="AD960" s="411"/>
      <c r="AE960" s="411"/>
    </row>
    <row r="961">
      <c r="A961" s="656"/>
      <c r="B961" s="411"/>
      <c r="C961" s="411"/>
      <c r="D961" s="411"/>
      <c r="E961" s="656"/>
      <c r="F961" s="411"/>
      <c r="G961" s="411"/>
      <c r="H961" s="411"/>
      <c r="I961" s="411"/>
      <c r="J961" s="411"/>
      <c r="K961" s="657"/>
      <c r="L961" s="657"/>
      <c r="M961" s="657"/>
      <c r="N961" s="657"/>
      <c r="O961" s="411"/>
      <c r="P961" s="411"/>
      <c r="Q961" s="411"/>
      <c r="R961" s="658"/>
      <c r="S961" s="411"/>
      <c r="T961" s="411"/>
      <c r="U961" s="659"/>
      <c r="V961" s="659"/>
      <c r="W961" s="411"/>
      <c r="X961" s="411"/>
      <c r="Y961" s="411"/>
      <c r="Z961" s="411"/>
      <c r="AA961" s="411"/>
      <c r="AB961" s="411"/>
      <c r="AC961" s="411"/>
      <c r="AD961" s="411"/>
      <c r="AE961" s="411"/>
    </row>
    <row r="962">
      <c r="A962" s="656"/>
      <c r="B962" s="411"/>
      <c r="C962" s="411"/>
      <c r="D962" s="411"/>
      <c r="E962" s="656"/>
      <c r="F962" s="411"/>
      <c r="G962" s="411"/>
      <c r="H962" s="411"/>
      <c r="I962" s="411"/>
      <c r="J962" s="411"/>
      <c r="K962" s="657"/>
      <c r="L962" s="657"/>
      <c r="M962" s="657"/>
      <c r="N962" s="657"/>
      <c r="O962" s="411"/>
      <c r="P962" s="411"/>
      <c r="Q962" s="411"/>
      <c r="R962" s="658"/>
      <c r="S962" s="411"/>
      <c r="T962" s="411"/>
      <c r="U962" s="659"/>
      <c r="V962" s="659"/>
      <c r="W962" s="411"/>
      <c r="X962" s="411"/>
      <c r="Y962" s="411"/>
      <c r="Z962" s="411"/>
      <c r="AA962" s="411"/>
      <c r="AB962" s="411"/>
      <c r="AC962" s="411"/>
      <c r="AD962" s="411"/>
      <c r="AE962" s="411"/>
    </row>
    <row r="963">
      <c r="A963" s="656"/>
      <c r="B963" s="411"/>
      <c r="C963" s="411"/>
      <c r="D963" s="411"/>
      <c r="E963" s="656"/>
      <c r="F963" s="411"/>
      <c r="G963" s="411"/>
      <c r="H963" s="411"/>
      <c r="I963" s="411"/>
      <c r="J963" s="411"/>
      <c r="K963" s="657"/>
      <c r="L963" s="657"/>
      <c r="M963" s="657"/>
      <c r="N963" s="657"/>
      <c r="O963" s="411"/>
      <c r="P963" s="411"/>
      <c r="Q963" s="411"/>
      <c r="R963" s="658"/>
      <c r="S963" s="411"/>
      <c r="T963" s="411"/>
      <c r="U963" s="659"/>
      <c r="V963" s="659"/>
      <c r="W963" s="411"/>
      <c r="X963" s="411"/>
      <c r="Y963" s="411"/>
      <c r="Z963" s="411"/>
      <c r="AA963" s="411"/>
      <c r="AB963" s="411"/>
      <c r="AC963" s="411"/>
      <c r="AD963" s="411"/>
      <c r="AE963" s="411"/>
    </row>
    <row r="964">
      <c r="A964" s="656"/>
      <c r="B964" s="411"/>
      <c r="C964" s="411"/>
      <c r="D964" s="411"/>
      <c r="E964" s="656"/>
      <c r="F964" s="411"/>
      <c r="G964" s="411"/>
      <c r="H964" s="411"/>
      <c r="I964" s="411"/>
      <c r="J964" s="411"/>
      <c r="K964" s="657"/>
      <c r="L964" s="657"/>
      <c r="M964" s="657"/>
      <c r="N964" s="657"/>
      <c r="O964" s="411"/>
      <c r="P964" s="411"/>
      <c r="Q964" s="411"/>
      <c r="R964" s="658"/>
      <c r="S964" s="411"/>
      <c r="T964" s="411"/>
      <c r="U964" s="659"/>
      <c r="V964" s="659"/>
      <c r="W964" s="411"/>
      <c r="X964" s="411"/>
      <c r="Y964" s="411"/>
      <c r="Z964" s="411"/>
      <c r="AA964" s="411"/>
      <c r="AB964" s="411"/>
      <c r="AC964" s="411"/>
      <c r="AD964" s="411"/>
      <c r="AE964" s="411"/>
    </row>
    <row r="965">
      <c r="A965" s="656"/>
      <c r="B965" s="411"/>
      <c r="C965" s="411"/>
      <c r="D965" s="411"/>
      <c r="E965" s="656"/>
      <c r="F965" s="411"/>
      <c r="G965" s="411"/>
      <c r="H965" s="411"/>
      <c r="I965" s="411"/>
      <c r="J965" s="411"/>
      <c r="K965" s="657"/>
      <c r="L965" s="657"/>
      <c r="M965" s="657"/>
      <c r="N965" s="657"/>
      <c r="O965" s="411"/>
      <c r="P965" s="411"/>
      <c r="Q965" s="411"/>
      <c r="R965" s="658"/>
      <c r="S965" s="411"/>
      <c r="T965" s="411"/>
      <c r="U965" s="659"/>
      <c r="V965" s="659"/>
      <c r="W965" s="411"/>
      <c r="X965" s="411"/>
      <c r="Y965" s="411"/>
      <c r="Z965" s="411"/>
      <c r="AA965" s="411"/>
      <c r="AB965" s="411"/>
      <c r="AC965" s="411"/>
      <c r="AD965" s="411"/>
      <c r="AE965" s="411"/>
    </row>
    <row r="966">
      <c r="A966" s="656"/>
      <c r="B966" s="411"/>
      <c r="C966" s="411"/>
      <c r="D966" s="411"/>
      <c r="E966" s="656"/>
      <c r="F966" s="411"/>
      <c r="G966" s="411"/>
      <c r="H966" s="411"/>
      <c r="I966" s="411"/>
      <c r="J966" s="411"/>
      <c r="K966" s="657"/>
      <c r="L966" s="657"/>
      <c r="M966" s="657"/>
      <c r="N966" s="657"/>
      <c r="O966" s="411"/>
      <c r="P966" s="411"/>
      <c r="Q966" s="411"/>
      <c r="R966" s="658"/>
      <c r="S966" s="411"/>
      <c r="T966" s="411"/>
      <c r="U966" s="659"/>
      <c r="V966" s="659"/>
      <c r="W966" s="411"/>
      <c r="X966" s="411"/>
      <c r="Y966" s="411"/>
      <c r="Z966" s="411"/>
      <c r="AA966" s="411"/>
      <c r="AB966" s="411"/>
      <c r="AC966" s="411"/>
      <c r="AD966" s="411"/>
      <c r="AE966" s="411"/>
    </row>
    <row r="967">
      <c r="A967" s="656"/>
      <c r="B967" s="411"/>
      <c r="C967" s="411"/>
      <c r="D967" s="411"/>
      <c r="E967" s="656"/>
      <c r="F967" s="411"/>
      <c r="G967" s="411"/>
      <c r="H967" s="411"/>
      <c r="I967" s="411"/>
      <c r="J967" s="411"/>
      <c r="K967" s="657"/>
      <c r="L967" s="657"/>
      <c r="M967" s="657"/>
      <c r="N967" s="657"/>
      <c r="O967" s="411"/>
      <c r="P967" s="411"/>
      <c r="Q967" s="411"/>
      <c r="R967" s="658"/>
      <c r="S967" s="411"/>
      <c r="T967" s="411"/>
      <c r="U967" s="659"/>
      <c r="V967" s="659"/>
      <c r="W967" s="411"/>
      <c r="X967" s="411"/>
      <c r="Y967" s="411"/>
      <c r="Z967" s="411"/>
      <c r="AA967" s="411"/>
      <c r="AB967" s="411"/>
      <c r="AC967" s="411"/>
      <c r="AD967" s="411"/>
      <c r="AE967" s="411"/>
    </row>
    <row r="968">
      <c r="A968" s="656"/>
      <c r="B968" s="411"/>
      <c r="C968" s="411"/>
      <c r="D968" s="411"/>
      <c r="E968" s="656"/>
      <c r="F968" s="411"/>
      <c r="G968" s="411"/>
      <c r="H968" s="411"/>
      <c r="I968" s="411"/>
      <c r="J968" s="411"/>
      <c r="K968" s="657"/>
      <c r="L968" s="657"/>
      <c r="M968" s="657"/>
      <c r="N968" s="657"/>
      <c r="O968" s="411"/>
      <c r="P968" s="411"/>
      <c r="Q968" s="411"/>
      <c r="R968" s="658"/>
      <c r="S968" s="411"/>
      <c r="T968" s="411"/>
      <c r="U968" s="659"/>
      <c r="V968" s="659"/>
      <c r="W968" s="411"/>
      <c r="X968" s="411"/>
      <c r="Y968" s="411"/>
      <c r="Z968" s="411"/>
      <c r="AA968" s="411"/>
      <c r="AB968" s="411"/>
      <c r="AC968" s="411"/>
      <c r="AD968" s="411"/>
      <c r="AE968" s="411"/>
    </row>
    <row r="969">
      <c r="A969" s="656"/>
      <c r="B969" s="411"/>
      <c r="C969" s="411"/>
      <c r="D969" s="411"/>
      <c r="E969" s="656"/>
      <c r="F969" s="411"/>
      <c r="G969" s="411"/>
      <c r="H969" s="411"/>
      <c r="I969" s="411"/>
      <c r="J969" s="411"/>
      <c r="K969" s="657"/>
      <c r="L969" s="657"/>
      <c r="M969" s="657"/>
      <c r="N969" s="657"/>
      <c r="O969" s="411"/>
      <c r="P969" s="411"/>
      <c r="Q969" s="411"/>
      <c r="R969" s="658"/>
      <c r="S969" s="411"/>
      <c r="T969" s="411"/>
      <c r="U969" s="659"/>
      <c r="V969" s="659"/>
      <c r="W969" s="411"/>
      <c r="X969" s="411"/>
      <c r="Y969" s="411"/>
      <c r="Z969" s="411"/>
      <c r="AA969" s="411"/>
      <c r="AB969" s="411"/>
      <c r="AC969" s="411"/>
      <c r="AD969" s="411"/>
      <c r="AE969" s="411"/>
    </row>
    <row r="970">
      <c r="A970" s="656"/>
      <c r="B970" s="411"/>
      <c r="C970" s="411"/>
      <c r="D970" s="411"/>
      <c r="E970" s="656"/>
      <c r="F970" s="411"/>
      <c r="G970" s="411"/>
      <c r="H970" s="411"/>
      <c r="I970" s="411"/>
      <c r="J970" s="411"/>
      <c r="K970" s="657"/>
      <c r="L970" s="657"/>
      <c r="M970" s="657"/>
      <c r="N970" s="657"/>
      <c r="O970" s="411"/>
      <c r="P970" s="411"/>
      <c r="Q970" s="411"/>
      <c r="R970" s="658"/>
      <c r="S970" s="411"/>
      <c r="T970" s="411"/>
      <c r="U970" s="659"/>
      <c r="V970" s="659"/>
      <c r="W970" s="411"/>
      <c r="X970" s="411"/>
      <c r="Y970" s="411"/>
      <c r="Z970" s="411"/>
      <c r="AA970" s="411"/>
      <c r="AB970" s="411"/>
      <c r="AC970" s="411"/>
      <c r="AD970" s="411"/>
      <c r="AE970" s="411"/>
    </row>
    <row r="971">
      <c r="A971" s="656"/>
      <c r="B971" s="411"/>
      <c r="C971" s="411"/>
      <c r="D971" s="411"/>
      <c r="E971" s="656"/>
      <c r="F971" s="411"/>
      <c r="G971" s="411"/>
      <c r="H971" s="411"/>
      <c r="I971" s="411"/>
      <c r="J971" s="411"/>
      <c r="K971" s="657"/>
      <c r="L971" s="657"/>
      <c r="M971" s="657"/>
      <c r="N971" s="657"/>
      <c r="O971" s="411"/>
      <c r="P971" s="411"/>
      <c r="Q971" s="411"/>
      <c r="R971" s="658"/>
      <c r="S971" s="411"/>
      <c r="T971" s="411"/>
      <c r="U971" s="659"/>
      <c r="V971" s="659"/>
      <c r="W971" s="411"/>
      <c r="X971" s="411"/>
      <c r="Y971" s="411"/>
      <c r="Z971" s="411"/>
      <c r="AA971" s="411"/>
      <c r="AB971" s="411"/>
      <c r="AC971" s="411"/>
      <c r="AD971" s="411"/>
      <c r="AE971" s="411"/>
    </row>
    <row r="972">
      <c r="A972" s="656"/>
      <c r="B972" s="411"/>
      <c r="C972" s="411"/>
      <c r="D972" s="411"/>
      <c r="E972" s="656"/>
      <c r="F972" s="411"/>
      <c r="G972" s="411"/>
      <c r="H972" s="411"/>
      <c r="I972" s="411"/>
      <c r="J972" s="411"/>
      <c r="K972" s="657"/>
      <c r="L972" s="657"/>
      <c r="M972" s="657"/>
      <c r="N972" s="657"/>
      <c r="O972" s="411"/>
      <c r="P972" s="411"/>
      <c r="Q972" s="411"/>
      <c r="R972" s="658"/>
      <c r="S972" s="411"/>
      <c r="T972" s="411"/>
      <c r="U972" s="659"/>
      <c r="V972" s="659"/>
      <c r="W972" s="411"/>
      <c r="X972" s="411"/>
      <c r="Y972" s="411"/>
      <c r="Z972" s="411"/>
      <c r="AA972" s="411"/>
      <c r="AB972" s="411"/>
      <c r="AC972" s="411"/>
      <c r="AD972" s="411"/>
      <c r="AE972" s="411"/>
    </row>
    <row r="973">
      <c r="A973" s="656"/>
      <c r="B973" s="411"/>
      <c r="C973" s="411"/>
      <c r="D973" s="411"/>
      <c r="E973" s="656"/>
      <c r="F973" s="411"/>
      <c r="G973" s="411"/>
      <c r="H973" s="411"/>
      <c r="I973" s="411"/>
      <c r="J973" s="411"/>
      <c r="K973" s="657"/>
      <c r="L973" s="657"/>
      <c r="M973" s="657"/>
      <c r="N973" s="657"/>
      <c r="O973" s="411"/>
      <c r="P973" s="411"/>
      <c r="Q973" s="411"/>
      <c r="R973" s="658"/>
      <c r="S973" s="411"/>
      <c r="T973" s="411"/>
      <c r="U973" s="659"/>
      <c r="V973" s="659"/>
      <c r="W973" s="411"/>
      <c r="X973" s="411"/>
      <c r="Y973" s="411"/>
      <c r="Z973" s="411"/>
      <c r="AA973" s="411"/>
      <c r="AB973" s="411"/>
      <c r="AC973" s="411"/>
      <c r="AD973" s="411"/>
      <c r="AE973" s="411"/>
    </row>
    <row r="974">
      <c r="A974" s="656"/>
      <c r="B974" s="411"/>
      <c r="C974" s="411"/>
      <c r="D974" s="411"/>
      <c r="E974" s="656"/>
      <c r="F974" s="411"/>
      <c r="G974" s="411"/>
      <c r="H974" s="411"/>
      <c r="I974" s="411"/>
      <c r="J974" s="411"/>
      <c r="K974" s="657"/>
      <c r="L974" s="657"/>
      <c r="M974" s="657"/>
      <c r="N974" s="657"/>
      <c r="O974" s="411"/>
      <c r="P974" s="411"/>
      <c r="Q974" s="411"/>
      <c r="R974" s="658"/>
      <c r="S974" s="411"/>
      <c r="T974" s="411"/>
      <c r="U974" s="659"/>
      <c r="V974" s="659"/>
      <c r="W974" s="411"/>
      <c r="X974" s="411"/>
      <c r="Y974" s="411"/>
      <c r="Z974" s="411"/>
      <c r="AA974" s="411"/>
      <c r="AB974" s="411"/>
      <c r="AC974" s="411"/>
      <c r="AD974" s="411"/>
      <c r="AE974" s="411"/>
    </row>
    <row r="975">
      <c r="A975" s="656"/>
      <c r="B975" s="411"/>
      <c r="C975" s="411"/>
      <c r="D975" s="411"/>
      <c r="E975" s="656"/>
      <c r="F975" s="411"/>
      <c r="G975" s="411"/>
      <c r="H975" s="411"/>
      <c r="I975" s="411"/>
      <c r="J975" s="411"/>
      <c r="K975" s="657"/>
      <c r="L975" s="657"/>
      <c r="M975" s="657"/>
      <c r="N975" s="657"/>
      <c r="O975" s="411"/>
      <c r="P975" s="411"/>
      <c r="Q975" s="411"/>
      <c r="R975" s="658"/>
      <c r="S975" s="411"/>
      <c r="T975" s="411"/>
      <c r="U975" s="659"/>
      <c r="V975" s="659"/>
      <c r="W975" s="411"/>
      <c r="X975" s="411"/>
      <c r="Y975" s="411"/>
      <c r="Z975" s="411"/>
      <c r="AA975" s="411"/>
      <c r="AB975" s="411"/>
      <c r="AC975" s="411"/>
      <c r="AD975" s="411"/>
      <c r="AE975" s="411"/>
    </row>
    <row r="976">
      <c r="A976" s="656"/>
      <c r="B976" s="411"/>
      <c r="C976" s="411"/>
      <c r="D976" s="411"/>
      <c r="E976" s="656"/>
      <c r="F976" s="411"/>
      <c r="G976" s="411"/>
      <c r="H976" s="411"/>
      <c r="I976" s="411"/>
      <c r="J976" s="411"/>
      <c r="K976" s="657"/>
      <c r="L976" s="657"/>
      <c r="M976" s="657"/>
      <c r="N976" s="657"/>
      <c r="O976" s="411"/>
      <c r="P976" s="411"/>
      <c r="Q976" s="411"/>
      <c r="R976" s="658"/>
      <c r="S976" s="411"/>
      <c r="T976" s="411"/>
      <c r="U976" s="659"/>
      <c r="V976" s="659"/>
      <c r="W976" s="411"/>
      <c r="X976" s="411"/>
      <c r="Y976" s="411"/>
      <c r="Z976" s="411"/>
      <c r="AA976" s="411"/>
      <c r="AB976" s="411"/>
      <c r="AC976" s="411"/>
      <c r="AD976" s="411"/>
      <c r="AE976" s="411"/>
    </row>
    <row r="977">
      <c r="A977" s="656"/>
      <c r="B977" s="411"/>
      <c r="C977" s="411"/>
      <c r="D977" s="411"/>
      <c r="E977" s="656"/>
      <c r="F977" s="411"/>
      <c r="G977" s="411"/>
      <c r="H977" s="411"/>
      <c r="I977" s="411"/>
      <c r="J977" s="411"/>
      <c r="K977" s="657"/>
      <c r="L977" s="657"/>
      <c r="M977" s="657"/>
      <c r="N977" s="657"/>
      <c r="O977" s="411"/>
      <c r="P977" s="411"/>
      <c r="Q977" s="411"/>
      <c r="R977" s="658"/>
      <c r="S977" s="411"/>
      <c r="T977" s="411"/>
      <c r="U977" s="659"/>
      <c r="V977" s="659"/>
      <c r="W977" s="411"/>
      <c r="X977" s="411"/>
      <c r="Y977" s="411"/>
      <c r="Z977" s="411"/>
      <c r="AA977" s="411"/>
      <c r="AB977" s="411"/>
      <c r="AC977" s="411"/>
      <c r="AD977" s="411"/>
      <c r="AE977" s="411"/>
    </row>
    <row r="978">
      <c r="A978" s="656"/>
      <c r="B978" s="411"/>
      <c r="C978" s="411"/>
      <c r="D978" s="411"/>
      <c r="E978" s="656"/>
      <c r="F978" s="411"/>
      <c r="G978" s="411"/>
      <c r="H978" s="411"/>
      <c r="I978" s="411"/>
      <c r="J978" s="411"/>
      <c r="K978" s="657"/>
      <c r="L978" s="657"/>
      <c r="M978" s="657"/>
      <c r="N978" s="657"/>
      <c r="O978" s="411"/>
      <c r="P978" s="411"/>
      <c r="Q978" s="411"/>
      <c r="R978" s="658"/>
      <c r="S978" s="411"/>
      <c r="T978" s="411"/>
      <c r="U978" s="659"/>
      <c r="V978" s="659"/>
      <c r="W978" s="411"/>
      <c r="X978" s="411"/>
      <c r="Y978" s="411"/>
      <c r="Z978" s="411"/>
      <c r="AA978" s="411"/>
      <c r="AB978" s="411"/>
      <c r="AC978" s="411"/>
      <c r="AD978" s="411"/>
      <c r="AE978" s="411"/>
    </row>
    <row r="979">
      <c r="A979" s="656"/>
      <c r="B979" s="411"/>
      <c r="C979" s="411"/>
      <c r="D979" s="411"/>
      <c r="E979" s="656"/>
      <c r="F979" s="411"/>
      <c r="G979" s="411"/>
      <c r="H979" s="411"/>
      <c r="I979" s="411"/>
      <c r="J979" s="411"/>
      <c r="K979" s="657"/>
      <c r="L979" s="657"/>
      <c r="M979" s="657"/>
      <c r="N979" s="657"/>
      <c r="O979" s="411"/>
      <c r="P979" s="411"/>
      <c r="Q979" s="411"/>
      <c r="R979" s="658"/>
      <c r="S979" s="411"/>
      <c r="T979" s="411"/>
      <c r="U979" s="659"/>
      <c r="V979" s="659"/>
      <c r="W979" s="411"/>
      <c r="X979" s="411"/>
      <c r="Y979" s="411"/>
      <c r="Z979" s="411"/>
      <c r="AA979" s="411"/>
      <c r="AB979" s="411"/>
      <c r="AC979" s="411"/>
      <c r="AD979" s="411"/>
      <c r="AE979" s="411"/>
    </row>
    <row r="980">
      <c r="A980" s="656"/>
      <c r="B980" s="411"/>
      <c r="C980" s="411"/>
      <c r="D980" s="411"/>
      <c r="E980" s="656"/>
      <c r="F980" s="411"/>
      <c r="G980" s="411"/>
      <c r="H980" s="411"/>
      <c r="I980" s="411"/>
      <c r="J980" s="411"/>
      <c r="K980" s="657"/>
      <c r="L980" s="657"/>
      <c r="M980" s="657"/>
      <c r="N980" s="657"/>
      <c r="O980" s="411"/>
      <c r="P980" s="411"/>
      <c r="Q980" s="411"/>
      <c r="R980" s="658"/>
      <c r="S980" s="411"/>
      <c r="T980" s="411"/>
      <c r="U980" s="659"/>
      <c r="V980" s="659"/>
      <c r="W980" s="411"/>
      <c r="X980" s="411"/>
      <c r="Y980" s="411"/>
      <c r="Z980" s="411"/>
      <c r="AA980" s="411"/>
      <c r="AB980" s="411"/>
      <c r="AC980" s="411"/>
      <c r="AD980" s="411"/>
      <c r="AE980" s="411"/>
    </row>
    <row r="981">
      <c r="A981" s="656"/>
      <c r="B981" s="411"/>
      <c r="C981" s="411"/>
      <c r="D981" s="411"/>
      <c r="E981" s="656"/>
      <c r="F981" s="411"/>
      <c r="G981" s="411"/>
      <c r="H981" s="411"/>
      <c r="I981" s="411"/>
      <c r="J981" s="411"/>
      <c r="K981" s="657"/>
      <c r="L981" s="657"/>
      <c r="M981" s="657"/>
      <c r="N981" s="657"/>
      <c r="O981" s="411"/>
      <c r="P981" s="411"/>
      <c r="Q981" s="411"/>
      <c r="R981" s="658"/>
      <c r="S981" s="411"/>
      <c r="T981" s="411"/>
      <c r="U981" s="659"/>
      <c r="V981" s="659"/>
      <c r="W981" s="411"/>
      <c r="X981" s="411"/>
      <c r="Y981" s="411"/>
      <c r="Z981" s="411"/>
      <c r="AA981" s="411"/>
      <c r="AB981" s="411"/>
      <c r="AC981" s="411"/>
      <c r="AD981" s="411"/>
      <c r="AE981" s="411"/>
    </row>
    <row r="982">
      <c r="A982" s="656"/>
      <c r="B982" s="411"/>
      <c r="C982" s="411"/>
      <c r="D982" s="411"/>
      <c r="E982" s="656"/>
      <c r="F982" s="411"/>
      <c r="G982" s="411"/>
      <c r="H982" s="411"/>
      <c r="I982" s="411"/>
      <c r="J982" s="411"/>
      <c r="K982" s="657"/>
      <c r="L982" s="657"/>
      <c r="M982" s="657"/>
      <c r="N982" s="657"/>
      <c r="O982" s="411"/>
      <c r="P982" s="411"/>
      <c r="Q982" s="411"/>
      <c r="R982" s="658"/>
      <c r="S982" s="411"/>
      <c r="T982" s="411"/>
      <c r="U982" s="659"/>
      <c r="V982" s="659"/>
      <c r="W982" s="411"/>
      <c r="X982" s="411"/>
      <c r="Y982" s="411"/>
      <c r="Z982" s="411"/>
      <c r="AA982" s="411"/>
      <c r="AB982" s="411"/>
      <c r="AC982" s="411"/>
      <c r="AD982" s="411"/>
      <c r="AE982" s="411"/>
    </row>
    <row r="983">
      <c r="A983" s="656"/>
      <c r="B983" s="411"/>
      <c r="C983" s="411"/>
      <c r="D983" s="411"/>
      <c r="E983" s="656"/>
      <c r="F983" s="411"/>
      <c r="G983" s="411"/>
      <c r="H983" s="411"/>
      <c r="I983" s="411"/>
      <c r="J983" s="411"/>
      <c r="K983" s="657"/>
      <c r="L983" s="657"/>
      <c r="M983" s="657"/>
      <c r="N983" s="657"/>
      <c r="O983" s="411"/>
      <c r="P983" s="411"/>
      <c r="Q983" s="411"/>
      <c r="R983" s="658"/>
      <c r="S983" s="411"/>
      <c r="T983" s="411"/>
      <c r="U983" s="659"/>
      <c r="V983" s="659"/>
      <c r="W983" s="411"/>
      <c r="X983" s="411"/>
      <c r="Y983" s="411"/>
      <c r="Z983" s="411"/>
      <c r="AA983" s="411"/>
      <c r="AB983" s="411"/>
      <c r="AC983" s="411"/>
      <c r="AD983" s="411"/>
      <c r="AE983" s="411"/>
    </row>
    <row r="984">
      <c r="A984" s="656"/>
      <c r="B984" s="411"/>
      <c r="C984" s="411"/>
      <c r="D984" s="411"/>
      <c r="E984" s="656"/>
      <c r="F984" s="411"/>
      <c r="G984" s="411"/>
      <c r="H984" s="411"/>
      <c r="I984" s="411"/>
      <c r="J984" s="411"/>
      <c r="K984" s="657"/>
      <c r="L984" s="657"/>
      <c r="M984" s="657"/>
      <c r="N984" s="657"/>
      <c r="O984" s="411"/>
      <c r="P984" s="411"/>
      <c r="Q984" s="411"/>
      <c r="R984" s="658"/>
      <c r="S984" s="411"/>
      <c r="T984" s="411"/>
      <c r="U984" s="659"/>
      <c r="V984" s="659"/>
      <c r="W984" s="411"/>
      <c r="X984" s="411"/>
      <c r="Y984" s="411"/>
      <c r="Z984" s="411"/>
      <c r="AA984" s="411"/>
      <c r="AB984" s="411"/>
      <c r="AC984" s="411"/>
      <c r="AD984" s="411"/>
      <c r="AE984" s="411"/>
    </row>
    <row r="985">
      <c r="A985" s="656"/>
      <c r="B985" s="411"/>
      <c r="C985" s="411"/>
      <c r="D985" s="411"/>
      <c r="E985" s="656"/>
      <c r="F985" s="411"/>
      <c r="G985" s="411"/>
      <c r="H985" s="411"/>
      <c r="I985" s="411"/>
      <c r="J985" s="411"/>
      <c r="K985" s="657"/>
      <c r="L985" s="657"/>
      <c r="M985" s="657"/>
      <c r="N985" s="657"/>
      <c r="O985" s="411"/>
      <c r="P985" s="411"/>
      <c r="Q985" s="411"/>
      <c r="R985" s="658"/>
      <c r="S985" s="411"/>
      <c r="T985" s="411"/>
      <c r="U985" s="659"/>
      <c r="V985" s="659"/>
      <c r="W985" s="411"/>
      <c r="X985" s="411"/>
      <c r="Y985" s="411"/>
      <c r="Z985" s="411"/>
      <c r="AA985" s="411"/>
      <c r="AB985" s="411"/>
      <c r="AC985" s="411"/>
      <c r="AD985" s="411"/>
      <c r="AE985" s="411"/>
    </row>
    <row r="986">
      <c r="A986" s="656"/>
      <c r="B986" s="411"/>
      <c r="C986" s="411"/>
      <c r="D986" s="411"/>
      <c r="E986" s="656"/>
      <c r="F986" s="411"/>
      <c r="G986" s="411"/>
      <c r="H986" s="411"/>
      <c r="I986" s="411"/>
      <c r="J986" s="411"/>
      <c r="K986" s="657"/>
      <c r="L986" s="657"/>
      <c r="M986" s="657"/>
      <c r="N986" s="657"/>
      <c r="O986" s="411"/>
      <c r="P986" s="411"/>
      <c r="Q986" s="411"/>
      <c r="R986" s="658"/>
      <c r="S986" s="411"/>
      <c r="T986" s="411"/>
      <c r="U986" s="659"/>
      <c r="V986" s="659"/>
      <c r="W986" s="411"/>
      <c r="X986" s="411"/>
      <c r="Y986" s="411"/>
      <c r="Z986" s="411"/>
      <c r="AA986" s="411"/>
      <c r="AB986" s="411"/>
      <c r="AC986" s="411"/>
      <c r="AD986" s="411"/>
      <c r="AE986" s="411"/>
    </row>
    <row r="987">
      <c r="A987" s="656"/>
      <c r="B987" s="411"/>
      <c r="C987" s="411"/>
      <c r="D987" s="411"/>
      <c r="E987" s="656"/>
      <c r="F987" s="411"/>
      <c r="G987" s="411"/>
      <c r="H987" s="411"/>
      <c r="I987" s="411"/>
      <c r="J987" s="411"/>
      <c r="K987" s="657"/>
      <c r="L987" s="657"/>
      <c r="M987" s="657"/>
      <c r="N987" s="657"/>
      <c r="O987" s="411"/>
      <c r="P987" s="411"/>
      <c r="Q987" s="411"/>
      <c r="R987" s="658"/>
      <c r="S987" s="411"/>
      <c r="T987" s="411"/>
      <c r="U987" s="659"/>
      <c r="V987" s="659"/>
      <c r="W987" s="411"/>
      <c r="X987" s="411"/>
      <c r="Y987" s="411"/>
      <c r="Z987" s="411"/>
      <c r="AA987" s="411"/>
      <c r="AB987" s="411"/>
      <c r="AC987" s="411"/>
      <c r="AD987" s="411"/>
      <c r="AE987" s="411"/>
    </row>
    <row r="988">
      <c r="A988" s="656"/>
      <c r="B988" s="411"/>
      <c r="C988" s="411"/>
      <c r="D988" s="411"/>
      <c r="E988" s="656"/>
      <c r="F988" s="411"/>
      <c r="G988" s="411"/>
      <c r="H988" s="411"/>
      <c r="I988" s="411"/>
      <c r="J988" s="411"/>
      <c r="K988" s="657"/>
      <c r="L988" s="657"/>
      <c r="M988" s="657"/>
      <c r="N988" s="657"/>
      <c r="O988" s="411"/>
      <c r="P988" s="411"/>
      <c r="Q988" s="411"/>
      <c r="R988" s="658"/>
      <c r="S988" s="411"/>
      <c r="T988" s="411"/>
      <c r="U988" s="659"/>
      <c r="V988" s="659"/>
      <c r="W988" s="411"/>
      <c r="X988" s="411"/>
      <c r="Y988" s="411"/>
      <c r="Z988" s="411"/>
      <c r="AA988" s="411"/>
      <c r="AB988" s="411"/>
      <c r="AC988" s="411"/>
      <c r="AD988" s="411"/>
      <c r="AE988" s="411"/>
    </row>
    <row r="989">
      <c r="A989" s="656"/>
      <c r="B989" s="411"/>
      <c r="C989" s="411"/>
      <c r="D989" s="411"/>
      <c r="E989" s="656"/>
      <c r="F989" s="411"/>
      <c r="G989" s="411"/>
      <c r="H989" s="411"/>
      <c r="I989" s="411"/>
      <c r="J989" s="411"/>
      <c r="K989" s="657"/>
      <c r="L989" s="657"/>
      <c r="M989" s="657"/>
      <c r="N989" s="657"/>
      <c r="O989" s="411"/>
      <c r="P989" s="411"/>
      <c r="Q989" s="411"/>
      <c r="R989" s="658"/>
      <c r="S989" s="411"/>
      <c r="T989" s="411"/>
      <c r="U989" s="659"/>
      <c r="V989" s="659"/>
      <c r="W989" s="411"/>
      <c r="X989" s="411"/>
      <c r="Y989" s="411"/>
      <c r="Z989" s="411"/>
      <c r="AA989" s="411"/>
      <c r="AB989" s="411"/>
      <c r="AC989" s="411"/>
      <c r="AD989" s="411"/>
      <c r="AE989" s="411"/>
    </row>
    <row r="990">
      <c r="A990" s="656"/>
      <c r="B990" s="411"/>
      <c r="C990" s="411"/>
      <c r="D990" s="411"/>
      <c r="E990" s="656"/>
      <c r="F990" s="411"/>
      <c r="G990" s="411"/>
      <c r="H990" s="411"/>
      <c r="I990" s="411"/>
      <c r="J990" s="411"/>
      <c r="K990" s="657"/>
      <c r="L990" s="657"/>
      <c r="M990" s="657"/>
      <c r="N990" s="657"/>
      <c r="O990" s="411"/>
      <c r="P990" s="411"/>
      <c r="Q990" s="411"/>
      <c r="R990" s="658"/>
      <c r="S990" s="411"/>
      <c r="T990" s="411"/>
      <c r="U990" s="659"/>
      <c r="V990" s="659"/>
      <c r="W990" s="411"/>
      <c r="X990" s="411"/>
      <c r="Y990" s="411"/>
      <c r="Z990" s="411"/>
      <c r="AA990" s="411"/>
      <c r="AB990" s="411"/>
      <c r="AC990" s="411"/>
      <c r="AD990" s="411"/>
      <c r="AE990" s="411"/>
    </row>
    <row r="991">
      <c r="A991" s="656"/>
      <c r="B991" s="411"/>
      <c r="C991" s="411"/>
      <c r="D991" s="411"/>
      <c r="E991" s="656"/>
      <c r="F991" s="411"/>
      <c r="G991" s="411"/>
      <c r="H991" s="411"/>
      <c r="I991" s="411"/>
      <c r="J991" s="411"/>
      <c r="K991" s="657"/>
      <c r="L991" s="657"/>
      <c r="M991" s="657"/>
      <c r="N991" s="657"/>
      <c r="O991" s="411"/>
      <c r="P991" s="411"/>
      <c r="Q991" s="411"/>
      <c r="R991" s="658"/>
      <c r="S991" s="411"/>
      <c r="T991" s="411"/>
      <c r="U991" s="659"/>
      <c r="V991" s="659"/>
      <c r="W991" s="411"/>
      <c r="X991" s="411"/>
      <c r="Y991" s="411"/>
      <c r="Z991" s="411"/>
      <c r="AA991" s="411"/>
      <c r="AB991" s="411"/>
      <c r="AC991" s="411"/>
      <c r="AD991" s="411"/>
      <c r="AE991" s="411"/>
    </row>
    <row r="992">
      <c r="A992" s="656"/>
      <c r="B992" s="411"/>
      <c r="C992" s="411"/>
      <c r="D992" s="411"/>
      <c r="E992" s="656"/>
      <c r="F992" s="411"/>
      <c r="G992" s="411"/>
      <c r="H992" s="411"/>
      <c r="I992" s="411"/>
      <c r="J992" s="411"/>
      <c r="K992" s="657"/>
      <c r="L992" s="657"/>
      <c r="M992" s="657"/>
      <c r="N992" s="657"/>
      <c r="O992" s="411"/>
      <c r="P992" s="411"/>
      <c r="Q992" s="411"/>
      <c r="R992" s="658"/>
      <c r="S992" s="411"/>
      <c r="T992" s="411"/>
      <c r="U992" s="659"/>
      <c r="V992" s="659"/>
      <c r="W992" s="411"/>
      <c r="X992" s="411"/>
      <c r="Y992" s="411"/>
      <c r="Z992" s="411"/>
      <c r="AA992" s="411"/>
      <c r="AB992" s="411"/>
      <c r="AC992" s="411"/>
      <c r="AD992" s="411"/>
      <c r="AE992" s="411"/>
    </row>
    <row r="993">
      <c r="A993" s="656"/>
      <c r="B993" s="411"/>
      <c r="C993" s="411"/>
      <c r="D993" s="411"/>
      <c r="E993" s="656"/>
      <c r="F993" s="411"/>
      <c r="G993" s="411"/>
      <c r="H993" s="411"/>
      <c r="I993" s="411"/>
      <c r="J993" s="411"/>
      <c r="K993" s="657"/>
      <c r="L993" s="657"/>
      <c r="M993" s="657"/>
      <c r="N993" s="657"/>
      <c r="O993" s="411"/>
      <c r="P993" s="411"/>
      <c r="Q993" s="411"/>
      <c r="R993" s="658"/>
      <c r="S993" s="411"/>
      <c r="T993" s="411"/>
      <c r="U993" s="659"/>
      <c r="V993" s="659"/>
      <c r="W993" s="411"/>
      <c r="X993" s="411"/>
      <c r="Y993" s="411"/>
      <c r="Z993" s="411"/>
      <c r="AA993" s="411"/>
      <c r="AB993" s="411"/>
      <c r="AC993" s="411"/>
      <c r="AD993" s="411"/>
      <c r="AE993" s="411"/>
    </row>
    <row r="994">
      <c r="A994" s="656"/>
      <c r="B994" s="411"/>
      <c r="C994" s="411"/>
      <c r="D994" s="411"/>
      <c r="E994" s="656"/>
      <c r="F994" s="411"/>
      <c r="G994" s="411"/>
      <c r="H994" s="411"/>
      <c r="I994" s="411"/>
      <c r="J994" s="411"/>
      <c r="K994" s="657"/>
      <c r="L994" s="657"/>
      <c r="M994" s="657"/>
      <c r="N994" s="657"/>
      <c r="O994" s="411"/>
      <c r="P994" s="411"/>
      <c r="Q994" s="411"/>
      <c r="R994" s="658"/>
      <c r="S994" s="411"/>
      <c r="T994" s="411"/>
      <c r="U994" s="659"/>
      <c r="V994" s="659"/>
      <c r="W994" s="411"/>
      <c r="X994" s="411"/>
      <c r="Y994" s="411"/>
      <c r="Z994" s="411"/>
      <c r="AA994" s="411"/>
      <c r="AB994" s="411"/>
      <c r="AC994" s="411"/>
      <c r="AD994" s="411"/>
      <c r="AE994" s="411"/>
    </row>
    <row r="995">
      <c r="A995" s="656"/>
      <c r="B995" s="411"/>
      <c r="C995" s="411"/>
      <c r="D995" s="411"/>
      <c r="E995" s="656"/>
      <c r="F995" s="411"/>
      <c r="G995" s="411"/>
      <c r="H995" s="411"/>
      <c r="I995" s="411"/>
      <c r="J995" s="411"/>
      <c r="K995" s="657"/>
      <c r="L995" s="657"/>
      <c r="M995" s="657"/>
      <c r="N995" s="657"/>
      <c r="O995" s="411"/>
      <c r="P995" s="411"/>
      <c r="Q995" s="411"/>
      <c r="R995" s="658"/>
      <c r="S995" s="411"/>
      <c r="T995" s="411"/>
      <c r="U995" s="659"/>
      <c r="V995" s="659"/>
      <c r="W995" s="411"/>
      <c r="X995" s="411"/>
      <c r="Y995" s="411"/>
      <c r="Z995" s="411"/>
      <c r="AA995" s="411"/>
      <c r="AB995" s="411"/>
      <c r="AC995" s="411"/>
      <c r="AD995" s="411"/>
      <c r="AE995" s="411"/>
    </row>
    <row r="996">
      <c r="A996" s="656"/>
      <c r="B996" s="411"/>
      <c r="C996" s="411"/>
      <c r="D996" s="411"/>
      <c r="E996" s="656"/>
      <c r="F996" s="411"/>
      <c r="G996" s="411"/>
      <c r="H996" s="411"/>
      <c r="I996" s="411"/>
      <c r="J996" s="411"/>
      <c r="K996" s="657"/>
      <c r="L996" s="657"/>
      <c r="M996" s="657"/>
      <c r="N996" s="657"/>
      <c r="O996" s="411"/>
      <c r="P996" s="411"/>
      <c r="Q996" s="411"/>
      <c r="R996" s="658"/>
      <c r="S996" s="411"/>
      <c r="T996" s="411"/>
      <c r="U996" s="659"/>
      <c r="V996" s="659"/>
      <c r="W996" s="411"/>
      <c r="X996" s="411"/>
      <c r="Y996" s="411"/>
      <c r="Z996" s="411"/>
      <c r="AA996" s="411"/>
      <c r="AB996" s="411"/>
      <c r="AC996" s="411"/>
      <c r="AD996" s="411"/>
      <c r="AE996" s="411"/>
    </row>
    <row r="997">
      <c r="A997" s="656"/>
      <c r="B997" s="411"/>
      <c r="C997" s="411"/>
      <c r="D997" s="411"/>
      <c r="E997" s="656"/>
      <c r="F997" s="411"/>
      <c r="G997" s="411"/>
      <c r="H997" s="411"/>
      <c r="I997" s="411"/>
      <c r="J997" s="411"/>
      <c r="K997" s="657"/>
      <c r="L997" s="657"/>
      <c r="M997" s="657"/>
      <c r="N997" s="657"/>
      <c r="O997" s="411"/>
      <c r="P997" s="411"/>
      <c r="Q997" s="411"/>
      <c r="R997" s="658"/>
      <c r="S997" s="411"/>
      <c r="T997" s="411"/>
      <c r="U997" s="659"/>
      <c r="V997" s="659"/>
      <c r="W997" s="411"/>
      <c r="X997" s="411"/>
      <c r="Y997" s="411"/>
      <c r="Z997" s="411"/>
      <c r="AA997" s="411"/>
      <c r="AB997" s="411"/>
      <c r="AC997" s="411"/>
      <c r="AD997" s="411"/>
      <c r="AE997" s="411"/>
    </row>
    <row r="998">
      <c r="A998" s="656"/>
      <c r="B998" s="411"/>
      <c r="C998" s="411"/>
      <c r="D998" s="411"/>
      <c r="E998" s="656"/>
      <c r="F998" s="411"/>
      <c r="G998" s="411"/>
      <c r="H998" s="411"/>
      <c r="I998" s="411"/>
      <c r="J998" s="411"/>
      <c r="K998" s="657"/>
      <c r="L998" s="657"/>
      <c r="M998" s="657"/>
      <c r="N998" s="657"/>
      <c r="O998" s="411"/>
      <c r="P998" s="411"/>
      <c r="Q998" s="411"/>
      <c r="R998" s="658"/>
      <c r="S998" s="411"/>
      <c r="T998" s="411"/>
      <c r="U998" s="659"/>
      <c r="V998" s="659"/>
      <c r="W998" s="411"/>
      <c r="X998" s="411"/>
      <c r="Y998" s="411"/>
      <c r="Z998" s="411"/>
      <c r="AA998" s="411"/>
      <c r="AB998" s="411"/>
      <c r="AC998" s="411"/>
      <c r="AD998" s="411"/>
      <c r="AE998" s="411"/>
    </row>
    <row r="999">
      <c r="A999" s="656"/>
      <c r="B999" s="411"/>
      <c r="C999" s="411"/>
      <c r="D999" s="411"/>
      <c r="E999" s="656"/>
      <c r="F999" s="411"/>
      <c r="G999" s="411"/>
      <c r="H999" s="411"/>
      <c r="I999" s="411"/>
      <c r="J999" s="411"/>
      <c r="K999" s="657"/>
      <c r="L999" s="657"/>
      <c r="M999" s="657"/>
      <c r="N999" s="657"/>
      <c r="O999" s="411"/>
      <c r="P999" s="411"/>
      <c r="Q999" s="411"/>
      <c r="R999" s="658"/>
      <c r="S999" s="411"/>
      <c r="T999" s="411"/>
      <c r="U999" s="659"/>
      <c r="V999" s="659"/>
      <c r="W999" s="411"/>
      <c r="X999" s="411"/>
      <c r="Y999" s="411"/>
      <c r="Z999" s="411"/>
      <c r="AA999" s="411"/>
      <c r="AB999" s="411"/>
      <c r="AC999" s="411"/>
      <c r="AD999" s="411"/>
      <c r="AE999" s="411"/>
    </row>
    <row r="1000">
      <c r="A1000" s="656"/>
      <c r="B1000" s="411"/>
      <c r="C1000" s="411"/>
      <c r="D1000" s="411"/>
      <c r="E1000" s="656"/>
      <c r="F1000" s="411"/>
      <c r="G1000" s="411"/>
      <c r="H1000" s="411"/>
      <c r="I1000" s="411"/>
      <c r="J1000" s="411"/>
      <c r="K1000" s="657"/>
      <c r="L1000" s="657"/>
      <c r="M1000" s="657"/>
      <c r="N1000" s="657"/>
      <c r="O1000" s="411"/>
      <c r="P1000" s="411"/>
      <c r="Q1000" s="411"/>
      <c r="R1000" s="658"/>
      <c r="S1000" s="411"/>
      <c r="T1000" s="411"/>
      <c r="U1000" s="659"/>
      <c r="V1000" s="659"/>
      <c r="W1000" s="411"/>
      <c r="X1000" s="411"/>
      <c r="Y1000" s="411"/>
      <c r="Z1000" s="411"/>
      <c r="AA1000" s="411"/>
      <c r="AB1000" s="411"/>
      <c r="AC1000" s="411"/>
      <c r="AD1000" s="411"/>
      <c r="AE1000" s="411"/>
    </row>
    <row r="1001">
      <c r="A1001" s="656"/>
      <c r="B1001" s="411"/>
      <c r="C1001" s="411"/>
      <c r="D1001" s="411"/>
      <c r="E1001" s="656"/>
      <c r="F1001" s="411"/>
      <c r="G1001" s="411"/>
      <c r="H1001" s="411"/>
      <c r="I1001" s="411"/>
      <c r="J1001" s="411"/>
      <c r="K1001" s="657"/>
      <c r="L1001" s="657"/>
      <c r="M1001" s="657"/>
      <c r="N1001" s="657"/>
      <c r="O1001" s="411"/>
      <c r="P1001" s="411"/>
      <c r="Q1001" s="411"/>
      <c r="R1001" s="658"/>
      <c r="S1001" s="411"/>
      <c r="T1001" s="411"/>
      <c r="U1001" s="659"/>
      <c r="V1001" s="659"/>
      <c r="W1001" s="411"/>
      <c r="X1001" s="411"/>
      <c r="Y1001" s="411"/>
      <c r="Z1001" s="411"/>
      <c r="AA1001" s="411"/>
      <c r="AB1001" s="411"/>
      <c r="AC1001" s="411"/>
      <c r="AD1001" s="411"/>
      <c r="AE1001" s="411"/>
    </row>
    <row r="1002">
      <c r="A1002" s="656"/>
      <c r="B1002" s="411"/>
      <c r="C1002" s="411"/>
      <c r="D1002" s="411"/>
      <c r="E1002" s="656"/>
      <c r="F1002" s="411"/>
      <c r="G1002" s="411"/>
      <c r="H1002" s="411"/>
      <c r="I1002" s="411"/>
      <c r="J1002" s="411"/>
      <c r="K1002" s="657"/>
      <c r="L1002" s="657"/>
      <c r="M1002" s="657"/>
      <c r="N1002" s="657"/>
      <c r="O1002" s="411"/>
      <c r="P1002" s="411"/>
      <c r="Q1002" s="411"/>
      <c r="R1002" s="658"/>
      <c r="S1002" s="411"/>
      <c r="T1002" s="411"/>
      <c r="U1002" s="659"/>
      <c r="V1002" s="659"/>
      <c r="W1002" s="411"/>
      <c r="X1002" s="411"/>
      <c r="Y1002" s="411"/>
      <c r="Z1002" s="411"/>
      <c r="AA1002" s="411"/>
      <c r="AB1002" s="411"/>
      <c r="AC1002" s="411"/>
      <c r="AD1002" s="411"/>
      <c r="AE1002" s="411"/>
    </row>
    <row r="1003">
      <c r="A1003" s="656"/>
      <c r="B1003" s="411"/>
      <c r="C1003" s="411"/>
      <c r="D1003" s="411"/>
      <c r="E1003" s="656"/>
      <c r="F1003" s="411"/>
      <c r="G1003" s="411"/>
      <c r="H1003" s="411"/>
      <c r="I1003" s="411"/>
      <c r="J1003" s="411"/>
      <c r="K1003" s="657"/>
      <c r="L1003" s="657"/>
      <c r="M1003" s="657"/>
      <c r="N1003" s="657"/>
      <c r="O1003" s="411"/>
      <c r="P1003" s="411"/>
      <c r="Q1003" s="411"/>
      <c r="R1003" s="658"/>
      <c r="S1003" s="411"/>
      <c r="T1003" s="411"/>
      <c r="U1003" s="659"/>
      <c r="V1003" s="659"/>
      <c r="W1003" s="411"/>
      <c r="X1003" s="411"/>
      <c r="Y1003" s="411"/>
      <c r="Z1003" s="411"/>
      <c r="AA1003" s="411"/>
      <c r="AB1003" s="411"/>
      <c r="AC1003" s="411"/>
      <c r="AD1003" s="411"/>
      <c r="AE1003" s="411"/>
    </row>
    <row r="1004">
      <c r="A1004" s="656"/>
      <c r="B1004" s="411"/>
      <c r="C1004" s="411"/>
      <c r="D1004" s="411"/>
      <c r="E1004" s="656"/>
      <c r="F1004" s="411"/>
      <c r="G1004" s="411"/>
      <c r="H1004" s="411"/>
      <c r="I1004" s="411"/>
      <c r="J1004" s="411"/>
      <c r="K1004" s="657"/>
      <c r="L1004" s="657"/>
      <c r="M1004" s="657"/>
      <c r="N1004" s="657"/>
      <c r="O1004" s="411"/>
      <c r="P1004" s="411"/>
      <c r="Q1004" s="411"/>
      <c r="R1004" s="658"/>
      <c r="S1004" s="411"/>
      <c r="T1004" s="411"/>
      <c r="U1004" s="659"/>
      <c r="V1004" s="659"/>
      <c r="W1004" s="411"/>
      <c r="X1004" s="411"/>
      <c r="Y1004" s="411"/>
      <c r="Z1004" s="411"/>
      <c r="AA1004" s="411"/>
      <c r="AB1004" s="411"/>
      <c r="AC1004" s="411"/>
      <c r="AD1004" s="411"/>
      <c r="AE1004" s="411"/>
    </row>
    <row r="1005">
      <c r="A1005" s="656"/>
      <c r="B1005" s="411"/>
      <c r="C1005" s="411"/>
      <c r="D1005" s="411"/>
      <c r="E1005" s="656"/>
      <c r="F1005" s="411"/>
      <c r="G1005" s="411"/>
      <c r="H1005" s="411"/>
      <c r="I1005" s="411"/>
      <c r="J1005" s="411"/>
      <c r="K1005" s="657"/>
      <c r="L1005" s="657"/>
      <c r="M1005" s="657"/>
      <c r="N1005" s="657"/>
      <c r="O1005" s="411"/>
      <c r="P1005" s="411"/>
      <c r="Q1005" s="411"/>
      <c r="R1005" s="658"/>
      <c r="S1005" s="411"/>
      <c r="T1005" s="411"/>
      <c r="U1005" s="659"/>
      <c r="V1005" s="659"/>
      <c r="W1005" s="411"/>
      <c r="X1005" s="411"/>
      <c r="Y1005" s="411"/>
      <c r="Z1005" s="411"/>
      <c r="AA1005" s="411"/>
      <c r="AB1005" s="411"/>
      <c r="AC1005" s="411"/>
      <c r="AD1005" s="411"/>
      <c r="AE1005" s="411"/>
    </row>
    <row r="1006">
      <c r="A1006" s="656"/>
      <c r="B1006" s="411"/>
      <c r="C1006" s="411"/>
      <c r="D1006" s="411"/>
      <c r="E1006" s="656"/>
      <c r="F1006" s="411"/>
      <c r="G1006" s="411"/>
      <c r="H1006" s="411"/>
      <c r="I1006" s="411"/>
      <c r="J1006" s="411"/>
      <c r="K1006" s="657"/>
      <c r="L1006" s="657"/>
      <c r="M1006" s="657"/>
      <c r="N1006" s="657"/>
      <c r="O1006" s="411"/>
      <c r="P1006" s="411"/>
      <c r="Q1006" s="411"/>
      <c r="R1006" s="658"/>
      <c r="S1006" s="411"/>
      <c r="T1006" s="411"/>
      <c r="U1006" s="659"/>
      <c r="V1006" s="659"/>
      <c r="W1006" s="411"/>
      <c r="X1006" s="411"/>
      <c r="Y1006" s="411"/>
      <c r="Z1006" s="411"/>
      <c r="AA1006" s="411"/>
      <c r="AB1006" s="411"/>
      <c r="AC1006" s="411"/>
      <c r="AD1006" s="411"/>
      <c r="AE1006" s="411"/>
    </row>
    <row r="1007">
      <c r="A1007" s="656"/>
      <c r="B1007" s="411"/>
      <c r="C1007" s="411"/>
      <c r="D1007" s="411"/>
      <c r="E1007" s="656"/>
      <c r="F1007" s="411"/>
      <c r="G1007" s="411"/>
      <c r="H1007" s="411"/>
      <c r="I1007" s="411"/>
      <c r="J1007" s="411"/>
      <c r="K1007" s="657"/>
      <c r="L1007" s="657"/>
      <c r="M1007" s="657"/>
      <c r="N1007" s="657"/>
      <c r="O1007" s="411"/>
      <c r="P1007" s="411"/>
      <c r="Q1007" s="411"/>
      <c r="R1007" s="658"/>
      <c r="S1007" s="411"/>
      <c r="T1007" s="411"/>
      <c r="U1007" s="659"/>
      <c r="V1007" s="659"/>
      <c r="W1007" s="411"/>
      <c r="X1007" s="411"/>
      <c r="Y1007" s="411"/>
      <c r="Z1007" s="411"/>
      <c r="AA1007" s="411"/>
      <c r="AB1007" s="411"/>
      <c r="AC1007" s="411"/>
      <c r="AD1007" s="411"/>
      <c r="AE1007" s="411"/>
    </row>
    <row r="1008">
      <c r="A1008" s="656"/>
      <c r="B1008" s="411"/>
      <c r="C1008" s="411"/>
      <c r="D1008" s="411"/>
      <c r="E1008" s="656"/>
      <c r="F1008" s="411"/>
      <c r="G1008" s="411"/>
      <c r="H1008" s="411"/>
      <c r="I1008" s="411"/>
      <c r="J1008" s="411"/>
      <c r="K1008" s="657"/>
      <c r="L1008" s="657"/>
      <c r="M1008" s="657"/>
      <c r="N1008" s="657"/>
      <c r="O1008" s="411"/>
      <c r="P1008" s="411"/>
      <c r="Q1008" s="411"/>
      <c r="R1008" s="658"/>
      <c r="S1008" s="411"/>
      <c r="T1008" s="411"/>
      <c r="U1008" s="659"/>
      <c r="V1008" s="659"/>
      <c r="W1008" s="411"/>
      <c r="X1008" s="411"/>
      <c r="Y1008" s="411"/>
      <c r="Z1008" s="411"/>
      <c r="AA1008" s="411"/>
      <c r="AB1008" s="411"/>
      <c r="AC1008" s="411"/>
      <c r="AD1008" s="411"/>
      <c r="AE1008" s="411"/>
    </row>
    <row r="1009">
      <c r="A1009" s="656"/>
      <c r="B1009" s="411"/>
      <c r="C1009" s="411"/>
      <c r="D1009" s="411"/>
      <c r="E1009" s="656"/>
      <c r="F1009" s="411"/>
      <c r="G1009" s="411"/>
      <c r="H1009" s="411"/>
      <c r="I1009" s="411"/>
      <c r="J1009" s="411"/>
      <c r="K1009" s="657"/>
      <c r="L1009" s="657"/>
      <c r="M1009" s="657"/>
      <c r="N1009" s="657"/>
      <c r="O1009" s="411"/>
      <c r="P1009" s="411"/>
      <c r="Q1009" s="411"/>
      <c r="R1009" s="658"/>
      <c r="S1009" s="411"/>
      <c r="T1009" s="411"/>
      <c r="U1009" s="659"/>
      <c r="V1009" s="659"/>
      <c r="W1009" s="411"/>
      <c r="X1009" s="411"/>
      <c r="Y1009" s="411"/>
      <c r="Z1009" s="411"/>
      <c r="AA1009" s="411"/>
      <c r="AB1009" s="411"/>
      <c r="AC1009" s="411"/>
      <c r="AD1009" s="411"/>
      <c r="AE1009" s="411"/>
    </row>
    <row r="1010">
      <c r="A1010" s="656"/>
      <c r="B1010" s="411"/>
      <c r="C1010" s="411"/>
      <c r="D1010" s="411"/>
      <c r="E1010" s="656"/>
      <c r="F1010" s="411"/>
      <c r="G1010" s="411"/>
      <c r="H1010" s="411"/>
      <c r="I1010" s="411"/>
      <c r="J1010" s="411"/>
      <c r="K1010" s="657"/>
      <c r="L1010" s="657"/>
      <c r="M1010" s="657"/>
      <c r="N1010" s="657"/>
      <c r="O1010" s="411"/>
      <c r="P1010" s="411"/>
      <c r="Q1010" s="411"/>
      <c r="R1010" s="658"/>
      <c r="S1010" s="411"/>
      <c r="T1010" s="411"/>
      <c r="U1010" s="659"/>
      <c r="V1010" s="659"/>
      <c r="W1010" s="411"/>
      <c r="X1010" s="411"/>
      <c r="Y1010" s="411"/>
      <c r="Z1010" s="411"/>
      <c r="AA1010" s="411"/>
      <c r="AB1010" s="411"/>
      <c r="AC1010" s="411"/>
      <c r="AD1010" s="411"/>
      <c r="AE1010" s="411"/>
    </row>
    <row r="1011">
      <c r="A1011" s="656"/>
      <c r="B1011" s="411"/>
      <c r="C1011" s="411"/>
      <c r="D1011" s="411"/>
      <c r="E1011" s="656"/>
      <c r="F1011" s="411"/>
      <c r="G1011" s="411"/>
      <c r="H1011" s="411"/>
      <c r="I1011" s="411"/>
      <c r="J1011" s="411"/>
      <c r="K1011" s="657"/>
      <c r="L1011" s="657"/>
      <c r="M1011" s="657"/>
      <c r="N1011" s="657"/>
      <c r="O1011" s="411"/>
      <c r="P1011" s="411"/>
      <c r="Q1011" s="411"/>
      <c r="R1011" s="658"/>
      <c r="S1011" s="411"/>
      <c r="T1011" s="411"/>
      <c r="U1011" s="659"/>
      <c r="V1011" s="659"/>
      <c r="W1011" s="411"/>
      <c r="X1011" s="411"/>
      <c r="Y1011" s="411"/>
      <c r="Z1011" s="411"/>
      <c r="AA1011" s="411"/>
      <c r="AB1011" s="411"/>
      <c r="AC1011" s="411"/>
      <c r="AD1011" s="411"/>
      <c r="AE1011" s="411"/>
    </row>
    <row r="1012">
      <c r="A1012" s="656"/>
      <c r="B1012" s="411"/>
      <c r="C1012" s="411"/>
      <c r="D1012" s="411"/>
      <c r="E1012" s="656"/>
      <c r="F1012" s="411"/>
      <c r="G1012" s="411"/>
      <c r="H1012" s="411"/>
      <c r="I1012" s="411"/>
      <c r="J1012" s="411"/>
      <c r="K1012" s="657"/>
      <c r="L1012" s="657"/>
      <c r="M1012" s="657"/>
      <c r="N1012" s="657"/>
      <c r="O1012" s="411"/>
      <c r="P1012" s="411"/>
      <c r="Q1012" s="411"/>
      <c r="R1012" s="658"/>
      <c r="S1012" s="411"/>
      <c r="T1012" s="411"/>
      <c r="U1012" s="659"/>
      <c r="V1012" s="659"/>
      <c r="W1012" s="411"/>
      <c r="X1012" s="411"/>
      <c r="Y1012" s="411"/>
      <c r="Z1012" s="411"/>
      <c r="AA1012" s="411"/>
      <c r="AB1012" s="411"/>
      <c r="AC1012" s="411"/>
      <c r="AD1012" s="411"/>
      <c r="AE1012" s="411"/>
    </row>
    <row r="1013">
      <c r="A1013" s="656"/>
      <c r="B1013" s="411"/>
      <c r="C1013" s="411"/>
      <c r="D1013" s="411"/>
      <c r="E1013" s="656"/>
      <c r="F1013" s="411"/>
      <c r="G1013" s="411"/>
      <c r="H1013" s="411"/>
      <c r="I1013" s="411"/>
      <c r="J1013" s="411"/>
      <c r="K1013" s="657"/>
      <c r="L1013" s="657"/>
      <c r="M1013" s="657"/>
      <c r="N1013" s="657"/>
      <c r="O1013" s="411"/>
      <c r="P1013" s="411"/>
      <c r="Q1013" s="411"/>
      <c r="R1013" s="658"/>
      <c r="S1013" s="411"/>
      <c r="T1013" s="411"/>
      <c r="U1013" s="659"/>
      <c r="V1013" s="659"/>
      <c r="W1013" s="411"/>
      <c r="X1013" s="411"/>
      <c r="Y1013" s="411"/>
      <c r="Z1013" s="411"/>
      <c r="AA1013" s="411"/>
      <c r="AB1013" s="411"/>
      <c r="AC1013" s="411"/>
      <c r="AD1013" s="411"/>
      <c r="AE1013" s="411"/>
    </row>
    <row r="1014">
      <c r="A1014" s="656"/>
      <c r="B1014" s="411"/>
      <c r="C1014" s="411"/>
      <c r="D1014" s="411"/>
      <c r="E1014" s="656"/>
      <c r="F1014" s="411"/>
      <c r="G1014" s="411"/>
      <c r="H1014" s="411"/>
      <c r="I1014" s="411"/>
      <c r="J1014" s="411"/>
      <c r="K1014" s="657"/>
      <c r="L1014" s="657"/>
      <c r="M1014" s="657"/>
      <c r="N1014" s="657"/>
      <c r="O1014" s="411"/>
      <c r="P1014" s="411"/>
      <c r="Q1014" s="411"/>
      <c r="R1014" s="658"/>
      <c r="S1014" s="411"/>
      <c r="T1014" s="411"/>
      <c r="U1014" s="659"/>
      <c r="V1014" s="659"/>
      <c r="W1014" s="411"/>
      <c r="X1014" s="411"/>
      <c r="Y1014" s="411"/>
      <c r="Z1014" s="411"/>
      <c r="AA1014" s="411"/>
      <c r="AB1014" s="411"/>
      <c r="AC1014" s="411"/>
      <c r="AD1014" s="411"/>
      <c r="AE1014" s="411"/>
    </row>
    <row r="1015">
      <c r="A1015" s="656"/>
      <c r="B1015" s="411"/>
      <c r="C1015" s="411"/>
      <c r="D1015" s="411"/>
      <c r="E1015" s="656"/>
      <c r="F1015" s="411"/>
      <c r="G1015" s="411"/>
      <c r="H1015" s="411"/>
      <c r="I1015" s="411"/>
      <c r="J1015" s="411"/>
      <c r="K1015" s="657"/>
      <c r="L1015" s="657"/>
      <c r="M1015" s="657"/>
      <c r="N1015" s="657"/>
      <c r="O1015" s="411"/>
      <c r="P1015" s="411"/>
      <c r="Q1015" s="411"/>
      <c r="R1015" s="658"/>
      <c r="S1015" s="411"/>
      <c r="T1015" s="411"/>
      <c r="U1015" s="659"/>
      <c r="V1015" s="659"/>
      <c r="W1015" s="411"/>
      <c r="X1015" s="411"/>
      <c r="Y1015" s="411"/>
      <c r="Z1015" s="411"/>
      <c r="AA1015" s="411"/>
      <c r="AB1015" s="411"/>
      <c r="AC1015" s="411"/>
      <c r="AD1015" s="411"/>
      <c r="AE1015" s="411"/>
    </row>
    <row r="1016">
      <c r="A1016" s="656"/>
      <c r="B1016" s="411"/>
      <c r="C1016" s="411"/>
      <c r="D1016" s="411"/>
      <c r="E1016" s="656"/>
      <c r="F1016" s="411"/>
      <c r="G1016" s="411"/>
      <c r="H1016" s="411"/>
      <c r="I1016" s="411"/>
      <c r="J1016" s="411"/>
      <c r="K1016" s="657"/>
      <c r="L1016" s="657"/>
      <c r="M1016" s="657"/>
      <c r="N1016" s="657"/>
      <c r="O1016" s="411"/>
      <c r="P1016" s="411"/>
      <c r="Q1016" s="411"/>
      <c r="R1016" s="658"/>
      <c r="S1016" s="411"/>
      <c r="T1016" s="411"/>
      <c r="U1016" s="659"/>
      <c r="V1016" s="659"/>
      <c r="W1016" s="411"/>
      <c r="X1016" s="411"/>
      <c r="Y1016" s="411"/>
      <c r="Z1016" s="411"/>
      <c r="AA1016" s="411"/>
      <c r="AB1016" s="411"/>
      <c r="AC1016" s="411"/>
      <c r="AD1016" s="411"/>
      <c r="AE1016" s="411"/>
    </row>
    <row r="1017">
      <c r="A1017" s="656"/>
      <c r="B1017" s="411"/>
      <c r="C1017" s="411"/>
      <c r="D1017" s="411"/>
      <c r="E1017" s="656"/>
      <c r="F1017" s="411"/>
      <c r="G1017" s="411"/>
      <c r="H1017" s="411"/>
      <c r="I1017" s="411"/>
      <c r="J1017" s="411"/>
      <c r="K1017" s="657"/>
      <c r="L1017" s="657"/>
      <c r="M1017" s="657"/>
      <c r="N1017" s="657"/>
      <c r="O1017" s="411"/>
      <c r="P1017" s="411"/>
      <c r="Q1017" s="411"/>
      <c r="R1017" s="658"/>
      <c r="S1017" s="411"/>
      <c r="T1017" s="411"/>
      <c r="U1017" s="659"/>
      <c r="V1017" s="659"/>
      <c r="W1017" s="411"/>
      <c r="X1017" s="411"/>
      <c r="Y1017" s="411"/>
      <c r="Z1017" s="411"/>
      <c r="AA1017" s="411"/>
      <c r="AB1017" s="411"/>
      <c r="AC1017" s="411"/>
      <c r="AD1017" s="411"/>
      <c r="AE1017" s="411"/>
    </row>
    <row r="1018">
      <c r="A1018" s="656"/>
      <c r="B1018" s="411"/>
      <c r="C1018" s="411"/>
      <c r="D1018" s="411"/>
      <c r="E1018" s="656"/>
      <c r="F1018" s="411"/>
      <c r="G1018" s="411"/>
      <c r="H1018" s="411"/>
      <c r="I1018" s="411"/>
      <c r="J1018" s="411"/>
      <c r="K1018" s="657"/>
      <c r="L1018" s="657"/>
      <c r="M1018" s="657"/>
      <c r="N1018" s="657"/>
      <c r="O1018" s="411"/>
      <c r="P1018" s="411"/>
      <c r="Q1018" s="411"/>
      <c r="R1018" s="658"/>
      <c r="S1018" s="411"/>
      <c r="T1018" s="411"/>
      <c r="U1018" s="659"/>
      <c r="V1018" s="659"/>
      <c r="W1018" s="411"/>
      <c r="X1018" s="411"/>
      <c r="Y1018" s="411"/>
      <c r="Z1018" s="411"/>
      <c r="AA1018" s="411"/>
      <c r="AB1018" s="411"/>
      <c r="AC1018" s="411"/>
      <c r="AD1018" s="411"/>
      <c r="AE1018" s="411"/>
    </row>
    <row r="1019">
      <c r="A1019" s="656"/>
      <c r="B1019" s="411"/>
      <c r="C1019" s="411"/>
      <c r="D1019" s="411"/>
      <c r="E1019" s="656"/>
      <c r="F1019" s="411"/>
      <c r="G1019" s="411"/>
      <c r="H1019" s="411"/>
      <c r="I1019" s="411"/>
      <c r="J1019" s="411"/>
      <c r="K1019" s="657"/>
      <c r="L1019" s="657"/>
      <c r="M1019" s="657"/>
      <c r="N1019" s="657"/>
      <c r="O1019" s="411"/>
      <c r="P1019" s="411"/>
      <c r="Q1019" s="411"/>
      <c r="R1019" s="658"/>
      <c r="S1019" s="411"/>
      <c r="T1019" s="411"/>
      <c r="U1019" s="659"/>
      <c r="V1019" s="659"/>
      <c r="W1019" s="411"/>
      <c r="X1019" s="411"/>
      <c r="Y1019" s="411"/>
      <c r="Z1019" s="411"/>
      <c r="AA1019" s="411"/>
      <c r="AB1019" s="411"/>
      <c r="AC1019" s="411"/>
      <c r="AD1019" s="411"/>
      <c r="AE1019" s="411"/>
    </row>
    <row r="1020">
      <c r="A1020" s="656"/>
      <c r="B1020" s="411"/>
      <c r="C1020" s="411"/>
      <c r="D1020" s="411"/>
      <c r="E1020" s="656"/>
      <c r="F1020" s="411"/>
      <c r="G1020" s="411"/>
      <c r="H1020" s="411"/>
      <c r="I1020" s="411"/>
      <c r="J1020" s="411"/>
      <c r="K1020" s="657"/>
      <c r="L1020" s="657"/>
      <c r="M1020" s="657"/>
      <c r="N1020" s="657"/>
      <c r="O1020" s="411"/>
      <c r="P1020" s="411"/>
      <c r="Q1020" s="411"/>
      <c r="R1020" s="658"/>
      <c r="S1020" s="411"/>
      <c r="T1020" s="411"/>
      <c r="U1020" s="659"/>
      <c r="V1020" s="659"/>
      <c r="W1020" s="411"/>
      <c r="X1020" s="411"/>
      <c r="Y1020" s="411"/>
      <c r="Z1020" s="411"/>
      <c r="AA1020" s="411"/>
      <c r="AB1020" s="411"/>
      <c r="AC1020" s="411"/>
      <c r="AD1020" s="411"/>
      <c r="AE1020" s="411"/>
    </row>
    <row r="1021">
      <c r="A1021" s="656"/>
      <c r="B1021" s="411"/>
      <c r="C1021" s="411"/>
      <c r="D1021" s="411"/>
      <c r="E1021" s="656"/>
      <c r="F1021" s="411"/>
      <c r="G1021" s="411"/>
      <c r="H1021" s="411"/>
      <c r="I1021" s="411"/>
      <c r="J1021" s="411"/>
      <c r="K1021" s="657"/>
      <c r="L1021" s="657"/>
      <c r="M1021" s="657"/>
      <c r="N1021" s="657"/>
      <c r="O1021" s="411"/>
      <c r="P1021" s="411"/>
      <c r="Q1021" s="411"/>
      <c r="R1021" s="658"/>
      <c r="S1021" s="411"/>
      <c r="T1021" s="411"/>
      <c r="U1021" s="659"/>
      <c r="V1021" s="659"/>
      <c r="W1021" s="411"/>
      <c r="X1021" s="411"/>
      <c r="Y1021" s="411"/>
      <c r="Z1021" s="411"/>
      <c r="AA1021" s="411"/>
      <c r="AB1021" s="411"/>
      <c r="AC1021" s="411"/>
      <c r="AD1021" s="411"/>
      <c r="AE1021" s="411"/>
    </row>
    <row r="1022">
      <c r="A1022" s="656"/>
      <c r="B1022" s="411"/>
      <c r="C1022" s="411"/>
      <c r="D1022" s="411"/>
      <c r="E1022" s="656"/>
      <c r="F1022" s="411"/>
      <c r="G1022" s="411"/>
      <c r="H1022" s="411"/>
      <c r="I1022" s="411"/>
      <c r="J1022" s="411"/>
      <c r="K1022" s="657"/>
      <c r="L1022" s="657"/>
      <c r="M1022" s="657"/>
      <c r="N1022" s="657"/>
      <c r="O1022" s="411"/>
      <c r="P1022" s="411"/>
      <c r="Q1022" s="411"/>
      <c r="R1022" s="658"/>
      <c r="S1022" s="411"/>
      <c r="T1022" s="411"/>
      <c r="U1022" s="659"/>
      <c r="V1022" s="659"/>
      <c r="W1022" s="411"/>
      <c r="X1022" s="411"/>
      <c r="Y1022" s="411"/>
      <c r="Z1022" s="411"/>
      <c r="AA1022" s="411"/>
      <c r="AB1022" s="411"/>
      <c r="AC1022" s="411"/>
      <c r="AD1022" s="411"/>
      <c r="AE1022" s="411"/>
    </row>
    <row r="1023">
      <c r="A1023" s="656"/>
      <c r="B1023" s="411"/>
      <c r="C1023" s="411"/>
      <c r="D1023" s="411"/>
      <c r="E1023" s="656"/>
      <c r="F1023" s="411"/>
      <c r="G1023" s="411"/>
      <c r="H1023" s="411"/>
      <c r="I1023" s="411"/>
      <c r="J1023" s="411"/>
      <c r="K1023" s="657"/>
      <c r="L1023" s="657"/>
      <c r="M1023" s="657"/>
      <c r="N1023" s="657"/>
      <c r="O1023" s="411"/>
      <c r="P1023" s="411"/>
      <c r="Q1023" s="411"/>
      <c r="R1023" s="658"/>
      <c r="S1023" s="411"/>
      <c r="T1023" s="411"/>
      <c r="U1023" s="659"/>
      <c r="V1023" s="659"/>
      <c r="W1023" s="411"/>
      <c r="X1023" s="411"/>
      <c r="Y1023" s="411"/>
      <c r="Z1023" s="411"/>
      <c r="AA1023" s="411"/>
      <c r="AB1023" s="411"/>
      <c r="AC1023" s="411"/>
      <c r="AD1023" s="411"/>
      <c r="AE1023" s="411"/>
    </row>
    <row r="1024">
      <c r="A1024" s="656"/>
      <c r="B1024" s="411"/>
      <c r="C1024" s="411"/>
      <c r="D1024" s="411"/>
      <c r="E1024" s="656"/>
      <c r="F1024" s="411"/>
      <c r="G1024" s="411"/>
      <c r="H1024" s="411"/>
      <c r="I1024" s="411"/>
      <c r="J1024" s="411"/>
      <c r="K1024" s="657"/>
      <c r="L1024" s="657"/>
      <c r="M1024" s="657"/>
      <c r="N1024" s="657"/>
      <c r="O1024" s="411"/>
      <c r="P1024" s="411"/>
      <c r="Q1024" s="411"/>
      <c r="R1024" s="658"/>
      <c r="S1024" s="411"/>
      <c r="T1024" s="411"/>
      <c r="U1024" s="659"/>
      <c r="V1024" s="659"/>
      <c r="W1024" s="411"/>
      <c r="X1024" s="411"/>
      <c r="Y1024" s="411"/>
      <c r="Z1024" s="411"/>
      <c r="AA1024" s="411"/>
      <c r="AB1024" s="411"/>
      <c r="AC1024" s="411"/>
      <c r="AD1024" s="411"/>
      <c r="AE1024" s="411"/>
    </row>
    <row r="1025">
      <c r="A1025" s="656"/>
      <c r="B1025" s="411"/>
      <c r="C1025" s="411"/>
      <c r="D1025" s="411"/>
      <c r="E1025" s="656"/>
      <c r="F1025" s="411"/>
      <c r="G1025" s="411"/>
      <c r="H1025" s="411"/>
      <c r="I1025" s="411"/>
      <c r="J1025" s="411"/>
      <c r="K1025" s="657"/>
      <c r="L1025" s="657"/>
      <c r="M1025" s="657"/>
      <c r="N1025" s="657"/>
      <c r="O1025" s="411"/>
      <c r="P1025" s="411"/>
      <c r="Q1025" s="411"/>
      <c r="R1025" s="658"/>
      <c r="S1025" s="411"/>
      <c r="T1025" s="411"/>
      <c r="U1025" s="659"/>
      <c r="V1025" s="659"/>
      <c r="W1025" s="411"/>
      <c r="X1025" s="411"/>
      <c r="Y1025" s="411"/>
      <c r="Z1025" s="411"/>
      <c r="AA1025" s="411"/>
      <c r="AB1025" s="411"/>
      <c r="AC1025" s="411"/>
      <c r="AD1025" s="411"/>
      <c r="AE1025" s="411"/>
    </row>
    <row r="1026">
      <c r="A1026" s="656"/>
      <c r="B1026" s="411"/>
      <c r="C1026" s="411"/>
      <c r="D1026" s="411"/>
      <c r="E1026" s="656"/>
      <c r="F1026" s="411"/>
      <c r="G1026" s="411"/>
      <c r="H1026" s="411"/>
      <c r="I1026" s="411"/>
      <c r="J1026" s="411"/>
      <c r="K1026" s="657"/>
      <c r="L1026" s="657"/>
      <c r="M1026" s="657"/>
      <c r="N1026" s="657"/>
      <c r="O1026" s="411"/>
      <c r="P1026" s="411"/>
      <c r="Q1026" s="411"/>
      <c r="R1026" s="658"/>
      <c r="S1026" s="411"/>
      <c r="T1026" s="411"/>
      <c r="U1026" s="659"/>
      <c r="V1026" s="659"/>
      <c r="W1026" s="411"/>
      <c r="X1026" s="411"/>
      <c r="Y1026" s="411"/>
      <c r="Z1026" s="411"/>
      <c r="AA1026" s="411"/>
      <c r="AB1026" s="411"/>
      <c r="AC1026" s="411"/>
      <c r="AD1026" s="411"/>
      <c r="AE1026" s="411"/>
    </row>
    <row r="1027">
      <c r="A1027" s="656"/>
      <c r="B1027" s="411"/>
      <c r="C1027" s="411"/>
      <c r="D1027" s="411"/>
      <c r="E1027" s="656"/>
      <c r="F1027" s="411"/>
      <c r="G1027" s="411"/>
      <c r="H1027" s="411"/>
      <c r="I1027" s="411"/>
      <c r="J1027" s="411"/>
      <c r="K1027" s="657"/>
      <c r="L1027" s="657"/>
      <c r="M1027" s="657"/>
      <c r="N1027" s="657"/>
      <c r="O1027" s="411"/>
      <c r="P1027" s="411"/>
      <c r="Q1027" s="411"/>
      <c r="R1027" s="658"/>
      <c r="S1027" s="411"/>
      <c r="T1027" s="411"/>
      <c r="U1027" s="659"/>
      <c r="V1027" s="659"/>
      <c r="W1027" s="411"/>
      <c r="X1027" s="411"/>
      <c r="Y1027" s="411"/>
      <c r="Z1027" s="411"/>
      <c r="AA1027" s="411"/>
      <c r="AB1027" s="411"/>
      <c r="AC1027" s="411"/>
      <c r="AD1027" s="411"/>
      <c r="AE1027" s="411"/>
    </row>
    <row r="1028">
      <c r="A1028" s="656"/>
      <c r="B1028" s="411"/>
      <c r="C1028" s="411"/>
      <c r="D1028" s="411"/>
      <c r="E1028" s="656"/>
      <c r="F1028" s="411"/>
      <c r="G1028" s="411"/>
      <c r="H1028" s="411"/>
      <c r="I1028" s="411"/>
      <c r="J1028" s="411"/>
      <c r="K1028" s="657"/>
      <c r="L1028" s="657"/>
      <c r="M1028" s="657"/>
      <c r="N1028" s="657"/>
      <c r="O1028" s="411"/>
      <c r="P1028" s="411"/>
      <c r="Q1028" s="411"/>
      <c r="R1028" s="658"/>
      <c r="S1028" s="411"/>
      <c r="T1028" s="411"/>
      <c r="U1028" s="659"/>
      <c r="V1028" s="659"/>
      <c r="W1028" s="411"/>
      <c r="X1028" s="411"/>
      <c r="Y1028" s="411"/>
      <c r="Z1028" s="411"/>
      <c r="AA1028" s="411"/>
      <c r="AB1028" s="411"/>
      <c r="AC1028" s="411"/>
      <c r="AD1028" s="411"/>
      <c r="AE1028" s="411"/>
    </row>
    <row r="1029">
      <c r="A1029" s="656"/>
      <c r="B1029" s="411"/>
      <c r="C1029" s="411"/>
      <c r="D1029" s="411"/>
      <c r="E1029" s="656"/>
      <c r="F1029" s="411"/>
      <c r="G1029" s="411"/>
      <c r="H1029" s="411"/>
      <c r="I1029" s="411"/>
      <c r="J1029" s="411"/>
      <c r="K1029" s="657"/>
      <c r="L1029" s="657"/>
      <c r="M1029" s="657"/>
      <c r="N1029" s="657"/>
      <c r="O1029" s="411"/>
      <c r="P1029" s="411"/>
      <c r="Q1029" s="411"/>
      <c r="R1029" s="658"/>
      <c r="S1029" s="411"/>
      <c r="T1029" s="411"/>
      <c r="U1029" s="659"/>
      <c r="V1029" s="659"/>
      <c r="W1029" s="411"/>
      <c r="X1029" s="411"/>
      <c r="Y1029" s="411"/>
      <c r="Z1029" s="411"/>
      <c r="AA1029" s="411"/>
      <c r="AB1029" s="411"/>
      <c r="AC1029" s="411"/>
      <c r="AD1029" s="411"/>
      <c r="AE1029" s="411"/>
    </row>
    <row r="1030">
      <c r="A1030" s="656"/>
      <c r="B1030" s="411"/>
      <c r="C1030" s="411"/>
      <c r="D1030" s="411"/>
      <c r="E1030" s="656"/>
      <c r="F1030" s="411"/>
      <c r="G1030" s="411"/>
      <c r="H1030" s="411"/>
      <c r="I1030" s="411"/>
      <c r="J1030" s="411"/>
      <c r="K1030" s="657"/>
      <c r="L1030" s="657"/>
      <c r="M1030" s="657"/>
      <c r="N1030" s="657"/>
      <c r="O1030" s="411"/>
      <c r="P1030" s="411"/>
      <c r="Q1030" s="411"/>
      <c r="R1030" s="658"/>
      <c r="S1030" s="411"/>
      <c r="T1030" s="411"/>
      <c r="U1030" s="659"/>
      <c r="V1030" s="659"/>
      <c r="W1030" s="411"/>
      <c r="X1030" s="411"/>
      <c r="Y1030" s="411"/>
      <c r="Z1030" s="411"/>
      <c r="AA1030" s="411"/>
      <c r="AB1030" s="411"/>
      <c r="AC1030" s="411"/>
      <c r="AD1030" s="411"/>
      <c r="AE1030" s="411"/>
    </row>
    <row r="1031">
      <c r="A1031" s="656"/>
      <c r="B1031" s="411"/>
      <c r="C1031" s="411"/>
      <c r="D1031" s="411"/>
      <c r="E1031" s="656"/>
      <c r="F1031" s="411"/>
      <c r="G1031" s="411"/>
      <c r="H1031" s="411"/>
      <c r="I1031" s="411"/>
      <c r="J1031" s="411"/>
      <c r="K1031" s="657"/>
      <c r="L1031" s="657"/>
      <c r="M1031" s="657"/>
      <c r="N1031" s="657"/>
      <c r="O1031" s="411"/>
      <c r="P1031" s="411"/>
      <c r="Q1031" s="411"/>
      <c r="R1031" s="658"/>
      <c r="S1031" s="411"/>
      <c r="T1031" s="411"/>
      <c r="U1031" s="659"/>
      <c r="V1031" s="659"/>
      <c r="W1031" s="411"/>
      <c r="X1031" s="411"/>
      <c r="Y1031" s="411"/>
      <c r="Z1031" s="411"/>
      <c r="AA1031" s="411"/>
      <c r="AB1031" s="411"/>
      <c r="AC1031" s="411"/>
      <c r="AD1031" s="411"/>
      <c r="AE1031" s="411"/>
    </row>
    <row r="1032">
      <c r="A1032" s="656"/>
      <c r="B1032" s="411"/>
      <c r="C1032" s="411"/>
      <c r="D1032" s="411"/>
      <c r="E1032" s="656"/>
      <c r="F1032" s="411"/>
      <c r="G1032" s="411"/>
      <c r="H1032" s="411"/>
      <c r="I1032" s="411"/>
      <c r="J1032" s="411"/>
      <c r="K1032" s="657"/>
      <c r="L1032" s="657"/>
      <c r="M1032" s="657"/>
      <c r="N1032" s="657"/>
      <c r="O1032" s="411"/>
      <c r="P1032" s="411"/>
      <c r="Q1032" s="411"/>
      <c r="R1032" s="658"/>
      <c r="S1032" s="411"/>
      <c r="T1032" s="411"/>
      <c r="U1032" s="659"/>
      <c r="V1032" s="659"/>
      <c r="W1032" s="411"/>
      <c r="X1032" s="411"/>
      <c r="Y1032" s="411"/>
      <c r="Z1032" s="411"/>
      <c r="AA1032" s="411"/>
      <c r="AB1032" s="411"/>
      <c r="AC1032" s="411"/>
      <c r="AD1032" s="411"/>
      <c r="AE1032" s="411"/>
    </row>
    <row r="1033">
      <c r="A1033" s="656"/>
      <c r="B1033" s="411"/>
      <c r="C1033" s="411"/>
      <c r="D1033" s="411"/>
      <c r="E1033" s="656"/>
      <c r="F1033" s="411"/>
      <c r="G1033" s="411"/>
      <c r="H1033" s="411"/>
      <c r="I1033" s="411"/>
      <c r="J1033" s="411"/>
      <c r="K1033" s="657"/>
      <c r="L1033" s="657"/>
      <c r="M1033" s="657"/>
      <c r="N1033" s="657"/>
      <c r="O1033" s="411"/>
      <c r="P1033" s="411"/>
      <c r="Q1033" s="411"/>
      <c r="R1033" s="658"/>
      <c r="S1033" s="411"/>
      <c r="T1033" s="411"/>
      <c r="U1033" s="659"/>
      <c r="V1033" s="659"/>
      <c r="W1033" s="411"/>
      <c r="X1033" s="411"/>
      <c r="Y1033" s="411"/>
      <c r="Z1033" s="411"/>
      <c r="AA1033" s="411"/>
      <c r="AB1033" s="411"/>
      <c r="AC1033" s="411"/>
      <c r="AD1033" s="411"/>
      <c r="AE1033" s="411"/>
    </row>
    <row r="1034">
      <c r="A1034" s="656"/>
      <c r="B1034" s="411"/>
      <c r="C1034" s="411"/>
      <c r="D1034" s="411"/>
      <c r="E1034" s="656"/>
      <c r="F1034" s="411"/>
      <c r="G1034" s="411"/>
      <c r="H1034" s="411"/>
      <c r="I1034" s="411"/>
      <c r="J1034" s="411"/>
      <c r="K1034" s="657"/>
      <c r="L1034" s="657"/>
      <c r="M1034" s="657"/>
      <c r="N1034" s="657"/>
      <c r="O1034" s="411"/>
      <c r="P1034" s="411"/>
      <c r="Q1034" s="411"/>
      <c r="R1034" s="658"/>
      <c r="S1034" s="411"/>
      <c r="T1034" s="411"/>
      <c r="U1034" s="659"/>
      <c r="V1034" s="659"/>
      <c r="W1034" s="411"/>
      <c r="X1034" s="411"/>
      <c r="Y1034" s="411"/>
      <c r="Z1034" s="411"/>
      <c r="AA1034" s="411"/>
      <c r="AB1034" s="411"/>
      <c r="AC1034" s="411"/>
      <c r="AD1034" s="411"/>
      <c r="AE1034" s="411"/>
    </row>
    <row r="1035">
      <c r="A1035" s="656"/>
      <c r="B1035" s="411"/>
      <c r="C1035" s="411"/>
      <c r="D1035" s="411"/>
      <c r="E1035" s="656"/>
      <c r="F1035" s="411"/>
      <c r="G1035" s="411"/>
      <c r="H1035" s="411"/>
      <c r="I1035" s="411"/>
      <c r="J1035" s="411"/>
      <c r="K1035" s="657"/>
      <c r="L1035" s="657"/>
      <c r="M1035" s="657"/>
      <c r="N1035" s="657"/>
      <c r="O1035" s="411"/>
      <c r="P1035" s="411"/>
      <c r="Q1035" s="411"/>
      <c r="R1035" s="658"/>
      <c r="S1035" s="411"/>
      <c r="T1035" s="411"/>
      <c r="U1035" s="659"/>
      <c r="V1035" s="659"/>
      <c r="W1035" s="411"/>
      <c r="X1035" s="411"/>
      <c r="Y1035" s="411"/>
      <c r="Z1035" s="411"/>
      <c r="AA1035" s="411"/>
      <c r="AB1035" s="411"/>
      <c r="AC1035" s="411"/>
      <c r="AD1035" s="411"/>
      <c r="AE1035" s="411"/>
    </row>
    <row r="1036">
      <c r="A1036" s="656"/>
      <c r="B1036" s="411"/>
      <c r="C1036" s="411"/>
      <c r="D1036" s="411"/>
      <c r="E1036" s="656"/>
      <c r="F1036" s="411"/>
      <c r="G1036" s="411"/>
      <c r="H1036" s="411"/>
      <c r="I1036" s="411"/>
      <c r="J1036" s="411"/>
      <c r="K1036" s="657"/>
      <c r="L1036" s="657"/>
      <c r="M1036" s="657"/>
      <c r="N1036" s="657"/>
      <c r="O1036" s="411"/>
      <c r="P1036" s="411"/>
      <c r="Q1036" s="411"/>
      <c r="R1036" s="658"/>
      <c r="S1036" s="411"/>
      <c r="T1036" s="411"/>
      <c r="U1036" s="659"/>
      <c r="V1036" s="659"/>
      <c r="W1036" s="411"/>
      <c r="X1036" s="411"/>
      <c r="Y1036" s="411"/>
      <c r="Z1036" s="411"/>
      <c r="AA1036" s="411"/>
      <c r="AB1036" s="411"/>
      <c r="AC1036" s="411"/>
      <c r="AD1036" s="411"/>
      <c r="AE1036" s="411"/>
    </row>
    <row r="1037">
      <c r="A1037" s="656"/>
      <c r="B1037" s="411"/>
      <c r="C1037" s="411"/>
      <c r="D1037" s="411"/>
      <c r="E1037" s="656"/>
      <c r="F1037" s="411"/>
      <c r="G1037" s="411"/>
      <c r="H1037" s="411"/>
      <c r="I1037" s="411"/>
      <c r="J1037" s="411"/>
      <c r="K1037" s="657"/>
      <c r="L1037" s="657"/>
      <c r="M1037" s="657"/>
      <c r="N1037" s="657"/>
      <c r="O1037" s="411"/>
      <c r="P1037" s="411"/>
      <c r="Q1037" s="411"/>
      <c r="R1037" s="658"/>
      <c r="S1037" s="411"/>
      <c r="T1037" s="411"/>
      <c r="U1037" s="659"/>
      <c r="V1037" s="659"/>
      <c r="W1037" s="411"/>
      <c r="X1037" s="411"/>
      <c r="Y1037" s="411"/>
      <c r="Z1037" s="411"/>
      <c r="AA1037" s="411"/>
      <c r="AB1037" s="411"/>
      <c r="AC1037" s="411"/>
      <c r="AD1037" s="411"/>
      <c r="AE1037" s="411"/>
    </row>
    <row r="1038">
      <c r="A1038" s="656"/>
      <c r="B1038" s="411"/>
      <c r="C1038" s="411"/>
      <c r="D1038" s="411"/>
      <c r="E1038" s="656"/>
      <c r="F1038" s="411"/>
      <c r="G1038" s="411"/>
      <c r="H1038" s="411"/>
      <c r="I1038" s="411"/>
      <c r="J1038" s="411"/>
      <c r="K1038" s="657"/>
      <c r="L1038" s="657"/>
      <c r="M1038" s="657"/>
      <c r="N1038" s="657"/>
      <c r="O1038" s="411"/>
      <c r="P1038" s="411"/>
      <c r="Q1038" s="411"/>
      <c r="R1038" s="658"/>
      <c r="S1038" s="411"/>
      <c r="T1038" s="411"/>
      <c r="U1038" s="659"/>
      <c r="V1038" s="659"/>
      <c r="W1038" s="411"/>
      <c r="X1038" s="411"/>
      <c r="Y1038" s="411"/>
      <c r="Z1038" s="411"/>
      <c r="AA1038" s="411"/>
      <c r="AB1038" s="411"/>
      <c r="AC1038" s="411"/>
      <c r="AD1038" s="411"/>
      <c r="AE1038" s="411"/>
    </row>
    <row r="1039">
      <c r="A1039" s="656"/>
      <c r="B1039" s="411"/>
      <c r="C1039" s="411"/>
      <c r="D1039" s="411"/>
      <c r="E1039" s="656"/>
      <c r="F1039" s="411"/>
      <c r="G1039" s="411"/>
      <c r="H1039" s="411"/>
      <c r="I1039" s="411"/>
      <c r="J1039" s="411"/>
      <c r="K1039" s="657"/>
      <c r="L1039" s="657"/>
      <c r="M1039" s="657"/>
      <c r="N1039" s="657"/>
      <c r="O1039" s="411"/>
      <c r="P1039" s="411"/>
      <c r="Q1039" s="411"/>
      <c r="R1039" s="658"/>
      <c r="S1039" s="411"/>
      <c r="T1039" s="411"/>
      <c r="U1039" s="659"/>
      <c r="V1039" s="659"/>
      <c r="W1039" s="411"/>
      <c r="X1039" s="411"/>
      <c r="Y1039" s="411"/>
      <c r="Z1039" s="411"/>
      <c r="AA1039" s="411"/>
      <c r="AB1039" s="411"/>
      <c r="AC1039" s="411"/>
      <c r="AD1039" s="411"/>
      <c r="AE1039" s="411"/>
    </row>
    <row r="1040">
      <c r="A1040" s="656"/>
      <c r="B1040" s="411"/>
      <c r="C1040" s="411"/>
      <c r="D1040" s="411"/>
      <c r="E1040" s="656"/>
      <c r="F1040" s="411"/>
      <c r="G1040" s="411"/>
      <c r="H1040" s="411"/>
      <c r="I1040" s="411"/>
      <c r="J1040" s="411"/>
      <c r="K1040" s="657"/>
      <c r="L1040" s="657"/>
      <c r="M1040" s="657"/>
      <c r="N1040" s="657"/>
      <c r="O1040" s="411"/>
      <c r="P1040" s="411"/>
      <c r="Q1040" s="411"/>
      <c r="R1040" s="658"/>
      <c r="S1040" s="411"/>
      <c r="T1040" s="411"/>
      <c r="U1040" s="659"/>
      <c r="V1040" s="659"/>
      <c r="W1040" s="411"/>
      <c r="X1040" s="411"/>
      <c r="Y1040" s="411"/>
      <c r="Z1040" s="411"/>
      <c r="AA1040" s="411"/>
      <c r="AB1040" s="411"/>
      <c r="AC1040" s="411"/>
      <c r="AD1040" s="411"/>
      <c r="AE1040" s="411"/>
    </row>
    <row r="1041">
      <c r="A1041" s="656"/>
      <c r="B1041" s="411"/>
      <c r="C1041" s="411"/>
      <c r="D1041" s="411"/>
      <c r="E1041" s="656"/>
      <c r="F1041" s="411"/>
      <c r="G1041" s="411"/>
      <c r="H1041" s="411"/>
      <c r="I1041" s="411"/>
      <c r="J1041" s="411"/>
      <c r="K1041" s="657"/>
      <c r="L1041" s="657"/>
      <c r="M1041" s="657"/>
      <c r="N1041" s="657"/>
      <c r="O1041" s="411"/>
      <c r="P1041" s="411"/>
      <c r="Q1041" s="411"/>
      <c r="R1041" s="658"/>
      <c r="S1041" s="411"/>
      <c r="T1041" s="411"/>
      <c r="U1041" s="659"/>
      <c r="V1041" s="659"/>
      <c r="W1041" s="411"/>
      <c r="X1041" s="411"/>
      <c r="Y1041" s="411"/>
      <c r="Z1041" s="411"/>
      <c r="AA1041" s="411"/>
      <c r="AB1041" s="411"/>
      <c r="AC1041" s="411"/>
      <c r="AD1041" s="411"/>
      <c r="AE1041" s="411"/>
    </row>
    <row r="1042">
      <c r="A1042" s="656"/>
      <c r="B1042" s="411"/>
      <c r="C1042" s="411"/>
      <c r="D1042" s="411"/>
      <c r="E1042" s="656"/>
      <c r="F1042" s="411"/>
      <c r="G1042" s="411"/>
      <c r="H1042" s="411"/>
      <c r="I1042" s="411"/>
      <c r="J1042" s="411"/>
      <c r="K1042" s="657"/>
      <c r="L1042" s="657"/>
      <c r="M1042" s="657"/>
      <c r="N1042" s="657"/>
      <c r="O1042" s="411"/>
      <c r="P1042" s="411"/>
      <c r="Q1042" s="411"/>
      <c r="R1042" s="658"/>
      <c r="S1042" s="411"/>
      <c r="T1042" s="411"/>
      <c r="U1042" s="659"/>
      <c r="V1042" s="659"/>
      <c r="W1042" s="411"/>
      <c r="X1042" s="411"/>
      <c r="Y1042" s="411"/>
      <c r="Z1042" s="411"/>
      <c r="AA1042" s="411"/>
      <c r="AB1042" s="411"/>
      <c r="AC1042" s="411"/>
      <c r="AD1042" s="411"/>
      <c r="AE1042" s="411"/>
    </row>
    <row r="1043">
      <c r="A1043" s="656"/>
      <c r="B1043" s="411"/>
      <c r="C1043" s="411"/>
      <c r="D1043" s="411"/>
      <c r="E1043" s="656"/>
      <c r="F1043" s="411"/>
      <c r="G1043" s="411"/>
      <c r="H1043" s="411"/>
      <c r="I1043" s="411"/>
      <c r="J1043" s="411"/>
      <c r="K1043" s="657"/>
      <c r="L1043" s="657"/>
      <c r="M1043" s="657"/>
      <c r="N1043" s="657"/>
      <c r="O1043" s="411"/>
      <c r="P1043" s="411"/>
      <c r="Q1043" s="411"/>
      <c r="R1043" s="658"/>
      <c r="S1043" s="411"/>
      <c r="T1043" s="411"/>
      <c r="U1043" s="659"/>
      <c r="V1043" s="659"/>
      <c r="W1043" s="411"/>
      <c r="X1043" s="411"/>
      <c r="Y1043" s="411"/>
      <c r="Z1043" s="411"/>
      <c r="AA1043" s="411"/>
      <c r="AB1043" s="411"/>
      <c r="AC1043" s="411"/>
      <c r="AD1043" s="411"/>
      <c r="AE1043" s="411"/>
    </row>
    <row r="1044">
      <c r="A1044" s="656"/>
      <c r="B1044" s="411"/>
      <c r="C1044" s="411"/>
      <c r="D1044" s="411"/>
      <c r="E1044" s="656"/>
      <c r="F1044" s="411"/>
      <c r="G1044" s="411"/>
      <c r="H1044" s="411"/>
      <c r="I1044" s="411"/>
      <c r="J1044" s="411"/>
      <c r="K1044" s="657"/>
      <c r="L1044" s="657"/>
      <c r="M1044" s="657"/>
      <c r="N1044" s="657"/>
      <c r="O1044" s="411"/>
      <c r="P1044" s="411"/>
      <c r="Q1044" s="411"/>
      <c r="R1044" s="658"/>
      <c r="S1044" s="411"/>
      <c r="T1044" s="411"/>
      <c r="U1044" s="659"/>
      <c r="V1044" s="659"/>
      <c r="W1044" s="411"/>
      <c r="X1044" s="411"/>
      <c r="Y1044" s="411"/>
      <c r="Z1044" s="411"/>
      <c r="AA1044" s="411"/>
      <c r="AB1044" s="411"/>
      <c r="AC1044" s="411"/>
      <c r="AD1044" s="411"/>
      <c r="AE1044" s="411"/>
    </row>
    <row r="1045">
      <c r="A1045" s="656"/>
      <c r="B1045" s="411"/>
      <c r="C1045" s="411"/>
      <c r="D1045" s="411"/>
      <c r="E1045" s="656"/>
      <c r="F1045" s="411"/>
      <c r="G1045" s="411"/>
      <c r="H1045" s="411"/>
      <c r="I1045" s="411"/>
      <c r="J1045" s="411"/>
      <c r="K1045" s="657"/>
      <c r="L1045" s="657"/>
      <c r="M1045" s="657"/>
      <c r="N1045" s="657"/>
      <c r="O1045" s="411"/>
      <c r="P1045" s="411"/>
      <c r="Q1045" s="411"/>
      <c r="R1045" s="658"/>
      <c r="S1045" s="411"/>
      <c r="T1045" s="411"/>
      <c r="U1045" s="659"/>
      <c r="V1045" s="659"/>
      <c r="W1045" s="411"/>
      <c r="X1045" s="411"/>
      <c r="Y1045" s="411"/>
      <c r="Z1045" s="411"/>
      <c r="AA1045" s="411"/>
      <c r="AB1045" s="411"/>
      <c r="AC1045" s="411"/>
      <c r="AD1045" s="411"/>
      <c r="AE1045" s="411"/>
    </row>
    <row r="1046">
      <c r="A1046" s="656"/>
      <c r="B1046" s="411"/>
      <c r="C1046" s="411"/>
      <c r="D1046" s="411"/>
      <c r="E1046" s="656"/>
      <c r="F1046" s="411"/>
      <c r="G1046" s="411"/>
      <c r="H1046" s="411"/>
      <c r="I1046" s="411"/>
      <c r="J1046" s="411"/>
      <c r="K1046" s="657"/>
      <c r="L1046" s="657"/>
      <c r="M1046" s="657"/>
      <c r="N1046" s="657"/>
      <c r="O1046" s="411"/>
      <c r="P1046" s="411"/>
      <c r="Q1046" s="411"/>
      <c r="R1046" s="658"/>
      <c r="S1046" s="411"/>
      <c r="T1046" s="411"/>
      <c r="U1046" s="659"/>
      <c r="V1046" s="659"/>
      <c r="W1046" s="411"/>
      <c r="X1046" s="411"/>
      <c r="Y1046" s="411"/>
      <c r="Z1046" s="411"/>
      <c r="AA1046" s="411"/>
      <c r="AB1046" s="411"/>
      <c r="AC1046" s="411"/>
      <c r="AD1046" s="411"/>
      <c r="AE1046" s="411"/>
    </row>
    <row r="1047">
      <c r="A1047" s="656"/>
      <c r="B1047" s="411"/>
      <c r="C1047" s="411"/>
      <c r="D1047" s="411"/>
      <c r="E1047" s="656"/>
      <c r="F1047" s="411"/>
      <c r="G1047" s="411"/>
      <c r="H1047" s="411"/>
      <c r="I1047" s="411"/>
      <c r="J1047" s="411"/>
      <c r="K1047" s="657"/>
      <c r="L1047" s="657"/>
      <c r="M1047" s="657"/>
      <c r="N1047" s="657"/>
      <c r="O1047" s="411"/>
      <c r="P1047" s="411"/>
      <c r="Q1047" s="411"/>
      <c r="R1047" s="658"/>
      <c r="S1047" s="411"/>
      <c r="T1047" s="411"/>
      <c r="U1047" s="659"/>
      <c r="V1047" s="659"/>
      <c r="W1047" s="411"/>
      <c r="X1047" s="411"/>
      <c r="Y1047" s="411"/>
      <c r="Z1047" s="411"/>
      <c r="AA1047" s="411"/>
      <c r="AB1047" s="411"/>
      <c r="AC1047" s="411"/>
      <c r="AD1047" s="411"/>
      <c r="AE1047" s="411"/>
    </row>
    <row r="1048">
      <c r="A1048" s="656"/>
      <c r="B1048" s="411"/>
      <c r="C1048" s="411"/>
      <c r="D1048" s="411"/>
      <c r="E1048" s="656"/>
      <c r="F1048" s="411"/>
      <c r="G1048" s="411"/>
      <c r="H1048" s="411"/>
      <c r="I1048" s="411"/>
      <c r="J1048" s="411"/>
      <c r="K1048" s="657"/>
      <c r="L1048" s="657"/>
      <c r="M1048" s="657"/>
      <c r="N1048" s="657"/>
      <c r="O1048" s="411"/>
      <c r="P1048" s="411"/>
      <c r="Q1048" s="411"/>
      <c r="R1048" s="658"/>
      <c r="S1048" s="411"/>
      <c r="T1048" s="411"/>
      <c r="U1048" s="659"/>
      <c r="V1048" s="659"/>
      <c r="W1048" s="411"/>
      <c r="X1048" s="411"/>
      <c r="Y1048" s="411"/>
      <c r="Z1048" s="411"/>
      <c r="AA1048" s="411"/>
      <c r="AB1048" s="411"/>
      <c r="AC1048" s="411"/>
      <c r="AD1048" s="411"/>
      <c r="AE1048" s="411"/>
    </row>
    <row r="1049">
      <c r="A1049" s="656"/>
      <c r="B1049" s="411"/>
      <c r="C1049" s="411"/>
      <c r="D1049" s="411"/>
      <c r="E1049" s="656"/>
      <c r="F1049" s="411"/>
      <c r="G1049" s="411"/>
      <c r="H1049" s="411"/>
      <c r="I1049" s="411"/>
      <c r="J1049" s="411"/>
      <c r="K1049" s="657"/>
      <c r="L1049" s="657"/>
      <c r="M1049" s="657"/>
      <c r="N1049" s="657"/>
      <c r="O1049" s="411"/>
      <c r="P1049" s="411"/>
      <c r="Q1049" s="411"/>
      <c r="R1049" s="658"/>
      <c r="S1049" s="411"/>
      <c r="T1049" s="411"/>
      <c r="U1049" s="659"/>
      <c r="V1049" s="659"/>
      <c r="W1049" s="411"/>
      <c r="X1049" s="411"/>
      <c r="Y1049" s="411"/>
      <c r="Z1049" s="411"/>
      <c r="AA1049" s="411"/>
      <c r="AB1049" s="411"/>
      <c r="AC1049" s="411"/>
      <c r="AD1049" s="411"/>
      <c r="AE1049" s="411"/>
    </row>
    <row r="1050">
      <c r="A1050" s="656"/>
      <c r="B1050" s="411"/>
      <c r="C1050" s="411"/>
      <c r="D1050" s="411"/>
      <c r="E1050" s="656"/>
      <c r="F1050" s="411"/>
      <c r="G1050" s="411"/>
      <c r="H1050" s="411"/>
      <c r="I1050" s="411"/>
      <c r="J1050" s="411"/>
      <c r="K1050" s="657"/>
      <c r="L1050" s="657"/>
      <c r="M1050" s="657"/>
      <c r="N1050" s="657"/>
      <c r="O1050" s="411"/>
      <c r="P1050" s="411"/>
      <c r="Q1050" s="411"/>
      <c r="R1050" s="658"/>
      <c r="S1050" s="411"/>
      <c r="T1050" s="411"/>
      <c r="U1050" s="659"/>
      <c r="V1050" s="659"/>
      <c r="W1050" s="411"/>
      <c r="X1050" s="411"/>
      <c r="Y1050" s="411"/>
      <c r="Z1050" s="411"/>
      <c r="AA1050" s="411"/>
      <c r="AB1050" s="411"/>
      <c r="AC1050" s="411"/>
      <c r="AD1050" s="411"/>
      <c r="AE1050" s="411"/>
    </row>
    <row r="1051">
      <c r="A1051" s="656"/>
      <c r="B1051" s="411"/>
      <c r="C1051" s="411"/>
      <c r="D1051" s="411"/>
      <c r="E1051" s="656"/>
      <c r="F1051" s="411"/>
      <c r="G1051" s="411"/>
      <c r="H1051" s="411"/>
      <c r="I1051" s="411"/>
      <c r="J1051" s="411"/>
      <c r="K1051" s="657"/>
      <c r="L1051" s="657"/>
      <c r="M1051" s="657"/>
      <c r="N1051" s="657"/>
      <c r="O1051" s="411"/>
      <c r="P1051" s="411"/>
      <c r="Q1051" s="411"/>
      <c r="R1051" s="658"/>
      <c r="S1051" s="411"/>
      <c r="T1051" s="411"/>
      <c r="U1051" s="659"/>
      <c r="V1051" s="659"/>
      <c r="W1051" s="411"/>
      <c r="X1051" s="411"/>
      <c r="Y1051" s="411"/>
      <c r="Z1051" s="411"/>
      <c r="AA1051" s="411"/>
      <c r="AB1051" s="411"/>
      <c r="AC1051" s="411"/>
      <c r="AD1051" s="411"/>
      <c r="AE1051" s="411"/>
    </row>
    <row r="1052">
      <c r="A1052" s="656"/>
      <c r="B1052" s="411"/>
      <c r="C1052" s="411"/>
      <c r="D1052" s="411"/>
      <c r="E1052" s="656"/>
      <c r="F1052" s="411"/>
      <c r="G1052" s="411"/>
      <c r="H1052" s="411"/>
      <c r="I1052" s="411"/>
      <c r="J1052" s="411"/>
      <c r="K1052" s="657"/>
      <c r="L1052" s="657"/>
      <c r="M1052" s="657"/>
      <c r="N1052" s="657"/>
      <c r="O1052" s="411"/>
      <c r="P1052" s="411"/>
      <c r="Q1052" s="411"/>
      <c r="R1052" s="658"/>
      <c r="S1052" s="411"/>
      <c r="T1052" s="411"/>
      <c r="U1052" s="659"/>
      <c r="V1052" s="659"/>
      <c r="W1052" s="411"/>
      <c r="X1052" s="411"/>
      <c r="Y1052" s="411"/>
      <c r="Z1052" s="411"/>
      <c r="AA1052" s="411"/>
      <c r="AB1052" s="411"/>
      <c r="AC1052" s="411"/>
      <c r="AD1052" s="411"/>
      <c r="AE1052" s="411"/>
    </row>
    <row r="1053">
      <c r="A1053" s="656"/>
      <c r="B1053" s="411"/>
      <c r="C1053" s="411"/>
      <c r="D1053" s="411"/>
      <c r="E1053" s="656"/>
      <c r="F1053" s="411"/>
      <c r="G1053" s="411"/>
      <c r="H1053" s="411"/>
      <c r="I1053" s="411"/>
      <c r="J1053" s="411"/>
      <c r="K1053" s="657"/>
      <c r="L1053" s="657"/>
      <c r="M1053" s="657"/>
      <c r="N1053" s="657"/>
      <c r="O1053" s="411"/>
      <c r="P1053" s="411"/>
      <c r="Q1053" s="411"/>
      <c r="R1053" s="658"/>
      <c r="S1053" s="411"/>
      <c r="T1053" s="411"/>
      <c r="U1053" s="659"/>
      <c r="V1053" s="659"/>
      <c r="W1053" s="411"/>
      <c r="X1053" s="411"/>
      <c r="Y1053" s="411"/>
      <c r="Z1053" s="411"/>
      <c r="AA1053" s="411"/>
      <c r="AB1053" s="411"/>
      <c r="AC1053" s="411"/>
      <c r="AD1053" s="411"/>
      <c r="AE1053" s="411"/>
    </row>
    <row r="1054">
      <c r="A1054" s="656"/>
      <c r="B1054" s="411"/>
      <c r="C1054" s="411"/>
      <c r="D1054" s="411"/>
      <c r="E1054" s="656"/>
      <c r="F1054" s="411"/>
      <c r="G1054" s="411"/>
      <c r="H1054" s="411"/>
      <c r="I1054" s="411"/>
      <c r="J1054" s="411"/>
      <c r="K1054" s="657"/>
      <c r="L1054" s="657"/>
      <c r="M1054" s="657"/>
      <c r="N1054" s="657"/>
      <c r="O1054" s="411"/>
      <c r="P1054" s="411"/>
      <c r="Q1054" s="411"/>
      <c r="R1054" s="658"/>
      <c r="S1054" s="411"/>
      <c r="T1054" s="411"/>
      <c r="U1054" s="659"/>
      <c r="V1054" s="659"/>
      <c r="W1054" s="411"/>
      <c r="X1054" s="411"/>
      <c r="Y1054" s="411"/>
      <c r="Z1054" s="411"/>
      <c r="AA1054" s="411"/>
      <c r="AB1054" s="411"/>
      <c r="AC1054" s="411"/>
      <c r="AD1054" s="411"/>
      <c r="AE1054" s="411"/>
    </row>
    <row r="1055">
      <c r="A1055" s="656"/>
      <c r="B1055" s="411"/>
      <c r="C1055" s="411"/>
      <c r="D1055" s="411"/>
      <c r="E1055" s="656"/>
      <c r="F1055" s="411"/>
      <c r="G1055" s="411"/>
      <c r="H1055" s="411"/>
      <c r="I1055" s="411"/>
      <c r="J1055" s="411"/>
      <c r="K1055" s="657"/>
      <c r="L1055" s="657"/>
      <c r="M1055" s="657"/>
      <c r="N1055" s="657"/>
      <c r="O1055" s="411"/>
      <c r="P1055" s="411"/>
      <c r="Q1055" s="411"/>
      <c r="R1055" s="658"/>
      <c r="S1055" s="411"/>
      <c r="T1055" s="411"/>
      <c r="U1055" s="659"/>
      <c r="V1055" s="659"/>
      <c r="W1055" s="411"/>
      <c r="X1055" s="411"/>
      <c r="Y1055" s="411"/>
      <c r="Z1055" s="411"/>
      <c r="AA1055" s="411"/>
      <c r="AB1055" s="411"/>
      <c r="AC1055" s="411"/>
      <c r="AD1055" s="411"/>
      <c r="AE1055" s="411"/>
    </row>
    <row r="1056">
      <c r="A1056" s="656"/>
      <c r="B1056" s="411"/>
      <c r="C1056" s="411"/>
      <c r="D1056" s="411"/>
      <c r="E1056" s="656"/>
      <c r="F1056" s="411"/>
      <c r="G1056" s="411"/>
      <c r="H1056" s="411"/>
      <c r="I1056" s="411"/>
      <c r="J1056" s="411"/>
      <c r="K1056" s="657"/>
      <c r="L1056" s="657"/>
      <c r="M1056" s="657"/>
      <c r="N1056" s="657"/>
      <c r="O1056" s="411"/>
      <c r="P1056" s="411"/>
      <c r="Q1056" s="411"/>
      <c r="R1056" s="658"/>
      <c r="S1056" s="411"/>
      <c r="T1056" s="411"/>
      <c r="U1056" s="659"/>
      <c r="V1056" s="659"/>
      <c r="W1056" s="411"/>
      <c r="X1056" s="411"/>
      <c r="Y1056" s="411"/>
      <c r="Z1056" s="411"/>
      <c r="AA1056" s="411"/>
      <c r="AB1056" s="411"/>
      <c r="AC1056" s="411"/>
      <c r="AD1056" s="411"/>
      <c r="AE1056" s="411"/>
    </row>
    <row r="1057">
      <c r="A1057" s="656"/>
      <c r="B1057" s="411"/>
      <c r="C1057" s="411"/>
      <c r="D1057" s="411"/>
      <c r="E1057" s="656"/>
      <c r="F1057" s="411"/>
      <c r="G1057" s="411"/>
      <c r="H1057" s="411"/>
      <c r="I1057" s="411"/>
      <c r="J1057" s="411"/>
      <c r="K1057" s="657"/>
      <c r="L1057" s="657"/>
      <c r="M1057" s="657"/>
      <c r="N1057" s="657"/>
      <c r="O1057" s="411"/>
      <c r="P1057" s="411"/>
      <c r="Q1057" s="411"/>
      <c r="R1057" s="658"/>
      <c r="S1057" s="411"/>
      <c r="T1057" s="411"/>
      <c r="U1057" s="659"/>
      <c r="V1057" s="659"/>
      <c r="W1057" s="411"/>
      <c r="X1057" s="411"/>
      <c r="Y1057" s="411"/>
      <c r="Z1057" s="411"/>
      <c r="AA1057" s="411"/>
      <c r="AB1057" s="411"/>
      <c r="AC1057" s="411"/>
      <c r="AD1057" s="411"/>
      <c r="AE1057" s="411"/>
    </row>
    <row r="1058">
      <c r="A1058" s="656"/>
      <c r="B1058" s="411"/>
      <c r="C1058" s="411"/>
      <c r="D1058" s="411"/>
      <c r="E1058" s="656"/>
      <c r="F1058" s="411"/>
      <c r="G1058" s="411"/>
      <c r="H1058" s="411"/>
      <c r="I1058" s="411"/>
      <c r="J1058" s="411"/>
      <c r="K1058" s="657"/>
      <c r="L1058" s="657"/>
      <c r="M1058" s="657"/>
      <c r="N1058" s="657"/>
      <c r="O1058" s="411"/>
      <c r="P1058" s="411"/>
      <c r="Q1058" s="411"/>
      <c r="R1058" s="658"/>
      <c r="S1058" s="411"/>
      <c r="T1058" s="411"/>
      <c r="U1058" s="659"/>
      <c r="V1058" s="659"/>
      <c r="W1058" s="411"/>
      <c r="X1058" s="411"/>
      <c r="Y1058" s="411"/>
      <c r="Z1058" s="411"/>
      <c r="AA1058" s="411"/>
      <c r="AB1058" s="411"/>
      <c r="AC1058" s="411"/>
      <c r="AD1058" s="411"/>
      <c r="AE1058" s="411"/>
    </row>
    <row r="1059">
      <c r="A1059" s="656"/>
      <c r="B1059" s="411"/>
      <c r="C1059" s="411"/>
      <c r="D1059" s="411"/>
      <c r="E1059" s="656"/>
      <c r="F1059" s="411"/>
      <c r="G1059" s="411"/>
      <c r="H1059" s="411"/>
      <c r="I1059" s="411"/>
      <c r="J1059" s="411"/>
      <c r="K1059" s="657"/>
      <c r="L1059" s="657"/>
      <c r="M1059" s="657"/>
      <c r="N1059" s="657"/>
      <c r="O1059" s="411"/>
      <c r="P1059" s="411"/>
      <c r="Q1059" s="411"/>
      <c r="R1059" s="658"/>
      <c r="S1059" s="411"/>
      <c r="T1059" s="411"/>
      <c r="U1059" s="659"/>
      <c r="V1059" s="659"/>
      <c r="W1059" s="411"/>
      <c r="X1059" s="411"/>
      <c r="Y1059" s="411"/>
      <c r="Z1059" s="411"/>
      <c r="AA1059" s="411"/>
      <c r="AB1059" s="411"/>
      <c r="AC1059" s="411"/>
      <c r="AD1059" s="411"/>
      <c r="AE1059" s="411"/>
    </row>
    <row r="1060">
      <c r="A1060" s="656"/>
      <c r="B1060" s="411"/>
      <c r="C1060" s="411"/>
      <c r="D1060" s="411"/>
      <c r="E1060" s="656"/>
      <c r="F1060" s="411"/>
      <c r="G1060" s="411"/>
      <c r="H1060" s="411"/>
      <c r="I1060" s="411"/>
      <c r="J1060" s="411"/>
      <c r="K1060" s="657"/>
      <c r="L1060" s="657"/>
      <c r="M1060" s="657"/>
      <c r="N1060" s="657"/>
      <c r="O1060" s="411"/>
      <c r="P1060" s="411"/>
      <c r="Q1060" s="411"/>
      <c r="R1060" s="658"/>
      <c r="S1060" s="411"/>
      <c r="T1060" s="411"/>
      <c r="U1060" s="659"/>
      <c r="V1060" s="659"/>
      <c r="W1060" s="411"/>
      <c r="X1060" s="411"/>
      <c r="Y1060" s="411"/>
      <c r="Z1060" s="411"/>
      <c r="AA1060" s="411"/>
      <c r="AB1060" s="411"/>
      <c r="AC1060" s="411"/>
      <c r="AD1060" s="411"/>
      <c r="AE1060" s="411"/>
    </row>
    <row r="1061">
      <c r="A1061" s="656"/>
      <c r="B1061" s="411"/>
      <c r="C1061" s="411"/>
      <c r="D1061" s="411"/>
      <c r="E1061" s="656"/>
      <c r="F1061" s="411"/>
      <c r="G1061" s="411"/>
      <c r="H1061" s="411"/>
      <c r="I1061" s="411"/>
      <c r="J1061" s="411"/>
      <c r="K1061" s="657"/>
      <c r="L1061" s="657"/>
      <c r="M1061" s="657"/>
      <c r="N1061" s="657"/>
      <c r="O1061" s="411"/>
      <c r="P1061" s="411"/>
      <c r="Q1061" s="411"/>
      <c r="R1061" s="658"/>
      <c r="S1061" s="411"/>
      <c r="T1061" s="411"/>
      <c r="U1061" s="659"/>
      <c r="V1061" s="659"/>
      <c r="W1061" s="411"/>
      <c r="X1061" s="411"/>
      <c r="Y1061" s="411"/>
      <c r="Z1061" s="411"/>
      <c r="AA1061" s="411"/>
      <c r="AB1061" s="411"/>
      <c r="AC1061" s="411"/>
      <c r="AD1061" s="411"/>
      <c r="AE1061" s="411"/>
    </row>
    <row r="1062">
      <c r="A1062" s="656"/>
      <c r="B1062" s="411"/>
      <c r="C1062" s="411"/>
      <c r="D1062" s="411"/>
      <c r="E1062" s="656"/>
      <c r="F1062" s="411"/>
      <c r="G1062" s="411"/>
      <c r="H1062" s="411"/>
      <c r="I1062" s="411"/>
      <c r="J1062" s="411"/>
      <c r="K1062" s="657"/>
      <c r="L1062" s="657"/>
      <c r="M1062" s="657"/>
      <c r="N1062" s="657"/>
      <c r="O1062" s="411"/>
      <c r="P1062" s="411"/>
      <c r="Q1062" s="411"/>
      <c r="R1062" s="658"/>
      <c r="S1062" s="411"/>
      <c r="T1062" s="411"/>
      <c r="U1062" s="659"/>
      <c r="V1062" s="659"/>
      <c r="W1062" s="411"/>
      <c r="X1062" s="411"/>
      <c r="Y1062" s="411"/>
      <c r="Z1062" s="411"/>
      <c r="AA1062" s="411"/>
      <c r="AB1062" s="411"/>
      <c r="AC1062" s="411"/>
      <c r="AD1062" s="411"/>
      <c r="AE1062" s="411"/>
    </row>
    <row r="1063">
      <c r="A1063" s="656"/>
      <c r="B1063" s="411"/>
      <c r="C1063" s="411"/>
      <c r="D1063" s="411"/>
      <c r="E1063" s="656"/>
      <c r="F1063" s="411"/>
      <c r="G1063" s="411"/>
      <c r="H1063" s="411"/>
      <c r="I1063" s="411"/>
      <c r="J1063" s="411"/>
      <c r="K1063" s="657"/>
      <c r="L1063" s="657"/>
      <c r="M1063" s="657"/>
      <c r="N1063" s="657"/>
      <c r="O1063" s="411"/>
      <c r="P1063" s="411"/>
      <c r="Q1063" s="411"/>
      <c r="R1063" s="658"/>
      <c r="S1063" s="411"/>
      <c r="T1063" s="411"/>
      <c r="U1063" s="659"/>
      <c r="V1063" s="659"/>
      <c r="W1063" s="411"/>
      <c r="X1063" s="411"/>
      <c r="Y1063" s="411"/>
      <c r="Z1063" s="411"/>
      <c r="AA1063" s="411"/>
      <c r="AB1063" s="411"/>
      <c r="AC1063" s="411"/>
      <c r="AD1063" s="411"/>
      <c r="AE1063" s="411"/>
    </row>
    <row r="1064">
      <c r="A1064" s="656"/>
      <c r="B1064" s="411"/>
      <c r="C1064" s="411"/>
      <c r="D1064" s="411"/>
      <c r="E1064" s="656"/>
      <c r="F1064" s="411"/>
      <c r="G1064" s="411"/>
      <c r="H1064" s="411"/>
      <c r="I1064" s="411"/>
      <c r="J1064" s="411"/>
      <c r="K1064" s="657"/>
      <c r="L1064" s="657"/>
      <c r="M1064" s="657"/>
      <c r="N1064" s="657"/>
      <c r="O1064" s="411"/>
      <c r="P1064" s="411"/>
      <c r="Q1064" s="411"/>
      <c r="R1064" s="658"/>
      <c r="S1064" s="411"/>
      <c r="T1064" s="411"/>
      <c r="U1064" s="659"/>
      <c r="V1064" s="659"/>
      <c r="W1064" s="411"/>
      <c r="X1064" s="411"/>
      <c r="Y1064" s="411"/>
      <c r="Z1064" s="411"/>
      <c r="AA1064" s="411"/>
      <c r="AB1064" s="411"/>
      <c r="AC1064" s="411"/>
      <c r="AD1064" s="411"/>
      <c r="AE1064" s="411"/>
    </row>
    <row r="1065">
      <c r="A1065" s="656"/>
      <c r="B1065" s="411"/>
      <c r="C1065" s="411"/>
      <c r="D1065" s="411"/>
      <c r="E1065" s="656"/>
      <c r="F1065" s="411"/>
      <c r="G1065" s="411"/>
      <c r="H1065" s="411"/>
      <c r="I1065" s="411"/>
      <c r="J1065" s="411"/>
      <c r="K1065" s="657"/>
      <c r="L1065" s="657"/>
      <c r="M1065" s="657"/>
      <c r="N1065" s="657"/>
      <c r="O1065" s="411"/>
      <c r="P1065" s="411"/>
      <c r="Q1065" s="411"/>
      <c r="R1065" s="658"/>
      <c r="S1065" s="411"/>
      <c r="T1065" s="411"/>
      <c r="U1065" s="659"/>
      <c r="V1065" s="659"/>
      <c r="W1065" s="411"/>
      <c r="X1065" s="411"/>
      <c r="Y1065" s="411"/>
      <c r="Z1065" s="411"/>
      <c r="AA1065" s="411"/>
      <c r="AB1065" s="411"/>
      <c r="AC1065" s="411"/>
      <c r="AD1065" s="411"/>
      <c r="AE1065" s="411"/>
    </row>
    <row r="1066">
      <c r="A1066" s="656"/>
      <c r="B1066" s="411"/>
      <c r="C1066" s="411"/>
      <c r="D1066" s="411"/>
      <c r="E1066" s="656"/>
      <c r="F1066" s="411"/>
      <c r="G1066" s="411"/>
      <c r="H1066" s="411"/>
      <c r="I1066" s="411"/>
      <c r="J1066" s="411"/>
      <c r="K1066" s="657"/>
      <c r="L1066" s="657"/>
      <c r="M1066" s="657"/>
      <c r="N1066" s="657"/>
      <c r="O1066" s="411"/>
      <c r="P1066" s="411"/>
      <c r="Q1066" s="411"/>
      <c r="R1066" s="658"/>
      <c r="S1066" s="411"/>
      <c r="T1066" s="411"/>
      <c r="U1066" s="659"/>
      <c r="V1066" s="659"/>
      <c r="W1066" s="411"/>
      <c r="X1066" s="411"/>
      <c r="Y1066" s="411"/>
      <c r="Z1066" s="411"/>
      <c r="AA1066" s="411"/>
      <c r="AB1066" s="411"/>
      <c r="AC1066" s="411"/>
      <c r="AD1066" s="411"/>
      <c r="AE1066" s="411"/>
    </row>
    <row r="1067">
      <c r="A1067" s="656"/>
      <c r="B1067" s="411"/>
      <c r="C1067" s="411"/>
      <c r="D1067" s="411"/>
      <c r="E1067" s="656"/>
      <c r="F1067" s="411"/>
      <c r="G1067" s="411"/>
      <c r="H1067" s="411"/>
      <c r="I1067" s="411"/>
      <c r="J1067" s="411"/>
      <c r="K1067" s="657"/>
      <c r="L1067" s="657"/>
      <c r="M1067" s="657"/>
      <c r="N1067" s="657"/>
      <c r="O1067" s="411"/>
      <c r="P1067" s="411"/>
      <c r="Q1067" s="411"/>
      <c r="R1067" s="658"/>
      <c r="S1067" s="411"/>
      <c r="T1067" s="411"/>
      <c r="U1067" s="659"/>
      <c r="V1067" s="659"/>
      <c r="W1067" s="411"/>
      <c r="X1067" s="411"/>
      <c r="Y1067" s="411"/>
      <c r="Z1067" s="411"/>
      <c r="AA1067" s="411"/>
      <c r="AB1067" s="411"/>
      <c r="AC1067" s="411"/>
      <c r="AD1067" s="411"/>
      <c r="AE1067" s="411"/>
    </row>
    <row r="1068">
      <c r="A1068" s="656"/>
      <c r="B1068" s="411"/>
      <c r="C1068" s="411"/>
      <c r="D1068" s="411"/>
      <c r="E1068" s="656"/>
      <c r="F1068" s="411"/>
      <c r="G1068" s="411"/>
      <c r="H1068" s="411"/>
      <c r="I1068" s="411"/>
      <c r="J1068" s="411"/>
      <c r="K1068" s="657"/>
      <c r="L1068" s="657"/>
      <c r="M1068" s="657"/>
      <c r="N1068" s="657"/>
      <c r="O1068" s="411"/>
      <c r="P1068" s="411"/>
      <c r="Q1068" s="411"/>
      <c r="R1068" s="658"/>
      <c r="S1068" s="411"/>
      <c r="T1068" s="411"/>
      <c r="U1068" s="659"/>
      <c r="V1068" s="659"/>
      <c r="W1068" s="411"/>
      <c r="X1068" s="411"/>
      <c r="Y1068" s="411"/>
      <c r="Z1068" s="411"/>
      <c r="AA1068" s="411"/>
      <c r="AB1068" s="411"/>
      <c r="AC1068" s="411"/>
      <c r="AD1068" s="411"/>
      <c r="AE1068" s="411"/>
    </row>
    <row r="1069">
      <c r="A1069" s="656"/>
      <c r="B1069" s="411"/>
      <c r="C1069" s="411"/>
      <c r="D1069" s="411"/>
      <c r="E1069" s="656"/>
      <c r="F1069" s="411"/>
      <c r="G1069" s="411"/>
      <c r="H1069" s="411"/>
      <c r="I1069" s="411"/>
      <c r="J1069" s="411"/>
      <c r="K1069" s="657"/>
      <c r="L1069" s="657"/>
      <c r="M1069" s="657"/>
      <c r="N1069" s="657"/>
      <c r="O1069" s="411"/>
      <c r="P1069" s="411"/>
      <c r="Q1069" s="411"/>
      <c r="R1069" s="658"/>
      <c r="S1069" s="411"/>
      <c r="T1069" s="411"/>
      <c r="U1069" s="659"/>
      <c r="V1069" s="659"/>
      <c r="W1069" s="411"/>
      <c r="X1069" s="411"/>
      <c r="Y1069" s="411"/>
      <c r="Z1069" s="411"/>
      <c r="AA1069" s="411"/>
      <c r="AB1069" s="411"/>
      <c r="AC1069" s="411"/>
      <c r="AD1069" s="411"/>
      <c r="AE1069" s="411"/>
    </row>
    <row r="1070">
      <c r="A1070" s="656"/>
      <c r="B1070" s="411"/>
      <c r="C1070" s="411"/>
      <c r="D1070" s="411"/>
      <c r="E1070" s="656"/>
      <c r="F1070" s="411"/>
      <c r="G1070" s="411"/>
      <c r="H1070" s="411"/>
      <c r="I1070" s="411"/>
      <c r="J1070" s="411"/>
      <c r="K1070" s="657"/>
      <c r="L1070" s="657"/>
      <c r="M1070" s="657"/>
      <c r="N1070" s="657"/>
      <c r="O1070" s="411"/>
      <c r="P1070" s="411"/>
      <c r="Q1070" s="411"/>
      <c r="R1070" s="658"/>
      <c r="S1070" s="411"/>
      <c r="T1070" s="411"/>
      <c r="U1070" s="659"/>
      <c r="V1070" s="659"/>
      <c r="W1070" s="411"/>
      <c r="X1070" s="411"/>
      <c r="Y1070" s="411"/>
      <c r="Z1070" s="411"/>
      <c r="AA1070" s="411"/>
      <c r="AB1070" s="411"/>
      <c r="AC1070" s="411"/>
      <c r="AD1070" s="411"/>
      <c r="AE1070" s="411"/>
    </row>
    <row r="1071">
      <c r="A1071" s="656"/>
      <c r="B1071" s="411"/>
      <c r="C1071" s="411"/>
      <c r="D1071" s="411"/>
      <c r="E1071" s="656"/>
      <c r="F1071" s="411"/>
      <c r="G1071" s="411"/>
      <c r="H1071" s="411"/>
      <c r="I1071" s="411"/>
      <c r="J1071" s="411"/>
      <c r="K1071" s="657"/>
      <c r="L1071" s="657"/>
      <c r="M1071" s="657"/>
      <c r="N1071" s="657"/>
      <c r="O1071" s="411"/>
      <c r="P1071" s="411"/>
      <c r="Q1071" s="411"/>
      <c r="R1071" s="658"/>
      <c r="S1071" s="411"/>
      <c r="T1071" s="411"/>
      <c r="U1071" s="659"/>
      <c r="V1071" s="659"/>
      <c r="W1071" s="411"/>
      <c r="X1071" s="411"/>
      <c r="Y1071" s="411"/>
      <c r="Z1071" s="411"/>
      <c r="AA1071" s="411"/>
      <c r="AB1071" s="411"/>
      <c r="AC1071" s="411"/>
      <c r="AD1071" s="411"/>
      <c r="AE1071" s="411"/>
    </row>
    <row r="1072">
      <c r="A1072" s="656"/>
      <c r="B1072" s="411"/>
      <c r="C1072" s="411"/>
      <c r="D1072" s="411"/>
      <c r="E1072" s="656"/>
      <c r="F1072" s="411"/>
      <c r="G1072" s="411"/>
      <c r="H1072" s="411"/>
      <c r="I1072" s="411"/>
      <c r="J1072" s="411"/>
      <c r="K1072" s="657"/>
      <c r="L1072" s="657"/>
      <c r="M1072" s="657"/>
      <c r="N1072" s="657"/>
      <c r="O1072" s="411"/>
      <c r="P1072" s="411"/>
      <c r="Q1072" s="411"/>
      <c r="R1072" s="658"/>
      <c r="S1072" s="411"/>
      <c r="T1072" s="411"/>
      <c r="U1072" s="659"/>
      <c r="V1072" s="659"/>
      <c r="W1072" s="411"/>
      <c r="X1072" s="411"/>
      <c r="Y1072" s="411"/>
      <c r="Z1072" s="411"/>
      <c r="AA1072" s="411"/>
      <c r="AB1072" s="411"/>
      <c r="AC1072" s="411"/>
      <c r="AD1072" s="411"/>
      <c r="AE1072" s="411"/>
    </row>
    <row r="1073">
      <c r="A1073" s="656"/>
      <c r="B1073" s="411"/>
      <c r="C1073" s="411"/>
      <c r="D1073" s="411"/>
      <c r="E1073" s="656"/>
      <c r="F1073" s="411"/>
      <c r="G1073" s="411"/>
      <c r="H1073" s="411"/>
      <c r="I1073" s="411"/>
      <c r="J1073" s="411"/>
      <c r="K1073" s="657"/>
      <c r="L1073" s="657"/>
      <c r="M1073" s="657"/>
      <c r="N1073" s="657"/>
      <c r="O1073" s="411"/>
      <c r="P1073" s="411"/>
      <c r="Q1073" s="411"/>
      <c r="R1073" s="658"/>
      <c r="S1073" s="411"/>
      <c r="T1073" s="411"/>
      <c r="U1073" s="659"/>
      <c r="V1073" s="659"/>
      <c r="W1073" s="411"/>
      <c r="X1073" s="411"/>
      <c r="Y1073" s="411"/>
      <c r="Z1073" s="411"/>
      <c r="AA1073" s="411"/>
      <c r="AB1073" s="411"/>
      <c r="AC1073" s="411"/>
      <c r="AD1073" s="411"/>
      <c r="AE1073" s="411"/>
    </row>
    <row r="1074">
      <c r="A1074" s="656"/>
      <c r="B1074" s="411"/>
      <c r="C1074" s="411"/>
      <c r="D1074" s="411"/>
      <c r="E1074" s="656"/>
      <c r="F1074" s="411"/>
      <c r="G1074" s="411"/>
      <c r="H1074" s="411"/>
      <c r="I1074" s="411"/>
      <c r="J1074" s="411"/>
      <c r="K1074" s="657"/>
      <c r="L1074" s="657"/>
      <c r="M1074" s="657"/>
      <c r="N1074" s="657"/>
      <c r="O1074" s="411"/>
      <c r="P1074" s="411"/>
      <c r="Q1074" s="411"/>
      <c r="R1074" s="658"/>
      <c r="S1074" s="411"/>
      <c r="T1074" s="411"/>
      <c r="U1074" s="659"/>
      <c r="V1074" s="659"/>
      <c r="W1074" s="411"/>
      <c r="X1074" s="411"/>
      <c r="Y1074" s="411"/>
      <c r="Z1074" s="411"/>
      <c r="AA1074" s="411"/>
      <c r="AB1074" s="411"/>
      <c r="AC1074" s="411"/>
      <c r="AD1074" s="411"/>
      <c r="AE1074" s="411"/>
    </row>
    <row r="1075">
      <c r="A1075" s="656"/>
      <c r="B1075" s="411"/>
      <c r="C1075" s="411"/>
      <c r="D1075" s="411"/>
      <c r="E1075" s="656"/>
      <c r="F1075" s="411"/>
      <c r="G1075" s="411"/>
      <c r="H1075" s="411"/>
      <c r="I1075" s="411"/>
      <c r="J1075" s="411"/>
      <c r="K1075" s="657"/>
      <c r="L1075" s="657"/>
      <c r="M1075" s="657"/>
      <c r="N1075" s="657"/>
      <c r="O1075" s="411"/>
      <c r="P1075" s="411"/>
      <c r="Q1075" s="411"/>
      <c r="R1075" s="658"/>
      <c r="S1075" s="411"/>
      <c r="T1075" s="411"/>
      <c r="U1075" s="659"/>
      <c r="V1075" s="659"/>
      <c r="W1075" s="411"/>
      <c r="X1075" s="411"/>
      <c r="Y1075" s="411"/>
      <c r="Z1075" s="411"/>
      <c r="AA1075" s="411"/>
      <c r="AB1075" s="411"/>
      <c r="AC1075" s="411"/>
      <c r="AD1075" s="411"/>
      <c r="AE1075" s="411"/>
    </row>
    <row r="1076">
      <c r="A1076" s="656"/>
      <c r="B1076" s="411"/>
      <c r="C1076" s="411"/>
      <c r="D1076" s="411"/>
      <c r="E1076" s="656"/>
      <c r="F1076" s="411"/>
      <c r="G1076" s="411"/>
      <c r="H1076" s="411"/>
      <c r="I1076" s="411"/>
      <c r="J1076" s="411"/>
      <c r="K1076" s="657"/>
      <c r="L1076" s="657"/>
      <c r="M1076" s="657"/>
      <c r="N1076" s="657"/>
      <c r="O1076" s="411"/>
      <c r="P1076" s="411"/>
      <c r="Q1076" s="411"/>
      <c r="R1076" s="658"/>
      <c r="S1076" s="411"/>
      <c r="T1076" s="411"/>
      <c r="U1076" s="659"/>
      <c r="V1076" s="659"/>
      <c r="W1076" s="411"/>
      <c r="X1076" s="411"/>
      <c r="Y1076" s="411"/>
      <c r="Z1076" s="411"/>
      <c r="AA1076" s="411"/>
      <c r="AB1076" s="411"/>
      <c r="AC1076" s="411"/>
      <c r="AD1076" s="411"/>
      <c r="AE1076" s="411"/>
    </row>
    <row r="1077">
      <c r="A1077" s="656"/>
      <c r="B1077" s="411"/>
      <c r="C1077" s="411"/>
      <c r="D1077" s="411"/>
      <c r="E1077" s="656"/>
      <c r="F1077" s="411"/>
      <c r="G1077" s="411"/>
      <c r="H1077" s="411"/>
      <c r="I1077" s="411"/>
      <c r="J1077" s="411"/>
      <c r="K1077" s="657"/>
      <c r="L1077" s="657"/>
      <c r="M1077" s="657"/>
      <c r="N1077" s="657"/>
      <c r="O1077" s="411"/>
      <c r="P1077" s="411"/>
      <c r="Q1077" s="411"/>
      <c r="R1077" s="658"/>
      <c r="S1077" s="411"/>
      <c r="T1077" s="411"/>
      <c r="U1077" s="659"/>
      <c r="V1077" s="659"/>
      <c r="W1077" s="411"/>
      <c r="X1077" s="411"/>
      <c r="Y1077" s="411"/>
      <c r="Z1077" s="411"/>
      <c r="AA1077" s="411"/>
      <c r="AB1077" s="411"/>
      <c r="AC1077" s="411"/>
      <c r="AD1077" s="411"/>
      <c r="AE1077" s="411"/>
    </row>
    <row r="1078">
      <c r="A1078" s="656"/>
      <c r="B1078" s="411"/>
      <c r="C1078" s="411"/>
      <c r="D1078" s="411"/>
      <c r="E1078" s="656"/>
      <c r="F1078" s="411"/>
      <c r="G1078" s="411"/>
      <c r="H1078" s="411"/>
      <c r="I1078" s="411"/>
      <c r="J1078" s="411"/>
      <c r="K1078" s="657"/>
      <c r="L1078" s="657"/>
      <c r="M1078" s="657"/>
      <c r="N1078" s="657"/>
      <c r="O1078" s="411"/>
      <c r="P1078" s="411"/>
      <c r="Q1078" s="411"/>
      <c r="R1078" s="658"/>
      <c r="S1078" s="411"/>
      <c r="T1078" s="411"/>
      <c r="U1078" s="659"/>
      <c r="V1078" s="659"/>
      <c r="W1078" s="411"/>
      <c r="X1078" s="411"/>
      <c r="Y1078" s="411"/>
      <c r="Z1078" s="411"/>
      <c r="AA1078" s="411"/>
      <c r="AB1078" s="411"/>
      <c r="AC1078" s="411"/>
      <c r="AD1078" s="411"/>
      <c r="AE1078" s="411"/>
    </row>
    <row r="1079">
      <c r="A1079" s="656"/>
      <c r="B1079" s="411"/>
      <c r="C1079" s="411"/>
      <c r="D1079" s="411"/>
      <c r="E1079" s="656"/>
      <c r="F1079" s="411"/>
      <c r="G1079" s="411"/>
      <c r="H1079" s="411"/>
      <c r="I1079" s="411"/>
      <c r="J1079" s="411"/>
      <c r="K1079" s="657"/>
      <c r="L1079" s="657"/>
      <c r="M1079" s="657"/>
      <c r="N1079" s="657"/>
      <c r="O1079" s="411"/>
      <c r="P1079" s="411"/>
      <c r="Q1079" s="411"/>
      <c r="R1079" s="658"/>
      <c r="S1079" s="411"/>
      <c r="T1079" s="411"/>
      <c r="U1079" s="659"/>
      <c r="V1079" s="659"/>
      <c r="W1079" s="411"/>
      <c r="X1079" s="411"/>
      <c r="Y1079" s="411"/>
      <c r="Z1079" s="411"/>
      <c r="AA1079" s="411"/>
      <c r="AB1079" s="411"/>
      <c r="AC1079" s="411"/>
      <c r="AD1079" s="411"/>
      <c r="AE1079" s="411"/>
    </row>
    <row r="1080">
      <c r="A1080" s="656"/>
      <c r="B1080" s="411"/>
      <c r="C1080" s="411"/>
      <c r="D1080" s="411"/>
      <c r="E1080" s="656"/>
      <c r="F1080" s="411"/>
      <c r="G1080" s="411"/>
      <c r="H1080" s="411"/>
      <c r="I1080" s="411"/>
      <c r="J1080" s="411"/>
      <c r="K1080" s="657"/>
      <c r="L1080" s="657"/>
      <c r="M1080" s="657"/>
      <c r="N1080" s="657"/>
      <c r="O1080" s="411"/>
      <c r="P1080" s="411"/>
      <c r="Q1080" s="411"/>
      <c r="R1080" s="658"/>
      <c r="S1080" s="411"/>
      <c r="T1080" s="411"/>
      <c r="U1080" s="659"/>
      <c r="V1080" s="659"/>
      <c r="W1080" s="411"/>
      <c r="X1080" s="411"/>
      <c r="Y1080" s="411"/>
      <c r="Z1080" s="411"/>
      <c r="AA1080" s="411"/>
      <c r="AB1080" s="411"/>
      <c r="AC1080" s="411"/>
      <c r="AD1080" s="411"/>
      <c r="AE1080" s="411"/>
    </row>
    <row r="1081">
      <c r="A1081" s="656"/>
      <c r="B1081" s="411"/>
      <c r="C1081" s="411"/>
      <c r="D1081" s="411"/>
      <c r="E1081" s="656"/>
      <c r="F1081" s="411"/>
      <c r="G1081" s="411"/>
      <c r="H1081" s="411"/>
      <c r="I1081" s="411"/>
      <c r="J1081" s="411"/>
      <c r="K1081" s="657"/>
      <c r="L1081" s="657"/>
      <c r="M1081" s="657"/>
      <c r="N1081" s="657"/>
      <c r="O1081" s="411"/>
      <c r="P1081" s="411"/>
      <c r="Q1081" s="411"/>
      <c r="R1081" s="658"/>
      <c r="S1081" s="411"/>
      <c r="T1081" s="411"/>
      <c r="U1081" s="659"/>
      <c r="V1081" s="659"/>
      <c r="W1081" s="411"/>
      <c r="X1081" s="411"/>
      <c r="Y1081" s="411"/>
      <c r="Z1081" s="411"/>
      <c r="AA1081" s="411"/>
      <c r="AB1081" s="411"/>
      <c r="AC1081" s="411"/>
      <c r="AD1081" s="411"/>
      <c r="AE1081" s="411"/>
    </row>
    <row r="1082">
      <c r="A1082" s="656"/>
      <c r="B1082" s="411"/>
      <c r="C1082" s="411"/>
      <c r="D1082" s="411"/>
      <c r="E1082" s="656"/>
      <c r="F1082" s="411"/>
      <c r="G1082" s="411"/>
      <c r="H1082" s="411"/>
      <c r="I1082" s="411"/>
      <c r="J1082" s="411"/>
      <c r="K1082" s="657"/>
      <c r="L1082" s="657"/>
      <c r="M1082" s="657"/>
      <c r="N1082" s="657"/>
      <c r="O1082" s="411"/>
      <c r="P1082" s="411"/>
      <c r="Q1082" s="411"/>
      <c r="R1082" s="658"/>
      <c r="S1082" s="411"/>
      <c r="T1082" s="411"/>
      <c r="U1082" s="659"/>
      <c r="V1082" s="659"/>
      <c r="W1082" s="411"/>
      <c r="X1082" s="411"/>
      <c r="Y1082" s="411"/>
      <c r="Z1082" s="411"/>
      <c r="AA1082" s="411"/>
      <c r="AB1082" s="411"/>
      <c r="AC1082" s="411"/>
      <c r="AD1082" s="411"/>
      <c r="AE1082" s="411"/>
    </row>
    <row r="1083">
      <c r="A1083" s="656"/>
      <c r="B1083" s="411"/>
      <c r="C1083" s="411"/>
      <c r="D1083" s="411"/>
      <c r="E1083" s="656"/>
      <c r="F1083" s="411"/>
      <c r="G1083" s="411"/>
      <c r="H1083" s="411"/>
      <c r="I1083" s="411"/>
      <c r="J1083" s="411"/>
      <c r="K1083" s="657"/>
      <c r="L1083" s="657"/>
      <c r="M1083" s="657"/>
      <c r="N1083" s="657"/>
      <c r="O1083" s="411"/>
      <c r="P1083" s="411"/>
      <c r="Q1083" s="411"/>
      <c r="R1083" s="658"/>
      <c r="S1083" s="411"/>
      <c r="T1083" s="411"/>
      <c r="U1083" s="659"/>
      <c r="V1083" s="659"/>
      <c r="W1083" s="411"/>
      <c r="X1083" s="411"/>
      <c r="Y1083" s="411"/>
      <c r="Z1083" s="411"/>
      <c r="AA1083" s="411"/>
      <c r="AB1083" s="411"/>
      <c r="AC1083" s="411"/>
      <c r="AD1083" s="411"/>
      <c r="AE1083" s="411"/>
    </row>
    <row r="1084">
      <c r="A1084" s="656"/>
      <c r="B1084" s="411"/>
      <c r="C1084" s="411"/>
      <c r="D1084" s="411"/>
      <c r="E1084" s="656"/>
      <c r="F1084" s="411"/>
      <c r="G1084" s="411"/>
      <c r="H1084" s="411"/>
      <c r="I1084" s="411"/>
      <c r="J1084" s="411"/>
      <c r="K1084" s="657"/>
      <c r="L1084" s="657"/>
      <c r="M1084" s="657"/>
      <c r="N1084" s="657"/>
      <c r="O1084" s="411"/>
      <c r="P1084" s="411"/>
      <c r="Q1084" s="411"/>
      <c r="R1084" s="658"/>
      <c r="S1084" s="411"/>
      <c r="T1084" s="411"/>
      <c r="U1084" s="659"/>
      <c r="V1084" s="659"/>
      <c r="W1084" s="411"/>
      <c r="X1084" s="411"/>
      <c r="Y1084" s="411"/>
      <c r="Z1084" s="411"/>
      <c r="AA1084" s="411"/>
      <c r="AB1084" s="411"/>
      <c r="AC1084" s="411"/>
      <c r="AD1084" s="411"/>
      <c r="AE1084" s="411"/>
    </row>
    <row r="1085">
      <c r="A1085" s="656"/>
      <c r="B1085" s="411"/>
      <c r="C1085" s="411"/>
      <c r="D1085" s="411"/>
      <c r="E1085" s="656"/>
      <c r="F1085" s="411"/>
      <c r="G1085" s="411"/>
      <c r="H1085" s="411"/>
      <c r="I1085" s="411"/>
      <c r="J1085" s="411"/>
      <c r="K1085" s="657"/>
      <c r="L1085" s="657"/>
      <c r="M1085" s="657"/>
      <c r="N1085" s="657"/>
      <c r="O1085" s="411"/>
      <c r="P1085" s="411"/>
      <c r="Q1085" s="411"/>
      <c r="R1085" s="658"/>
      <c r="S1085" s="411"/>
      <c r="T1085" s="411"/>
      <c r="U1085" s="659"/>
      <c r="V1085" s="659"/>
      <c r="W1085" s="411"/>
      <c r="X1085" s="411"/>
      <c r="Y1085" s="411"/>
      <c r="Z1085" s="411"/>
      <c r="AA1085" s="411"/>
      <c r="AB1085" s="411"/>
      <c r="AC1085" s="411"/>
      <c r="AD1085" s="411"/>
      <c r="AE1085" s="411"/>
    </row>
    <row r="1086">
      <c r="A1086" s="656"/>
      <c r="B1086" s="411"/>
      <c r="C1086" s="411"/>
      <c r="D1086" s="411"/>
      <c r="E1086" s="656"/>
      <c r="F1086" s="411"/>
      <c r="G1086" s="411"/>
      <c r="H1086" s="411"/>
      <c r="I1086" s="411"/>
      <c r="J1086" s="411"/>
      <c r="K1086" s="657"/>
      <c r="L1086" s="657"/>
      <c r="M1086" s="657"/>
      <c r="N1086" s="657"/>
      <c r="O1086" s="411"/>
      <c r="P1086" s="411"/>
      <c r="Q1086" s="411"/>
      <c r="R1086" s="658"/>
      <c r="S1086" s="411"/>
      <c r="T1086" s="411"/>
      <c r="U1086" s="659"/>
      <c r="V1086" s="659"/>
      <c r="W1086" s="411"/>
      <c r="X1086" s="411"/>
      <c r="Y1086" s="411"/>
      <c r="Z1086" s="411"/>
      <c r="AA1086" s="411"/>
      <c r="AB1086" s="411"/>
      <c r="AC1086" s="411"/>
      <c r="AD1086" s="411"/>
      <c r="AE1086" s="411"/>
    </row>
    <row r="1087">
      <c r="A1087" s="656"/>
      <c r="B1087" s="411"/>
      <c r="C1087" s="411"/>
      <c r="D1087" s="411"/>
      <c r="E1087" s="656"/>
      <c r="F1087" s="411"/>
      <c r="G1087" s="411"/>
      <c r="H1087" s="411"/>
      <c r="I1087" s="411"/>
      <c r="J1087" s="411"/>
      <c r="K1087" s="657"/>
      <c r="L1087" s="657"/>
      <c r="M1087" s="657"/>
      <c r="N1087" s="657"/>
      <c r="O1087" s="411"/>
      <c r="P1087" s="411"/>
      <c r="Q1087" s="411"/>
      <c r="R1087" s="658"/>
      <c r="S1087" s="411"/>
      <c r="T1087" s="411"/>
      <c r="U1087" s="659"/>
      <c r="V1087" s="659"/>
      <c r="W1087" s="411"/>
      <c r="X1087" s="411"/>
      <c r="Y1087" s="411"/>
      <c r="Z1087" s="411"/>
      <c r="AA1087" s="411"/>
      <c r="AB1087" s="411"/>
      <c r="AC1087" s="411"/>
      <c r="AD1087" s="411"/>
      <c r="AE1087" s="411"/>
    </row>
    <row r="1088">
      <c r="A1088" s="656"/>
      <c r="B1088" s="411"/>
      <c r="C1088" s="411"/>
      <c r="D1088" s="411"/>
      <c r="E1088" s="656"/>
      <c r="F1088" s="411"/>
      <c r="G1088" s="411"/>
      <c r="H1088" s="411"/>
      <c r="I1088" s="411"/>
      <c r="J1088" s="411"/>
      <c r="K1088" s="657"/>
      <c r="L1088" s="657"/>
      <c r="M1088" s="657"/>
      <c r="N1088" s="657"/>
      <c r="O1088" s="411"/>
      <c r="P1088" s="411"/>
      <c r="Q1088" s="411"/>
      <c r="R1088" s="658"/>
      <c r="S1088" s="411"/>
      <c r="T1088" s="411"/>
      <c r="U1088" s="659"/>
      <c r="V1088" s="659"/>
      <c r="W1088" s="411"/>
      <c r="X1088" s="411"/>
      <c r="Y1088" s="411"/>
      <c r="Z1088" s="411"/>
      <c r="AA1088" s="411"/>
      <c r="AB1088" s="411"/>
      <c r="AC1088" s="411"/>
      <c r="AD1088" s="411"/>
      <c r="AE1088" s="411"/>
    </row>
    <row r="1089">
      <c r="A1089" s="656"/>
      <c r="B1089" s="411"/>
      <c r="C1089" s="411"/>
      <c r="D1089" s="411"/>
      <c r="E1089" s="656"/>
      <c r="F1089" s="411"/>
      <c r="G1089" s="411"/>
      <c r="H1089" s="411"/>
      <c r="I1089" s="411"/>
      <c r="J1089" s="411"/>
      <c r="K1089" s="657"/>
      <c r="L1089" s="657"/>
      <c r="M1089" s="657"/>
      <c r="N1089" s="657"/>
      <c r="O1089" s="411"/>
      <c r="P1089" s="411"/>
      <c r="Q1089" s="411"/>
      <c r="R1089" s="658"/>
      <c r="S1089" s="411"/>
      <c r="T1089" s="411"/>
      <c r="U1089" s="659"/>
      <c r="V1089" s="659"/>
      <c r="W1089" s="411"/>
      <c r="X1089" s="411"/>
      <c r="Y1089" s="411"/>
      <c r="Z1089" s="411"/>
      <c r="AA1089" s="411"/>
      <c r="AB1089" s="411"/>
      <c r="AC1089" s="411"/>
      <c r="AD1089" s="411"/>
      <c r="AE1089" s="411"/>
    </row>
    <row r="1090">
      <c r="A1090" s="656"/>
      <c r="B1090" s="411"/>
      <c r="C1090" s="411"/>
      <c r="D1090" s="411"/>
      <c r="E1090" s="656"/>
      <c r="F1090" s="411"/>
      <c r="G1090" s="411"/>
      <c r="H1090" s="411"/>
      <c r="I1090" s="411"/>
      <c r="J1090" s="411"/>
      <c r="K1090" s="657"/>
      <c r="L1090" s="657"/>
      <c r="M1090" s="657"/>
      <c r="N1090" s="657"/>
      <c r="O1090" s="411"/>
      <c r="P1090" s="411"/>
      <c r="Q1090" s="411"/>
      <c r="R1090" s="658"/>
      <c r="S1090" s="411"/>
      <c r="T1090" s="411"/>
      <c r="U1090" s="659"/>
      <c r="V1090" s="659"/>
      <c r="W1090" s="411"/>
      <c r="X1090" s="411"/>
      <c r="Y1090" s="411"/>
      <c r="Z1090" s="411"/>
      <c r="AA1090" s="411"/>
      <c r="AB1090" s="411"/>
      <c r="AC1090" s="411"/>
      <c r="AD1090" s="411"/>
      <c r="AE1090" s="411"/>
    </row>
    <row r="1091">
      <c r="A1091" s="656"/>
      <c r="B1091" s="411"/>
      <c r="C1091" s="411"/>
      <c r="D1091" s="411"/>
      <c r="E1091" s="656"/>
      <c r="F1091" s="411"/>
      <c r="G1091" s="411"/>
      <c r="H1091" s="411"/>
      <c r="I1091" s="411"/>
      <c r="J1091" s="411"/>
      <c r="K1091" s="657"/>
      <c r="L1091" s="657"/>
      <c r="M1091" s="657"/>
      <c r="N1091" s="657"/>
      <c r="O1091" s="411"/>
      <c r="P1091" s="411"/>
      <c r="Q1091" s="411"/>
      <c r="R1091" s="658"/>
      <c r="S1091" s="411"/>
      <c r="T1091" s="411"/>
      <c r="U1091" s="659"/>
      <c r="V1091" s="659"/>
      <c r="W1091" s="411"/>
      <c r="X1091" s="411"/>
      <c r="Y1091" s="411"/>
      <c r="Z1091" s="411"/>
      <c r="AA1091" s="411"/>
      <c r="AB1091" s="411"/>
      <c r="AC1091" s="411"/>
      <c r="AD1091" s="411"/>
      <c r="AE1091" s="411"/>
    </row>
    <row r="1092">
      <c r="A1092" s="656"/>
      <c r="B1092" s="411"/>
      <c r="C1092" s="411"/>
      <c r="D1092" s="411"/>
      <c r="E1092" s="656"/>
      <c r="F1092" s="411"/>
      <c r="G1092" s="411"/>
      <c r="H1092" s="411"/>
      <c r="I1092" s="411"/>
      <c r="J1092" s="411"/>
      <c r="K1092" s="657"/>
      <c r="L1092" s="657"/>
      <c r="M1092" s="657"/>
      <c r="N1092" s="657"/>
      <c r="O1092" s="411"/>
      <c r="P1092" s="411"/>
      <c r="Q1092" s="411"/>
      <c r="R1092" s="658"/>
      <c r="S1092" s="411"/>
      <c r="T1092" s="411"/>
      <c r="U1092" s="659"/>
      <c r="V1092" s="659"/>
      <c r="W1092" s="411"/>
      <c r="X1092" s="411"/>
      <c r="Y1092" s="411"/>
      <c r="Z1092" s="411"/>
      <c r="AA1092" s="411"/>
      <c r="AB1092" s="411"/>
      <c r="AC1092" s="411"/>
      <c r="AD1092" s="411"/>
      <c r="AE1092" s="411"/>
    </row>
    <row r="1093">
      <c r="A1093" s="656"/>
      <c r="B1093" s="411"/>
      <c r="C1093" s="411"/>
      <c r="D1093" s="411"/>
      <c r="E1093" s="656"/>
      <c r="F1093" s="411"/>
      <c r="G1093" s="411"/>
      <c r="H1093" s="411"/>
      <c r="I1093" s="411"/>
      <c r="J1093" s="411"/>
      <c r="K1093" s="657"/>
      <c r="L1093" s="657"/>
      <c r="M1093" s="657"/>
      <c r="N1093" s="657"/>
      <c r="O1093" s="411"/>
      <c r="P1093" s="411"/>
      <c r="Q1093" s="411"/>
      <c r="R1093" s="658"/>
      <c r="S1093" s="411"/>
      <c r="T1093" s="411"/>
      <c r="U1093" s="659"/>
      <c r="V1093" s="659"/>
      <c r="W1093" s="411"/>
      <c r="X1093" s="411"/>
      <c r="Y1093" s="411"/>
      <c r="Z1093" s="411"/>
      <c r="AA1093" s="411"/>
      <c r="AB1093" s="411"/>
      <c r="AC1093" s="411"/>
      <c r="AD1093" s="411"/>
      <c r="AE1093" s="411"/>
    </row>
    <row r="1094">
      <c r="A1094" s="656"/>
      <c r="B1094" s="411"/>
      <c r="C1094" s="411"/>
      <c r="D1094" s="411"/>
      <c r="E1094" s="656"/>
      <c r="F1094" s="411"/>
      <c r="G1094" s="411"/>
      <c r="H1094" s="411"/>
      <c r="I1094" s="411"/>
      <c r="J1094" s="411"/>
      <c r="K1094" s="657"/>
      <c r="L1094" s="657"/>
      <c r="M1094" s="657"/>
      <c r="N1094" s="657"/>
      <c r="O1094" s="411"/>
      <c r="P1094" s="411"/>
      <c r="Q1094" s="411"/>
      <c r="R1094" s="658"/>
      <c r="S1094" s="411"/>
      <c r="T1094" s="411"/>
      <c r="U1094" s="659"/>
      <c r="V1094" s="659"/>
      <c r="W1094" s="411"/>
      <c r="X1094" s="411"/>
      <c r="Y1094" s="411"/>
      <c r="Z1094" s="411"/>
      <c r="AA1094" s="411"/>
      <c r="AB1094" s="411"/>
      <c r="AC1094" s="411"/>
      <c r="AD1094" s="411"/>
      <c r="AE1094" s="411"/>
    </row>
    <row r="1095">
      <c r="A1095" s="656"/>
      <c r="B1095" s="411"/>
      <c r="C1095" s="411"/>
      <c r="D1095" s="411"/>
      <c r="E1095" s="656"/>
      <c r="F1095" s="411"/>
      <c r="G1095" s="411"/>
      <c r="H1095" s="411"/>
      <c r="I1095" s="411"/>
      <c r="J1095" s="411"/>
      <c r="K1095" s="657"/>
      <c r="L1095" s="657"/>
      <c r="M1095" s="657"/>
      <c r="N1095" s="657"/>
      <c r="O1095" s="411"/>
      <c r="P1095" s="411"/>
      <c r="Q1095" s="411"/>
      <c r="R1095" s="658"/>
      <c r="S1095" s="411"/>
      <c r="T1095" s="411"/>
      <c r="U1095" s="659"/>
      <c r="V1095" s="659"/>
      <c r="W1095" s="411"/>
      <c r="X1095" s="411"/>
      <c r="Y1095" s="411"/>
      <c r="Z1095" s="411"/>
      <c r="AA1095" s="411"/>
      <c r="AB1095" s="411"/>
      <c r="AC1095" s="411"/>
      <c r="AD1095" s="411"/>
      <c r="AE1095" s="411"/>
    </row>
    <row r="1096">
      <c r="A1096" s="656"/>
      <c r="B1096" s="411"/>
      <c r="C1096" s="411"/>
      <c r="D1096" s="411"/>
      <c r="E1096" s="656"/>
      <c r="F1096" s="411"/>
      <c r="G1096" s="411"/>
      <c r="H1096" s="411"/>
      <c r="I1096" s="411"/>
      <c r="J1096" s="411"/>
      <c r="K1096" s="657"/>
      <c r="L1096" s="657"/>
      <c r="M1096" s="657"/>
      <c r="N1096" s="657"/>
      <c r="O1096" s="411"/>
      <c r="P1096" s="411"/>
      <c r="Q1096" s="411"/>
      <c r="R1096" s="658"/>
      <c r="S1096" s="411"/>
      <c r="T1096" s="411"/>
      <c r="U1096" s="659"/>
      <c r="V1096" s="659"/>
      <c r="W1096" s="411"/>
      <c r="X1096" s="411"/>
      <c r="Y1096" s="411"/>
      <c r="Z1096" s="411"/>
      <c r="AA1096" s="411"/>
      <c r="AB1096" s="411"/>
      <c r="AC1096" s="411"/>
      <c r="AD1096" s="411"/>
      <c r="AE1096" s="411"/>
    </row>
    <row r="1097">
      <c r="A1097" s="656"/>
      <c r="B1097" s="411"/>
      <c r="C1097" s="411"/>
      <c r="D1097" s="411"/>
      <c r="E1097" s="656"/>
      <c r="F1097" s="411"/>
      <c r="G1097" s="411"/>
      <c r="H1097" s="411"/>
      <c r="I1097" s="411"/>
      <c r="J1097" s="411"/>
      <c r="K1097" s="657"/>
      <c r="L1097" s="657"/>
      <c r="M1097" s="657"/>
      <c r="N1097" s="657"/>
      <c r="O1097" s="411"/>
      <c r="P1097" s="411"/>
      <c r="Q1097" s="411"/>
      <c r="R1097" s="658"/>
      <c r="S1097" s="411"/>
      <c r="T1097" s="411"/>
      <c r="U1097" s="659"/>
      <c r="V1097" s="659"/>
      <c r="W1097" s="411"/>
      <c r="X1097" s="411"/>
      <c r="Y1097" s="411"/>
      <c r="Z1097" s="411"/>
      <c r="AA1097" s="411"/>
      <c r="AB1097" s="411"/>
      <c r="AC1097" s="411"/>
      <c r="AD1097" s="411"/>
      <c r="AE1097" s="411"/>
    </row>
    <row r="1098">
      <c r="A1098" s="656"/>
      <c r="B1098" s="411"/>
      <c r="C1098" s="411"/>
      <c r="D1098" s="411"/>
      <c r="E1098" s="656"/>
      <c r="F1098" s="411"/>
      <c r="G1098" s="411"/>
      <c r="H1098" s="411"/>
      <c r="I1098" s="411"/>
      <c r="J1098" s="411"/>
      <c r="K1098" s="657"/>
      <c r="L1098" s="657"/>
      <c r="M1098" s="657"/>
      <c r="N1098" s="657"/>
      <c r="O1098" s="411"/>
      <c r="P1098" s="411"/>
      <c r="Q1098" s="411"/>
      <c r="R1098" s="658"/>
      <c r="S1098" s="411"/>
      <c r="T1098" s="411"/>
      <c r="U1098" s="659"/>
      <c r="V1098" s="659"/>
      <c r="W1098" s="411"/>
      <c r="X1098" s="411"/>
      <c r="Y1098" s="411"/>
      <c r="Z1098" s="411"/>
      <c r="AA1098" s="411"/>
      <c r="AB1098" s="411"/>
      <c r="AC1098" s="411"/>
      <c r="AD1098" s="411"/>
      <c r="AE1098" s="411"/>
    </row>
    <row r="1099">
      <c r="A1099" s="656"/>
      <c r="B1099" s="411"/>
      <c r="C1099" s="411"/>
      <c r="D1099" s="411"/>
      <c r="E1099" s="656"/>
      <c r="F1099" s="411"/>
      <c r="G1099" s="411"/>
      <c r="H1099" s="411"/>
      <c r="I1099" s="411"/>
      <c r="J1099" s="411"/>
      <c r="K1099" s="657"/>
      <c r="L1099" s="657"/>
      <c r="M1099" s="657"/>
      <c r="N1099" s="657"/>
      <c r="O1099" s="411"/>
      <c r="P1099" s="411"/>
      <c r="Q1099" s="411"/>
      <c r="R1099" s="658"/>
      <c r="S1099" s="411"/>
      <c r="T1099" s="411"/>
      <c r="U1099" s="659"/>
      <c r="V1099" s="659"/>
      <c r="W1099" s="411"/>
      <c r="X1099" s="411"/>
      <c r="Y1099" s="411"/>
      <c r="Z1099" s="411"/>
      <c r="AA1099" s="411"/>
      <c r="AB1099" s="411"/>
      <c r="AC1099" s="411"/>
      <c r="AD1099" s="411"/>
      <c r="AE1099" s="411"/>
    </row>
    <row r="1100">
      <c r="A1100" s="656"/>
      <c r="B1100" s="411"/>
      <c r="C1100" s="411"/>
      <c r="D1100" s="411"/>
      <c r="E1100" s="656"/>
      <c r="F1100" s="411"/>
      <c r="G1100" s="411"/>
      <c r="H1100" s="411"/>
      <c r="I1100" s="411"/>
      <c r="J1100" s="411"/>
      <c r="K1100" s="657"/>
      <c r="L1100" s="657"/>
      <c r="M1100" s="657"/>
      <c r="N1100" s="657"/>
      <c r="O1100" s="411"/>
      <c r="P1100" s="411"/>
      <c r="Q1100" s="411"/>
      <c r="R1100" s="658"/>
      <c r="S1100" s="411"/>
      <c r="T1100" s="411"/>
      <c r="U1100" s="659"/>
      <c r="V1100" s="659"/>
      <c r="W1100" s="411"/>
      <c r="X1100" s="411"/>
      <c r="Y1100" s="411"/>
      <c r="Z1100" s="411"/>
      <c r="AA1100" s="411"/>
      <c r="AB1100" s="411"/>
      <c r="AC1100" s="411"/>
      <c r="AD1100" s="411"/>
      <c r="AE1100" s="411"/>
    </row>
    <row r="1101">
      <c r="A1101" s="656"/>
      <c r="B1101" s="411"/>
      <c r="C1101" s="411"/>
      <c r="D1101" s="411"/>
      <c r="E1101" s="656"/>
      <c r="F1101" s="411"/>
      <c r="G1101" s="411"/>
      <c r="H1101" s="411"/>
      <c r="I1101" s="411"/>
      <c r="J1101" s="411"/>
      <c r="K1101" s="657"/>
      <c r="L1101" s="657"/>
      <c r="M1101" s="657"/>
      <c r="N1101" s="657"/>
      <c r="O1101" s="411"/>
      <c r="P1101" s="411"/>
      <c r="Q1101" s="411"/>
      <c r="R1101" s="658"/>
      <c r="S1101" s="411"/>
      <c r="T1101" s="411"/>
      <c r="U1101" s="659"/>
      <c r="V1101" s="659"/>
      <c r="W1101" s="411"/>
      <c r="X1101" s="411"/>
      <c r="Y1101" s="411"/>
      <c r="Z1101" s="411"/>
      <c r="AA1101" s="411"/>
      <c r="AB1101" s="411"/>
      <c r="AC1101" s="411"/>
      <c r="AD1101" s="411"/>
      <c r="AE1101" s="411"/>
    </row>
    <row r="1102">
      <c r="A1102" s="656"/>
      <c r="B1102" s="411"/>
      <c r="C1102" s="411"/>
      <c r="D1102" s="411"/>
      <c r="E1102" s="656"/>
      <c r="F1102" s="411"/>
      <c r="G1102" s="411"/>
      <c r="H1102" s="411"/>
      <c r="I1102" s="411"/>
      <c r="J1102" s="411"/>
      <c r="K1102" s="657"/>
      <c r="L1102" s="657"/>
      <c r="M1102" s="657"/>
      <c r="N1102" s="657"/>
      <c r="O1102" s="411"/>
      <c r="P1102" s="411"/>
      <c r="Q1102" s="411"/>
      <c r="R1102" s="658"/>
      <c r="S1102" s="411"/>
      <c r="T1102" s="411"/>
      <c r="U1102" s="659"/>
      <c r="V1102" s="659"/>
      <c r="W1102" s="411"/>
      <c r="X1102" s="411"/>
      <c r="Y1102" s="411"/>
      <c r="Z1102" s="411"/>
      <c r="AA1102" s="411"/>
      <c r="AB1102" s="411"/>
      <c r="AC1102" s="411"/>
      <c r="AD1102" s="411"/>
      <c r="AE1102" s="411"/>
    </row>
    <row r="1103">
      <c r="A1103" s="656"/>
      <c r="B1103" s="411"/>
      <c r="C1103" s="411"/>
      <c r="D1103" s="411"/>
      <c r="E1103" s="656"/>
      <c r="F1103" s="411"/>
      <c r="G1103" s="411"/>
      <c r="H1103" s="411"/>
      <c r="I1103" s="411"/>
      <c r="J1103" s="411"/>
      <c r="K1103" s="657"/>
      <c r="L1103" s="657"/>
      <c r="M1103" s="657"/>
      <c r="N1103" s="657"/>
      <c r="O1103" s="411"/>
      <c r="P1103" s="411"/>
      <c r="Q1103" s="411"/>
      <c r="R1103" s="658"/>
      <c r="S1103" s="411"/>
      <c r="T1103" s="411"/>
      <c r="U1103" s="659"/>
      <c r="V1103" s="659"/>
      <c r="W1103" s="411"/>
      <c r="X1103" s="411"/>
      <c r="Y1103" s="411"/>
      <c r="Z1103" s="411"/>
      <c r="AA1103" s="411"/>
      <c r="AB1103" s="411"/>
      <c r="AC1103" s="411"/>
      <c r="AD1103" s="411"/>
      <c r="AE1103" s="411"/>
    </row>
    <row r="1104">
      <c r="A1104" s="656"/>
      <c r="B1104" s="411"/>
      <c r="C1104" s="411"/>
      <c r="D1104" s="411"/>
      <c r="E1104" s="656"/>
      <c r="F1104" s="411"/>
      <c r="G1104" s="411"/>
      <c r="H1104" s="411"/>
      <c r="I1104" s="411"/>
      <c r="J1104" s="411"/>
      <c r="K1104" s="657"/>
      <c r="L1104" s="657"/>
      <c r="M1104" s="657"/>
      <c r="N1104" s="657"/>
      <c r="O1104" s="411"/>
      <c r="P1104" s="411"/>
      <c r="Q1104" s="411"/>
      <c r="R1104" s="658"/>
      <c r="S1104" s="411"/>
      <c r="T1104" s="411"/>
      <c r="U1104" s="659"/>
      <c r="V1104" s="659"/>
      <c r="W1104" s="411"/>
      <c r="X1104" s="411"/>
      <c r="Y1104" s="411"/>
      <c r="Z1104" s="411"/>
      <c r="AA1104" s="411"/>
      <c r="AB1104" s="411"/>
      <c r="AC1104" s="411"/>
      <c r="AD1104" s="411"/>
      <c r="AE1104" s="411"/>
    </row>
    <row r="1105">
      <c r="A1105" s="656"/>
      <c r="B1105" s="411"/>
      <c r="C1105" s="411"/>
      <c r="D1105" s="411"/>
      <c r="E1105" s="656"/>
      <c r="F1105" s="411"/>
      <c r="G1105" s="411"/>
      <c r="H1105" s="411"/>
      <c r="I1105" s="411"/>
      <c r="J1105" s="411"/>
      <c r="K1105" s="657"/>
      <c r="L1105" s="657"/>
      <c r="M1105" s="657"/>
      <c r="N1105" s="657"/>
      <c r="O1105" s="411"/>
      <c r="P1105" s="411"/>
      <c r="Q1105" s="411"/>
      <c r="R1105" s="658"/>
      <c r="S1105" s="411"/>
      <c r="T1105" s="411"/>
      <c r="U1105" s="659"/>
      <c r="V1105" s="659"/>
      <c r="W1105" s="411"/>
      <c r="X1105" s="411"/>
      <c r="Y1105" s="411"/>
      <c r="Z1105" s="411"/>
      <c r="AA1105" s="411"/>
      <c r="AB1105" s="411"/>
      <c r="AC1105" s="411"/>
      <c r="AD1105" s="411"/>
      <c r="AE1105" s="411"/>
    </row>
    <row r="1106">
      <c r="A1106" s="656"/>
      <c r="B1106" s="411"/>
      <c r="C1106" s="411"/>
      <c r="D1106" s="411"/>
      <c r="E1106" s="656"/>
      <c r="F1106" s="411"/>
      <c r="G1106" s="411"/>
      <c r="H1106" s="411"/>
      <c r="I1106" s="411"/>
      <c r="J1106" s="411"/>
      <c r="K1106" s="657"/>
      <c r="L1106" s="657"/>
      <c r="M1106" s="657"/>
      <c r="N1106" s="657"/>
      <c r="O1106" s="411"/>
      <c r="P1106" s="411"/>
      <c r="Q1106" s="411"/>
      <c r="R1106" s="658"/>
      <c r="S1106" s="411"/>
      <c r="T1106" s="411"/>
      <c r="U1106" s="659"/>
      <c r="V1106" s="659"/>
      <c r="W1106" s="411"/>
      <c r="X1106" s="411"/>
      <c r="Y1106" s="411"/>
      <c r="Z1106" s="411"/>
      <c r="AA1106" s="411"/>
      <c r="AB1106" s="411"/>
      <c r="AC1106" s="411"/>
      <c r="AD1106" s="411"/>
      <c r="AE1106" s="411"/>
    </row>
    <row r="1107">
      <c r="A1107" s="656"/>
      <c r="B1107" s="411"/>
      <c r="C1107" s="411"/>
      <c r="D1107" s="411"/>
      <c r="E1107" s="656"/>
      <c r="F1107" s="411"/>
      <c r="G1107" s="411"/>
      <c r="H1107" s="411"/>
      <c r="I1107" s="411"/>
      <c r="J1107" s="411"/>
      <c r="K1107" s="657"/>
      <c r="L1107" s="657"/>
      <c r="M1107" s="657"/>
      <c r="N1107" s="657"/>
      <c r="O1107" s="411"/>
      <c r="P1107" s="411"/>
      <c r="Q1107" s="411"/>
      <c r="R1107" s="658"/>
      <c r="S1107" s="411"/>
      <c r="T1107" s="411"/>
      <c r="U1107" s="659"/>
      <c r="V1107" s="659"/>
      <c r="W1107" s="411"/>
      <c r="X1107" s="411"/>
      <c r="Y1107" s="411"/>
      <c r="Z1107" s="411"/>
      <c r="AA1107" s="411"/>
      <c r="AB1107" s="411"/>
      <c r="AC1107" s="411"/>
      <c r="AD1107" s="411"/>
      <c r="AE1107" s="411"/>
    </row>
    <row r="1108">
      <c r="A1108" s="656"/>
      <c r="B1108" s="411"/>
      <c r="C1108" s="411"/>
      <c r="D1108" s="411"/>
      <c r="E1108" s="656"/>
      <c r="F1108" s="411"/>
      <c r="G1108" s="411"/>
      <c r="H1108" s="411"/>
      <c r="I1108" s="411"/>
      <c r="J1108" s="411"/>
      <c r="K1108" s="657"/>
      <c r="L1108" s="657"/>
      <c r="M1108" s="657"/>
      <c r="N1108" s="657"/>
      <c r="O1108" s="411"/>
      <c r="P1108" s="411"/>
      <c r="Q1108" s="411"/>
      <c r="R1108" s="658"/>
      <c r="S1108" s="411"/>
      <c r="T1108" s="411"/>
      <c r="U1108" s="659"/>
      <c r="V1108" s="659"/>
      <c r="W1108" s="411"/>
      <c r="X1108" s="411"/>
      <c r="Y1108" s="411"/>
      <c r="Z1108" s="411"/>
      <c r="AA1108" s="411"/>
      <c r="AB1108" s="411"/>
      <c r="AC1108" s="411"/>
      <c r="AD1108" s="411"/>
      <c r="AE1108" s="411"/>
    </row>
    <row r="1109">
      <c r="A1109" s="656"/>
      <c r="B1109" s="411"/>
      <c r="C1109" s="411"/>
      <c r="D1109" s="411"/>
      <c r="E1109" s="656"/>
      <c r="F1109" s="411"/>
      <c r="G1109" s="411"/>
      <c r="H1109" s="411"/>
      <c r="I1109" s="411"/>
      <c r="J1109" s="411"/>
      <c r="K1109" s="657"/>
      <c r="L1109" s="657"/>
      <c r="M1109" s="657"/>
      <c r="N1109" s="657"/>
      <c r="O1109" s="411"/>
      <c r="P1109" s="411"/>
      <c r="Q1109" s="411"/>
      <c r="R1109" s="658"/>
      <c r="S1109" s="411"/>
      <c r="T1109" s="411"/>
      <c r="U1109" s="659"/>
      <c r="V1109" s="659"/>
      <c r="W1109" s="411"/>
      <c r="X1109" s="411"/>
      <c r="Y1109" s="411"/>
      <c r="Z1109" s="411"/>
      <c r="AA1109" s="411"/>
      <c r="AB1109" s="411"/>
      <c r="AC1109" s="411"/>
      <c r="AD1109" s="411"/>
      <c r="AE1109" s="411"/>
    </row>
    <row r="1110">
      <c r="A1110" s="656"/>
      <c r="B1110" s="411"/>
      <c r="C1110" s="411"/>
      <c r="D1110" s="411"/>
      <c r="E1110" s="656"/>
      <c r="F1110" s="411"/>
      <c r="G1110" s="411"/>
      <c r="H1110" s="411"/>
      <c r="I1110" s="411"/>
      <c r="J1110" s="411"/>
      <c r="K1110" s="657"/>
      <c r="L1110" s="657"/>
      <c r="M1110" s="657"/>
      <c r="N1110" s="657"/>
      <c r="O1110" s="411"/>
      <c r="P1110" s="411"/>
      <c r="Q1110" s="411"/>
      <c r="R1110" s="658"/>
      <c r="S1110" s="411"/>
      <c r="T1110" s="411"/>
      <c r="U1110" s="659"/>
      <c r="V1110" s="659"/>
      <c r="W1110" s="411"/>
      <c r="X1110" s="411"/>
      <c r="Y1110" s="411"/>
      <c r="Z1110" s="411"/>
      <c r="AA1110" s="411"/>
      <c r="AB1110" s="411"/>
      <c r="AC1110" s="411"/>
      <c r="AD1110" s="411"/>
      <c r="AE1110" s="411"/>
    </row>
    <row r="1111">
      <c r="A1111" s="656"/>
      <c r="B1111" s="411"/>
      <c r="C1111" s="411"/>
      <c r="D1111" s="411"/>
      <c r="E1111" s="656"/>
      <c r="F1111" s="411"/>
      <c r="G1111" s="411"/>
      <c r="H1111" s="411"/>
      <c r="I1111" s="411"/>
      <c r="J1111" s="411"/>
      <c r="K1111" s="657"/>
      <c r="L1111" s="657"/>
      <c r="M1111" s="657"/>
      <c r="N1111" s="657"/>
      <c r="O1111" s="411"/>
      <c r="P1111" s="411"/>
      <c r="Q1111" s="411"/>
      <c r="R1111" s="658"/>
      <c r="S1111" s="411"/>
      <c r="T1111" s="411"/>
      <c r="U1111" s="659"/>
      <c r="V1111" s="659"/>
      <c r="W1111" s="411"/>
      <c r="X1111" s="411"/>
      <c r="Y1111" s="411"/>
      <c r="Z1111" s="411"/>
      <c r="AA1111" s="411"/>
      <c r="AB1111" s="411"/>
      <c r="AC1111" s="411"/>
      <c r="AD1111" s="411"/>
      <c r="AE1111" s="411"/>
    </row>
    <row r="1112">
      <c r="A1112" s="656"/>
      <c r="B1112" s="411"/>
      <c r="C1112" s="411"/>
      <c r="D1112" s="411"/>
      <c r="E1112" s="656"/>
      <c r="F1112" s="411"/>
      <c r="G1112" s="411"/>
      <c r="H1112" s="411"/>
      <c r="I1112" s="411"/>
      <c r="J1112" s="411"/>
      <c r="K1112" s="657"/>
      <c r="L1112" s="657"/>
      <c r="M1112" s="657"/>
      <c r="N1112" s="657"/>
      <c r="O1112" s="411"/>
      <c r="P1112" s="411"/>
      <c r="Q1112" s="411"/>
      <c r="R1112" s="658"/>
      <c r="S1112" s="411"/>
      <c r="T1112" s="411"/>
      <c r="U1112" s="659"/>
      <c r="V1112" s="659"/>
      <c r="W1112" s="411"/>
      <c r="X1112" s="411"/>
      <c r="Y1112" s="411"/>
      <c r="Z1112" s="411"/>
      <c r="AA1112" s="411"/>
      <c r="AB1112" s="411"/>
      <c r="AC1112" s="411"/>
      <c r="AD1112" s="411"/>
      <c r="AE1112" s="411"/>
    </row>
    <row r="1113">
      <c r="A1113" s="656"/>
      <c r="B1113" s="411"/>
      <c r="C1113" s="411"/>
      <c r="D1113" s="411"/>
      <c r="E1113" s="656"/>
      <c r="F1113" s="411"/>
      <c r="G1113" s="411"/>
      <c r="H1113" s="411"/>
      <c r="I1113" s="411"/>
      <c r="J1113" s="411"/>
      <c r="K1113" s="657"/>
      <c r="L1113" s="657"/>
      <c r="M1113" s="657"/>
      <c r="N1113" s="657"/>
      <c r="O1113" s="411"/>
      <c r="P1113" s="411"/>
      <c r="Q1113" s="411"/>
      <c r="R1113" s="658"/>
      <c r="S1113" s="411"/>
      <c r="T1113" s="411"/>
      <c r="U1113" s="659"/>
      <c r="V1113" s="659"/>
      <c r="W1113" s="411"/>
      <c r="X1113" s="411"/>
      <c r="Y1113" s="411"/>
      <c r="Z1113" s="411"/>
      <c r="AA1113" s="411"/>
      <c r="AB1113" s="411"/>
      <c r="AC1113" s="411"/>
      <c r="AD1113" s="411"/>
      <c r="AE1113" s="411"/>
    </row>
    <row r="1114">
      <c r="A1114" s="656"/>
      <c r="B1114" s="411"/>
      <c r="C1114" s="411"/>
      <c r="D1114" s="411"/>
      <c r="E1114" s="656"/>
      <c r="F1114" s="411"/>
      <c r="G1114" s="411"/>
      <c r="H1114" s="411"/>
      <c r="I1114" s="411"/>
      <c r="J1114" s="411"/>
      <c r="K1114" s="657"/>
      <c r="L1114" s="657"/>
      <c r="M1114" s="657"/>
      <c r="N1114" s="657"/>
      <c r="O1114" s="411"/>
      <c r="P1114" s="411"/>
      <c r="Q1114" s="411"/>
      <c r="R1114" s="658"/>
      <c r="S1114" s="411"/>
      <c r="T1114" s="411"/>
      <c r="U1114" s="659"/>
      <c r="V1114" s="659"/>
      <c r="W1114" s="411"/>
      <c r="X1114" s="411"/>
      <c r="Y1114" s="411"/>
      <c r="Z1114" s="411"/>
      <c r="AA1114" s="411"/>
      <c r="AB1114" s="411"/>
      <c r="AC1114" s="411"/>
      <c r="AD1114" s="411"/>
      <c r="AE1114" s="411"/>
    </row>
    <row r="1115">
      <c r="A1115" s="656"/>
      <c r="B1115" s="411"/>
      <c r="C1115" s="411"/>
      <c r="D1115" s="411"/>
      <c r="E1115" s="656"/>
      <c r="F1115" s="411"/>
      <c r="G1115" s="411"/>
      <c r="H1115" s="411"/>
      <c r="I1115" s="411"/>
      <c r="J1115" s="411"/>
      <c r="K1115" s="657"/>
      <c r="L1115" s="657"/>
      <c r="M1115" s="657"/>
      <c r="N1115" s="657"/>
      <c r="O1115" s="411"/>
      <c r="P1115" s="411"/>
      <c r="Q1115" s="411"/>
      <c r="R1115" s="658"/>
      <c r="S1115" s="411"/>
      <c r="T1115" s="411"/>
      <c r="U1115" s="659"/>
      <c r="V1115" s="659"/>
      <c r="W1115" s="411"/>
      <c r="X1115" s="411"/>
      <c r="Y1115" s="411"/>
      <c r="Z1115" s="411"/>
      <c r="AA1115" s="411"/>
      <c r="AB1115" s="411"/>
      <c r="AC1115" s="411"/>
      <c r="AD1115" s="411"/>
      <c r="AE1115" s="411"/>
    </row>
    <row r="1116">
      <c r="A1116" s="656"/>
      <c r="B1116" s="411"/>
      <c r="C1116" s="411"/>
      <c r="D1116" s="411"/>
      <c r="E1116" s="656"/>
      <c r="F1116" s="411"/>
      <c r="G1116" s="411"/>
      <c r="H1116" s="411"/>
      <c r="I1116" s="411"/>
      <c r="J1116" s="411"/>
      <c r="K1116" s="657"/>
      <c r="L1116" s="657"/>
      <c r="M1116" s="657"/>
      <c r="N1116" s="657"/>
      <c r="O1116" s="411"/>
      <c r="P1116" s="411"/>
      <c r="Q1116" s="411"/>
      <c r="R1116" s="658"/>
      <c r="S1116" s="411"/>
      <c r="T1116" s="411"/>
      <c r="U1116" s="659"/>
      <c r="V1116" s="659"/>
      <c r="W1116" s="411"/>
      <c r="X1116" s="411"/>
      <c r="Y1116" s="411"/>
      <c r="Z1116" s="411"/>
      <c r="AA1116" s="411"/>
      <c r="AB1116" s="411"/>
      <c r="AC1116" s="411"/>
      <c r="AD1116" s="411"/>
      <c r="AE1116" s="411"/>
    </row>
    <row r="1117">
      <c r="A1117" s="656"/>
      <c r="B1117" s="411"/>
      <c r="C1117" s="411"/>
      <c r="D1117" s="411"/>
      <c r="E1117" s="656"/>
      <c r="F1117" s="411"/>
      <c r="G1117" s="411"/>
      <c r="H1117" s="411"/>
      <c r="I1117" s="411"/>
      <c r="J1117" s="411"/>
      <c r="K1117" s="657"/>
      <c r="L1117" s="657"/>
      <c r="M1117" s="657"/>
      <c r="N1117" s="657"/>
      <c r="O1117" s="411"/>
      <c r="P1117" s="411"/>
      <c r="Q1117" s="411"/>
      <c r="R1117" s="658"/>
      <c r="S1117" s="411"/>
      <c r="T1117" s="411"/>
      <c r="U1117" s="659"/>
      <c r="V1117" s="659"/>
      <c r="W1117" s="411"/>
      <c r="X1117" s="411"/>
      <c r="Y1117" s="411"/>
      <c r="Z1117" s="411"/>
      <c r="AA1117" s="411"/>
      <c r="AB1117" s="411"/>
      <c r="AC1117" s="411"/>
      <c r="AD1117" s="411"/>
      <c r="AE1117" s="411"/>
    </row>
    <row r="1118">
      <c r="A1118" s="656"/>
      <c r="B1118" s="411"/>
      <c r="C1118" s="411"/>
      <c r="D1118" s="411"/>
      <c r="E1118" s="656"/>
      <c r="F1118" s="411"/>
      <c r="G1118" s="411"/>
      <c r="H1118" s="411"/>
      <c r="I1118" s="411"/>
      <c r="J1118" s="411"/>
      <c r="K1118" s="657"/>
      <c r="L1118" s="657"/>
      <c r="M1118" s="657"/>
      <c r="N1118" s="657"/>
      <c r="O1118" s="411"/>
      <c r="P1118" s="411"/>
      <c r="Q1118" s="411"/>
      <c r="R1118" s="658"/>
      <c r="S1118" s="411"/>
      <c r="T1118" s="411"/>
      <c r="U1118" s="659"/>
      <c r="V1118" s="659"/>
      <c r="W1118" s="411"/>
      <c r="X1118" s="411"/>
      <c r="Y1118" s="411"/>
      <c r="Z1118" s="411"/>
      <c r="AA1118" s="411"/>
      <c r="AB1118" s="411"/>
      <c r="AC1118" s="411"/>
      <c r="AD1118" s="411"/>
      <c r="AE1118" s="411"/>
    </row>
    <row r="1119">
      <c r="A1119" s="656"/>
      <c r="B1119" s="411"/>
      <c r="C1119" s="411"/>
      <c r="D1119" s="411"/>
      <c r="E1119" s="656"/>
      <c r="F1119" s="411"/>
      <c r="G1119" s="411"/>
      <c r="H1119" s="411"/>
      <c r="I1119" s="411"/>
      <c r="J1119" s="411"/>
      <c r="K1119" s="657"/>
      <c r="L1119" s="657"/>
      <c r="M1119" s="657"/>
      <c r="N1119" s="657"/>
      <c r="O1119" s="411"/>
      <c r="P1119" s="411"/>
      <c r="Q1119" s="411"/>
      <c r="R1119" s="658"/>
      <c r="S1119" s="411"/>
      <c r="T1119" s="411"/>
      <c r="U1119" s="659"/>
      <c r="V1119" s="659"/>
      <c r="W1119" s="411"/>
      <c r="X1119" s="411"/>
      <c r="Y1119" s="411"/>
      <c r="Z1119" s="411"/>
      <c r="AA1119" s="411"/>
      <c r="AB1119" s="411"/>
      <c r="AC1119" s="411"/>
      <c r="AD1119" s="411"/>
      <c r="AE1119" s="411"/>
    </row>
    <row r="1120">
      <c r="A1120" s="656"/>
      <c r="B1120" s="411"/>
      <c r="C1120" s="411"/>
      <c r="D1120" s="411"/>
      <c r="E1120" s="656"/>
      <c r="F1120" s="411"/>
      <c r="G1120" s="411"/>
      <c r="H1120" s="411"/>
      <c r="I1120" s="411"/>
      <c r="J1120" s="411"/>
      <c r="K1120" s="657"/>
      <c r="L1120" s="657"/>
      <c r="M1120" s="657"/>
      <c r="N1120" s="657"/>
      <c r="O1120" s="411"/>
      <c r="P1120" s="411"/>
      <c r="Q1120" s="411"/>
      <c r="R1120" s="658"/>
      <c r="S1120" s="411"/>
      <c r="T1120" s="411"/>
      <c r="U1120" s="659"/>
      <c r="V1120" s="659"/>
      <c r="W1120" s="411"/>
      <c r="X1120" s="411"/>
      <c r="Y1120" s="411"/>
      <c r="Z1120" s="411"/>
      <c r="AA1120" s="411"/>
      <c r="AB1120" s="411"/>
      <c r="AC1120" s="411"/>
      <c r="AD1120" s="411"/>
      <c r="AE1120" s="411"/>
    </row>
    <row r="1121">
      <c r="A1121" s="656"/>
      <c r="B1121" s="411"/>
      <c r="C1121" s="411"/>
      <c r="D1121" s="411"/>
      <c r="E1121" s="656"/>
      <c r="F1121" s="411"/>
      <c r="G1121" s="411"/>
      <c r="H1121" s="411"/>
      <c r="I1121" s="411"/>
      <c r="J1121" s="411"/>
      <c r="K1121" s="657"/>
      <c r="L1121" s="657"/>
      <c r="M1121" s="657"/>
      <c r="N1121" s="657"/>
      <c r="O1121" s="411"/>
      <c r="P1121" s="411"/>
      <c r="Q1121" s="411"/>
      <c r="R1121" s="658"/>
      <c r="S1121" s="411"/>
      <c r="T1121" s="411"/>
      <c r="U1121" s="659"/>
      <c r="V1121" s="659"/>
      <c r="W1121" s="411"/>
      <c r="X1121" s="411"/>
      <c r="Y1121" s="411"/>
      <c r="Z1121" s="411"/>
      <c r="AA1121" s="411"/>
      <c r="AB1121" s="411"/>
      <c r="AC1121" s="411"/>
      <c r="AD1121" s="411"/>
      <c r="AE1121" s="411"/>
    </row>
    <row r="1122">
      <c r="A1122" s="656"/>
      <c r="B1122" s="411"/>
      <c r="C1122" s="411"/>
      <c r="D1122" s="411"/>
      <c r="E1122" s="656"/>
      <c r="F1122" s="411"/>
      <c r="G1122" s="411"/>
      <c r="H1122" s="411"/>
      <c r="I1122" s="411"/>
      <c r="J1122" s="411"/>
      <c r="K1122" s="657"/>
      <c r="L1122" s="657"/>
      <c r="M1122" s="657"/>
      <c r="N1122" s="657"/>
      <c r="O1122" s="411"/>
      <c r="P1122" s="411"/>
      <c r="Q1122" s="411"/>
      <c r="R1122" s="658"/>
      <c r="S1122" s="411"/>
      <c r="T1122" s="411"/>
      <c r="U1122" s="659"/>
      <c r="V1122" s="659"/>
      <c r="W1122" s="411"/>
      <c r="X1122" s="411"/>
      <c r="Y1122" s="411"/>
      <c r="Z1122" s="411"/>
      <c r="AA1122" s="411"/>
      <c r="AB1122" s="411"/>
      <c r="AC1122" s="411"/>
      <c r="AD1122" s="411"/>
      <c r="AE1122" s="411"/>
    </row>
    <row r="1123">
      <c r="A1123" s="656"/>
      <c r="B1123" s="411"/>
      <c r="C1123" s="411"/>
      <c r="D1123" s="411"/>
      <c r="E1123" s="656"/>
      <c r="F1123" s="411"/>
      <c r="G1123" s="411"/>
      <c r="H1123" s="411"/>
      <c r="I1123" s="411"/>
      <c r="J1123" s="411"/>
      <c r="K1123" s="657"/>
      <c r="L1123" s="657"/>
      <c r="M1123" s="657"/>
      <c r="N1123" s="657"/>
      <c r="O1123" s="411"/>
      <c r="P1123" s="411"/>
      <c r="Q1123" s="411"/>
      <c r="R1123" s="658"/>
      <c r="S1123" s="411"/>
      <c r="T1123" s="411"/>
      <c r="U1123" s="659"/>
      <c r="V1123" s="659"/>
      <c r="W1123" s="411"/>
      <c r="X1123" s="411"/>
      <c r="Y1123" s="411"/>
      <c r="Z1123" s="411"/>
      <c r="AA1123" s="411"/>
      <c r="AB1123" s="411"/>
      <c r="AC1123" s="411"/>
      <c r="AD1123" s="411"/>
      <c r="AE1123" s="411"/>
    </row>
    <row r="1124">
      <c r="A1124" s="656"/>
      <c r="B1124" s="411"/>
      <c r="C1124" s="411"/>
      <c r="D1124" s="411"/>
      <c r="E1124" s="656"/>
      <c r="F1124" s="411"/>
      <c r="G1124" s="411"/>
      <c r="H1124" s="411"/>
      <c r="I1124" s="411"/>
      <c r="J1124" s="411"/>
      <c r="K1124" s="657"/>
      <c r="L1124" s="657"/>
      <c r="M1124" s="657"/>
      <c r="N1124" s="657"/>
      <c r="O1124" s="411"/>
      <c r="P1124" s="411"/>
      <c r="Q1124" s="411"/>
      <c r="R1124" s="658"/>
      <c r="S1124" s="411"/>
      <c r="T1124" s="411"/>
      <c r="U1124" s="659"/>
      <c r="V1124" s="659"/>
      <c r="W1124" s="411"/>
      <c r="X1124" s="411"/>
      <c r="Y1124" s="411"/>
      <c r="Z1124" s="411"/>
      <c r="AA1124" s="411"/>
      <c r="AB1124" s="411"/>
      <c r="AC1124" s="411"/>
      <c r="AD1124" s="411"/>
      <c r="AE1124" s="411"/>
    </row>
    <row r="1125">
      <c r="A1125" s="656"/>
      <c r="B1125" s="411"/>
      <c r="C1125" s="411"/>
      <c r="D1125" s="411"/>
      <c r="E1125" s="656"/>
      <c r="F1125" s="411"/>
      <c r="G1125" s="411"/>
      <c r="H1125" s="411"/>
      <c r="I1125" s="411"/>
      <c r="J1125" s="411"/>
      <c r="K1125" s="657"/>
      <c r="L1125" s="657"/>
      <c r="M1125" s="657"/>
      <c r="N1125" s="657"/>
      <c r="O1125" s="411"/>
      <c r="P1125" s="411"/>
      <c r="Q1125" s="411"/>
      <c r="R1125" s="658"/>
      <c r="S1125" s="411"/>
      <c r="T1125" s="411"/>
      <c r="U1125" s="659"/>
      <c r="V1125" s="659"/>
      <c r="W1125" s="411"/>
      <c r="X1125" s="411"/>
      <c r="Y1125" s="411"/>
      <c r="Z1125" s="411"/>
      <c r="AA1125" s="411"/>
      <c r="AB1125" s="411"/>
      <c r="AC1125" s="411"/>
      <c r="AD1125" s="411"/>
      <c r="AE1125" s="411"/>
    </row>
    <row r="1126">
      <c r="A1126" s="656"/>
      <c r="B1126" s="411"/>
      <c r="C1126" s="411"/>
      <c r="D1126" s="411"/>
      <c r="E1126" s="656"/>
      <c r="F1126" s="411"/>
      <c r="G1126" s="411"/>
      <c r="H1126" s="411"/>
      <c r="I1126" s="411"/>
      <c r="J1126" s="411"/>
      <c r="K1126" s="657"/>
      <c r="L1126" s="657"/>
      <c r="M1126" s="657"/>
      <c r="N1126" s="657"/>
      <c r="O1126" s="411"/>
      <c r="P1126" s="411"/>
      <c r="Q1126" s="411"/>
      <c r="R1126" s="658"/>
      <c r="S1126" s="411"/>
      <c r="T1126" s="411"/>
      <c r="U1126" s="659"/>
      <c r="V1126" s="659"/>
      <c r="W1126" s="411"/>
      <c r="X1126" s="411"/>
      <c r="Y1126" s="411"/>
      <c r="Z1126" s="411"/>
      <c r="AA1126" s="411"/>
      <c r="AB1126" s="411"/>
      <c r="AC1126" s="411"/>
      <c r="AD1126" s="411"/>
      <c r="AE1126" s="411"/>
    </row>
    <row r="1127">
      <c r="A1127" s="656"/>
      <c r="B1127" s="411"/>
      <c r="C1127" s="411"/>
      <c r="D1127" s="411"/>
      <c r="E1127" s="656"/>
      <c r="F1127" s="411"/>
      <c r="G1127" s="411"/>
      <c r="H1127" s="411"/>
      <c r="I1127" s="411"/>
      <c r="J1127" s="411"/>
      <c r="K1127" s="657"/>
      <c r="L1127" s="657"/>
      <c r="M1127" s="657"/>
      <c r="N1127" s="657"/>
      <c r="O1127" s="411"/>
      <c r="P1127" s="411"/>
      <c r="Q1127" s="411"/>
      <c r="R1127" s="658"/>
      <c r="S1127" s="411"/>
      <c r="T1127" s="411"/>
      <c r="U1127" s="659"/>
      <c r="V1127" s="659"/>
      <c r="W1127" s="411"/>
      <c r="X1127" s="411"/>
      <c r="Y1127" s="411"/>
      <c r="Z1127" s="411"/>
      <c r="AA1127" s="411"/>
      <c r="AB1127" s="411"/>
      <c r="AC1127" s="411"/>
      <c r="AD1127" s="411"/>
      <c r="AE1127" s="411"/>
    </row>
    <row r="1128">
      <c r="A1128" s="656"/>
      <c r="B1128" s="411"/>
      <c r="C1128" s="411"/>
      <c r="D1128" s="411"/>
      <c r="E1128" s="656"/>
      <c r="F1128" s="411"/>
      <c r="G1128" s="411"/>
      <c r="H1128" s="411"/>
      <c r="I1128" s="411"/>
      <c r="J1128" s="411"/>
      <c r="K1128" s="657"/>
      <c r="L1128" s="657"/>
      <c r="M1128" s="657"/>
      <c r="N1128" s="657"/>
      <c r="O1128" s="411"/>
      <c r="P1128" s="411"/>
      <c r="Q1128" s="411"/>
      <c r="R1128" s="658"/>
      <c r="S1128" s="411"/>
      <c r="T1128" s="411"/>
      <c r="U1128" s="659"/>
      <c r="V1128" s="659"/>
      <c r="W1128" s="411"/>
      <c r="X1128" s="411"/>
      <c r="Y1128" s="411"/>
      <c r="Z1128" s="411"/>
      <c r="AA1128" s="411"/>
      <c r="AB1128" s="411"/>
      <c r="AC1128" s="411"/>
      <c r="AD1128" s="411"/>
      <c r="AE1128" s="411"/>
    </row>
    <row r="1129">
      <c r="A1129" s="656"/>
      <c r="B1129" s="411"/>
      <c r="C1129" s="411"/>
      <c r="D1129" s="411"/>
      <c r="E1129" s="656"/>
      <c r="F1129" s="411"/>
      <c r="G1129" s="411"/>
      <c r="H1129" s="411"/>
      <c r="I1129" s="411"/>
      <c r="J1129" s="411"/>
      <c r="K1129" s="657"/>
      <c r="L1129" s="657"/>
      <c r="M1129" s="657"/>
      <c r="N1129" s="657"/>
      <c r="O1129" s="411"/>
      <c r="P1129" s="411"/>
      <c r="Q1129" s="411"/>
      <c r="R1129" s="658"/>
      <c r="S1129" s="411"/>
      <c r="T1129" s="411"/>
      <c r="U1129" s="659"/>
      <c r="V1129" s="659"/>
      <c r="W1129" s="411"/>
      <c r="X1129" s="411"/>
      <c r="Y1129" s="411"/>
      <c r="Z1129" s="411"/>
      <c r="AA1129" s="411"/>
      <c r="AB1129" s="411"/>
      <c r="AC1129" s="411"/>
      <c r="AD1129" s="411"/>
      <c r="AE1129" s="411"/>
    </row>
    <row r="1130">
      <c r="A1130" s="656"/>
      <c r="B1130" s="411"/>
      <c r="C1130" s="411"/>
      <c r="D1130" s="411"/>
      <c r="E1130" s="656"/>
      <c r="F1130" s="411"/>
      <c r="G1130" s="411"/>
      <c r="H1130" s="411"/>
      <c r="I1130" s="411"/>
      <c r="J1130" s="411"/>
      <c r="K1130" s="657"/>
      <c r="L1130" s="657"/>
      <c r="M1130" s="657"/>
      <c r="N1130" s="657"/>
      <c r="O1130" s="411"/>
      <c r="P1130" s="411"/>
      <c r="Q1130" s="411"/>
      <c r="R1130" s="658"/>
      <c r="S1130" s="411"/>
      <c r="T1130" s="411"/>
      <c r="U1130" s="659"/>
      <c r="V1130" s="659"/>
      <c r="W1130" s="411"/>
      <c r="X1130" s="411"/>
      <c r="Y1130" s="411"/>
      <c r="Z1130" s="411"/>
      <c r="AA1130" s="411"/>
      <c r="AB1130" s="411"/>
      <c r="AC1130" s="411"/>
      <c r="AD1130" s="411"/>
      <c r="AE1130" s="411"/>
    </row>
    <row r="1131">
      <c r="A1131" s="656"/>
      <c r="B1131" s="411"/>
      <c r="C1131" s="411"/>
      <c r="D1131" s="411"/>
      <c r="E1131" s="656"/>
      <c r="F1131" s="411"/>
      <c r="G1131" s="411"/>
      <c r="H1131" s="411"/>
      <c r="I1131" s="411"/>
      <c r="J1131" s="411"/>
      <c r="K1131" s="657"/>
      <c r="L1131" s="657"/>
      <c r="M1131" s="657"/>
      <c r="N1131" s="657"/>
      <c r="O1131" s="411"/>
      <c r="P1131" s="411"/>
      <c r="Q1131" s="411"/>
      <c r="R1131" s="658"/>
      <c r="S1131" s="411"/>
      <c r="T1131" s="411"/>
      <c r="U1131" s="659"/>
      <c r="V1131" s="659"/>
      <c r="W1131" s="411"/>
      <c r="X1131" s="411"/>
      <c r="Y1131" s="411"/>
      <c r="Z1131" s="411"/>
      <c r="AA1131" s="411"/>
      <c r="AB1131" s="411"/>
      <c r="AC1131" s="411"/>
      <c r="AD1131" s="411"/>
      <c r="AE1131" s="411"/>
    </row>
    <row r="1132">
      <c r="A1132" s="656"/>
      <c r="B1132" s="411"/>
      <c r="C1132" s="411"/>
      <c r="D1132" s="411"/>
      <c r="E1132" s="656"/>
      <c r="F1132" s="411"/>
      <c r="G1132" s="411"/>
      <c r="H1132" s="411"/>
      <c r="I1132" s="411"/>
      <c r="J1132" s="411"/>
      <c r="K1132" s="657"/>
      <c r="L1132" s="657"/>
      <c r="M1132" s="657"/>
      <c r="N1132" s="657"/>
      <c r="O1132" s="411"/>
      <c r="P1132" s="411"/>
      <c r="Q1132" s="411"/>
      <c r="R1132" s="658"/>
      <c r="S1132" s="411"/>
      <c r="T1132" s="411"/>
      <c r="U1132" s="659"/>
      <c r="V1132" s="659"/>
      <c r="W1132" s="411"/>
      <c r="X1132" s="411"/>
      <c r="Y1132" s="411"/>
      <c r="Z1132" s="411"/>
      <c r="AA1132" s="411"/>
      <c r="AB1132" s="411"/>
      <c r="AC1132" s="411"/>
      <c r="AD1132" s="411"/>
      <c r="AE1132" s="411"/>
    </row>
    <row r="1133">
      <c r="A1133" s="656"/>
      <c r="B1133" s="411"/>
      <c r="C1133" s="411"/>
      <c r="D1133" s="411"/>
      <c r="E1133" s="656"/>
      <c r="F1133" s="411"/>
      <c r="G1133" s="411"/>
      <c r="H1133" s="411"/>
      <c r="I1133" s="411"/>
      <c r="J1133" s="411"/>
      <c r="K1133" s="657"/>
      <c r="L1133" s="657"/>
      <c r="M1133" s="657"/>
      <c r="N1133" s="657"/>
      <c r="O1133" s="411"/>
      <c r="P1133" s="411"/>
      <c r="Q1133" s="411"/>
      <c r="R1133" s="658"/>
      <c r="S1133" s="411"/>
      <c r="T1133" s="411"/>
      <c r="U1133" s="659"/>
      <c r="V1133" s="659"/>
      <c r="W1133" s="411"/>
      <c r="X1133" s="411"/>
      <c r="Y1133" s="411"/>
      <c r="Z1133" s="411"/>
      <c r="AA1133" s="411"/>
      <c r="AB1133" s="411"/>
      <c r="AC1133" s="411"/>
      <c r="AD1133" s="411"/>
      <c r="AE1133" s="411"/>
    </row>
    <row r="1134">
      <c r="A1134" s="656"/>
      <c r="B1134" s="411"/>
      <c r="C1134" s="411"/>
      <c r="D1134" s="411"/>
      <c r="E1134" s="656"/>
      <c r="F1134" s="411"/>
      <c r="G1134" s="411"/>
      <c r="H1134" s="411"/>
      <c r="I1134" s="411"/>
      <c r="J1134" s="411"/>
      <c r="K1134" s="657"/>
      <c r="L1134" s="657"/>
      <c r="M1134" s="657"/>
      <c r="N1134" s="657"/>
      <c r="O1134" s="411"/>
      <c r="P1134" s="411"/>
      <c r="Q1134" s="411"/>
      <c r="R1134" s="658"/>
      <c r="S1134" s="411"/>
      <c r="T1134" s="411"/>
      <c r="U1134" s="659"/>
      <c r="V1134" s="659"/>
      <c r="W1134" s="411"/>
      <c r="X1134" s="411"/>
      <c r="Y1134" s="411"/>
      <c r="Z1134" s="411"/>
      <c r="AA1134" s="411"/>
      <c r="AB1134" s="411"/>
      <c r="AC1134" s="411"/>
      <c r="AD1134" s="411"/>
      <c r="AE1134" s="411"/>
    </row>
    <row r="1135">
      <c r="A1135" s="656"/>
      <c r="B1135" s="411"/>
      <c r="C1135" s="411"/>
      <c r="D1135" s="411"/>
      <c r="E1135" s="656"/>
      <c r="F1135" s="411"/>
      <c r="G1135" s="411"/>
      <c r="H1135" s="411"/>
      <c r="I1135" s="411"/>
      <c r="J1135" s="411"/>
      <c r="K1135" s="657"/>
      <c r="L1135" s="657"/>
      <c r="M1135" s="657"/>
      <c r="N1135" s="657"/>
      <c r="O1135" s="411"/>
      <c r="P1135" s="411"/>
      <c r="Q1135" s="411"/>
      <c r="R1135" s="658"/>
      <c r="S1135" s="411"/>
      <c r="T1135" s="411"/>
      <c r="U1135" s="659"/>
      <c r="V1135" s="659"/>
      <c r="W1135" s="411"/>
      <c r="X1135" s="411"/>
      <c r="Y1135" s="411"/>
      <c r="Z1135" s="411"/>
      <c r="AA1135" s="411"/>
      <c r="AB1135" s="411"/>
      <c r="AC1135" s="411"/>
      <c r="AD1135" s="411"/>
      <c r="AE1135" s="411"/>
    </row>
    <row r="1136">
      <c r="A1136" s="656"/>
      <c r="B1136" s="411"/>
      <c r="C1136" s="411"/>
      <c r="D1136" s="411"/>
      <c r="E1136" s="656"/>
      <c r="F1136" s="411"/>
      <c r="G1136" s="411"/>
      <c r="H1136" s="411"/>
      <c r="I1136" s="411"/>
      <c r="J1136" s="411"/>
      <c r="K1136" s="657"/>
      <c r="L1136" s="657"/>
      <c r="M1136" s="657"/>
      <c r="N1136" s="657"/>
      <c r="O1136" s="411"/>
      <c r="P1136" s="411"/>
      <c r="Q1136" s="411"/>
      <c r="R1136" s="658"/>
      <c r="S1136" s="411"/>
      <c r="T1136" s="411"/>
      <c r="U1136" s="659"/>
      <c r="V1136" s="659"/>
      <c r="W1136" s="411"/>
      <c r="X1136" s="411"/>
      <c r="Y1136" s="411"/>
      <c r="Z1136" s="411"/>
      <c r="AA1136" s="411"/>
      <c r="AB1136" s="411"/>
      <c r="AC1136" s="411"/>
      <c r="AD1136" s="411"/>
      <c r="AE1136" s="411"/>
    </row>
    <row r="1137">
      <c r="A1137" s="656"/>
      <c r="B1137" s="411"/>
      <c r="C1137" s="411"/>
      <c r="D1137" s="411"/>
      <c r="E1137" s="656"/>
      <c r="F1137" s="411"/>
      <c r="G1137" s="411"/>
      <c r="H1137" s="411"/>
      <c r="I1137" s="411"/>
      <c r="J1137" s="411"/>
      <c r="K1137" s="657"/>
      <c r="L1137" s="657"/>
      <c r="M1137" s="657"/>
      <c r="N1137" s="657"/>
      <c r="O1137" s="411"/>
      <c r="P1137" s="411"/>
      <c r="Q1137" s="411"/>
      <c r="R1137" s="658"/>
      <c r="S1137" s="411"/>
      <c r="T1137" s="411"/>
      <c r="U1137" s="659"/>
      <c r="V1137" s="659"/>
      <c r="W1137" s="411"/>
      <c r="X1137" s="411"/>
      <c r="Y1137" s="411"/>
      <c r="Z1137" s="411"/>
      <c r="AA1137" s="411"/>
      <c r="AB1137" s="411"/>
      <c r="AC1137" s="411"/>
      <c r="AD1137" s="411"/>
      <c r="AE1137" s="411"/>
    </row>
    <row r="1138">
      <c r="A1138" s="656"/>
      <c r="B1138" s="411"/>
      <c r="C1138" s="411"/>
      <c r="D1138" s="411"/>
      <c r="E1138" s="656"/>
      <c r="F1138" s="411"/>
      <c r="G1138" s="411"/>
      <c r="H1138" s="411"/>
      <c r="I1138" s="411"/>
      <c r="J1138" s="411"/>
      <c r="K1138" s="657"/>
      <c r="L1138" s="657"/>
      <c r="M1138" s="657"/>
      <c r="N1138" s="657"/>
      <c r="O1138" s="411"/>
      <c r="P1138" s="411"/>
      <c r="Q1138" s="411"/>
      <c r="R1138" s="658"/>
      <c r="S1138" s="411"/>
      <c r="T1138" s="411"/>
      <c r="U1138" s="659"/>
      <c r="V1138" s="659"/>
      <c r="W1138" s="411"/>
      <c r="X1138" s="411"/>
      <c r="Y1138" s="411"/>
      <c r="Z1138" s="411"/>
      <c r="AA1138" s="411"/>
      <c r="AB1138" s="411"/>
      <c r="AC1138" s="411"/>
      <c r="AD1138" s="411"/>
      <c r="AE1138" s="411"/>
    </row>
    <row r="1139">
      <c r="A1139" s="656"/>
      <c r="B1139" s="411"/>
      <c r="C1139" s="411"/>
      <c r="D1139" s="411"/>
      <c r="E1139" s="656"/>
      <c r="F1139" s="411"/>
      <c r="G1139" s="411"/>
      <c r="H1139" s="411"/>
      <c r="I1139" s="411"/>
      <c r="J1139" s="411"/>
      <c r="K1139" s="657"/>
      <c r="L1139" s="657"/>
      <c r="M1139" s="657"/>
      <c r="N1139" s="657"/>
      <c r="O1139" s="411"/>
      <c r="P1139" s="411"/>
      <c r="Q1139" s="411"/>
      <c r="R1139" s="658"/>
      <c r="S1139" s="411"/>
      <c r="T1139" s="411"/>
      <c r="U1139" s="659"/>
      <c r="V1139" s="659"/>
      <c r="W1139" s="411"/>
      <c r="X1139" s="411"/>
      <c r="Y1139" s="411"/>
      <c r="Z1139" s="411"/>
      <c r="AA1139" s="411"/>
      <c r="AB1139" s="411"/>
      <c r="AC1139" s="411"/>
      <c r="AD1139" s="411"/>
      <c r="AE1139" s="411"/>
    </row>
    <row r="1140">
      <c r="A1140" s="656"/>
      <c r="B1140" s="411"/>
      <c r="C1140" s="411"/>
      <c r="D1140" s="411"/>
      <c r="E1140" s="656"/>
      <c r="F1140" s="411"/>
      <c r="G1140" s="411"/>
      <c r="H1140" s="411"/>
      <c r="I1140" s="411"/>
      <c r="J1140" s="411"/>
      <c r="K1140" s="657"/>
      <c r="L1140" s="657"/>
      <c r="M1140" s="657"/>
      <c r="N1140" s="657"/>
      <c r="O1140" s="411"/>
      <c r="P1140" s="411"/>
      <c r="Q1140" s="411"/>
      <c r="R1140" s="658"/>
      <c r="S1140" s="411"/>
      <c r="T1140" s="411"/>
      <c r="U1140" s="659"/>
      <c r="V1140" s="659"/>
      <c r="W1140" s="411"/>
      <c r="X1140" s="411"/>
      <c r="Y1140" s="411"/>
      <c r="Z1140" s="411"/>
      <c r="AA1140" s="411"/>
      <c r="AB1140" s="411"/>
      <c r="AC1140" s="411"/>
      <c r="AD1140" s="411"/>
      <c r="AE1140" s="411"/>
    </row>
    <row r="1141">
      <c r="A1141" s="656"/>
      <c r="B1141" s="411"/>
      <c r="C1141" s="411"/>
      <c r="D1141" s="411"/>
      <c r="E1141" s="656"/>
      <c r="F1141" s="411"/>
      <c r="G1141" s="411"/>
      <c r="H1141" s="411"/>
      <c r="I1141" s="411"/>
      <c r="J1141" s="411"/>
      <c r="K1141" s="657"/>
      <c r="L1141" s="657"/>
      <c r="M1141" s="657"/>
      <c r="N1141" s="657"/>
      <c r="O1141" s="411"/>
      <c r="P1141" s="411"/>
      <c r="Q1141" s="411"/>
      <c r="R1141" s="658"/>
      <c r="S1141" s="411"/>
      <c r="T1141" s="411"/>
      <c r="U1141" s="659"/>
      <c r="V1141" s="659"/>
      <c r="W1141" s="411"/>
      <c r="X1141" s="411"/>
      <c r="Y1141" s="411"/>
      <c r="Z1141" s="411"/>
      <c r="AA1141" s="411"/>
      <c r="AB1141" s="411"/>
      <c r="AC1141" s="411"/>
      <c r="AD1141" s="411"/>
      <c r="AE1141" s="411"/>
    </row>
    <row r="1142">
      <c r="A1142" s="656"/>
      <c r="B1142" s="411"/>
      <c r="C1142" s="411"/>
      <c r="D1142" s="411"/>
      <c r="E1142" s="656"/>
      <c r="F1142" s="411"/>
      <c r="G1142" s="411"/>
      <c r="H1142" s="411"/>
      <c r="I1142" s="411"/>
      <c r="J1142" s="411"/>
      <c r="K1142" s="657"/>
      <c r="L1142" s="657"/>
      <c r="M1142" s="657"/>
      <c r="N1142" s="657"/>
      <c r="O1142" s="411"/>
      <c r="P1142" s="411"/>
      <c r="Q1142" s="411"/>
      <c r="R1142" s="658"/>
      <c r="S1142" s="411"/>
      <c r="T1142" s="411"/>
      <c r="U1142" s="659"/>
      <c r="V1142" s="659"/>
      <c r="W1142" s="411"/>
      <c r="X1142" s="411"/>
      <c r="Y1142" s="411"/>
      <c r="Z1142" s="411"/>
      <c r="AA1142" s="411"/>
      <c r="AB1142" s="411"/>
      <c r="AC1142" s="411"/>
      <c r="AD1142" s="411"/>
      <c r="AE1142" s="411"/>
    </row>
    <row r="1143">
      <c r="A1143" s="656"/>
      <c r="B1143" s="411"/>
      <c r="C1143" s="411"/>
      <c r="D1143" s="411"/>
      <c r="E1143" s="656"/>
      <c r="F1143" s="411"/>
      <c r="G1143" s="411"/>
      <c r="H1143" s="411"/>
      <c r="I1143" s="411"/>
      <c r="J1143" s="411"/>
      <c r="K1143" s="657"/>
      <c r="L1143" s="657"/>
      <c r="M1143" s="657"/>
      <c r="N1143" s="657"/>
      <c r="O1143" s="411"/>
      <c r="P1143" s="411"/>
      <c r="Q1143" s="411"/>
      <c r="R1143" s="658"/>
      <c r="S1143" s="411"/>
      <c r="T1143" s="411"/>
      <c r="U1143" s="659"/>
      <c r="V1143" s="659"/>
      <c r="W1143" s="411"/>
      <c r="X1143" s="411"/>
      <c r="Y1143" s="411"/>
      <c r="Z1143" s="411"/>
      <c r="AA1143" s="411"/>
      <c r="AB1143" s="411"/>
      <c r="AC1143" s="411"/>
      <c r="AD1143" s="411"/>
      <c r="AE1143" s="411"/>
    </row>
    <row r="1144">
      <c r="A1144" s="656"/>
      <c r="B1144" s="411"/>
      <c r="C1144" s="411"/>
      <c r="D1144" s="411"/>
      <c r="E1144" s="656"/>
      <c r="F1144" s="411"/>
      <c r="G1144" s="411"/>
      <c r="H1144" s="411"/>
      <c r="I1144" s="411"/>
      <c r="J1144" s="411"/>
      <c r="K1144" s="657"/>
      <c r="L1144" s="657"/>
      <c r="M1144" s="657"/>
      <c r="N1144" s="657"/>
      <c r="O1144" s="411"/>
      <c r="P1144" s="411"/>
      <c r="Q1144" s="411"/>
      <c r="R1144" s="658"/>
      <c r="S1144" s="411"/>
      <c r="T1144" s="411"/>
      <c r="U1144" s="659"/>
      <c r="V1144" s="659"/>
      <c r="W1144" s="411"/>
      <c r="X1144" s="411"/>
      <c r="Y1144" s="411"/>
      <c r="Z1144" s="411"/>
      <c r="AA1144" s="411"/>
      <c r="AB1144" s="411"/>
      <c r="AC1144" s="411"/>
      <c r="AD1144" s="411"/>
      <c r="AE1144" s="411"/>
    </row>
    <row r="1145">
      <c r="A1145" s="656"/>
      <c r="B1145" s="411"/>
      <c r="C1145" s="411"/>
      <c r="D1145" s="411"/>
      <c r="E1145" s="656"/>
      <c r="F1145" s="411"/>
      <c r="G1145" s="411"/>
      <c r="H1145" s="411"/>
      <c r="I1145" s="411"/>
      <c r="J1145" s="411"/>
      <c r="K1145" s="657"/>
      <c r="L1145" s="657"/>
      <c r="M1145" s="657"/>
      <c r="N1145" s="657"/>
      <c r="O1145" s="411"/>
      <c r="P1145" s="411"/>
      <c r="Q1145" s="411"/>
      <c r="R1145" s="658"/>
      <c r="S1145" s="411"/>
      <c r="T1145" s="411"/>
      <c r="U1145" s="659"/>
      <c r="V1145" s="659"/>
      <c r="W1145" s="411"/>
      <c r="X1145" s="411"/>
      <c r="Y1145" s="411"/>
      <c r="Z1145" s="411"/>
      <c r="AA1145" s="411"/>
      <c r="AB1145" s="411"/>
      <c r="AC1145" s="411"/>
      <c r="AD1145" s="411"/>
      <c r="AE1145" s="411"/>
    </row>
    <row r="1146">
      <c r="A1146" s="656"/>
      <c r="B1146" s="411"/>
      <c r="C1146" s="411"/>
      <c r="D1146" s="411"/>
      <c r="E1146" s="656"/>
      <c r="F1146" s="411"/>
      <c r="G1146" s="411"/>
      <c r="H1146" s="411"/>
      <c r="I1146" s="411"/>
      <c r="J1146" s="411"/>
      <c r="K1146" s="657"/>
      <c r="L1146" s="657"/>
      <c r="M1146" s="657"/>
      <c r="N1146" s="657"/>
      <c r="O1146" s="411"/>
      <c r="P1146" s="411"/>
      <c r="Q1146" s="411"/>
      <c r="R1146" s="658"/>
      <c r="S1146" s="411"/>
      <c r="T1146" s="411"/>
      <c r="U1146" s="659"/>
      <c r="V1146" s="659"/>
      <c r="W1146" s="411"/>
      <c r="X1146" s="411"/>
      <c r="Y1146" s="411"/>
      <c r="Z1146" s="411"/>
      <c r="AA1146" s="411"/>
      <c r="AB1146" s="411"/>
      <c r="AC1146" s="411"/>
      <c r="AD1146" s="411"/>
      <c r="AE1146" s="411"/>
    </row>
    <row r="1147">
      <c r="A1147" s="656"/>
      <c r="B1147" s="411"/>
      <c r="C1147" s="411"/>
      <c r="D1147" s="411"/>
      <c r="E1147" s="656"/>
      <c r="F1147" s="411"/>
      <c r="G1147" s="411"/>
      <c r="H1147" s="411"/>
      <c r="I1147" s="411"/>
      <c r="J1147" s="411"/>
      <c r="K1147" s="657"/>
      <c r="L1147" s="657"/>
      <c r="M1147" s="657"/>
      <c r="N1147" s="657"/>
      <c r="O1147" s="411"/>
      <c r="P1147" s="411"/>
      <c r="Q1147" s="411"/>
      <c r="R1147" s="658"/>
      <c r="S1147" s="411"/>
      <c r="T1147" s="411"/>
      <c r="U1147" s="659"/>
      <c r="V1147" s="659"/>
      <c r="W1147" s="411"/>
      <c r="X1147" s="411"/>
      <c r="Y1147" s="411"/>
      <c r="Z1147" s="411"/>
      <c r="AA1147" s="411"/>
      <c r="AB1147" s="411"/>
      <c r="AC1147" s="411"/>
      <c r="AD1147" s="411"/>
      <c r="AE1147" s="411"/>
    </row>
    <row r="1148">
      <c r="A1148" s="656"/>
      <c r="B1148" s="411"/>
      <c r="C1148" s="411"/>
      <c r="D1148" s="411"/>
      <c r="E1148" s="656"/>
      <c r="F1148" s="411"/>
      <c r="G1148" s="411"/>
      <c r="H1148" s="411"/>
      <c r="I1148" s="411"/>
      <c r="J1148" s="411"/>
      <c r="K1148" s="657"/>
      <c r="L1148" s="657"/>
      <c r="M1148" s="657"/>
      <c r="N1148" s="657"/>
      <c r="O1148" s="411"/>
      <c r="P1148" s="411"/>
      <c r="Q1148" s="411"/>
      <c r="R1148" s="658"/>
      <c r="S1148" s="411"/>
      <c r="T1148" s="411"/>
      <c r="U1148" s="659"/>
      <c r="V1148" s="659"/>
      <c r="W1148" s="411"/>
      <c r="X1148" s="411"/>
      <c r="Y1148" s="411"/>
      <c r="Z1148" s="411"/>
      <c r="AA1148" s="411"/>
      <c r="AB1148" s="411"/>
      <c r="AC1148" s="411"/>
      <c r="AD1148" s="411"/>
      <c r="AE1148" s="411"/>
    </row>
    <row r="1149">
      <c r="A1149" s="656"/>
      <c r="B1149" s="411"/>
      <c r="C1149" s="411"/>
      <c r="D1149" s="411"/>
      <c r="E1149" s="656"/>
      <c r="F1149" s="411"/>
      <c r="G1149" s="411"/>
      <c r="H1149" s="411"/>
      <c r="I1149" s="411"/>
      <c r="J1149" s="411"/>
      <c r="K1149" s="657"/>
      <c r="L1149" s="657"/>
      <c r="M1149" s="657"/>
      <c r="N1149" s="657"/>
      <c r="O1149" s="411"/>
      <c r="P1149" s="411"/>
      <c r="Q1149" s="411"/>
      <c r="R1149" s="658"/>
      <c r="S1149" s="411"/>
      <c r="T1149" s="411"/>
      <c r="U1149" s="659"/>
      <c r="V1149" s="659"/>
      <c r="W1149" s="411"/>
      <c r="X1149" s="411"/>
      <c r="Y1149" s="411"/>
      <c r="Z1149" s="411"/>
      <c r="AA1149" s="411"/>
      <c r="AB1149" s="411"/>
      <c r="AC1149" s="411"/>
      <c r="AD1149" s="411"/>
      <c r="AE1149" s="411"/>
    </row>
    <row r="1150">
      <c r="A1150" s="656"/>
      <c r="B1150" s="411"/>
      <c r="C1150" s="411"/>
      <c r="D1150" s="411"/>
      <c r="E1150" s="656"/>
      <c r="F1150" s="411"/>
      <c r="G1150" s="411"/>
      <c r="H1150" s="411"/>
      <c r="I1150" s="411"/>
      <c r="J1150" s="411"/>
      <c r="K1150" s="657"/>
      <c r="L1150" s="657"/>
      <c r="M1150" s="657"/>
      <c r="N1150" s="657"/>
      <c r="O1150" s="411"/>
      <c r="P1150" s="411"/>
      <c r="Q1150" s="411"/>
      <c r="R1150" s="658"/>
      <c r="S1150" s="411"/>
      <c r="T1150" s="411"/>
      <c r="U1150" s="659"/>
      <c r="V1150" s="659"/>
      <c r="W1150" s="411"/>
      <c r="X1150" s="411"/>
      <c r="Y1150" s="411"/>
      <c r="Z1150" s="411"/>
      <c r="AA1150" s="411"/>
      <c r="AB1150" s="411"/>
      <c r="AC1150" s="411"/>
      <c r="AD1150" s="411"/>
      <c r="AE1150" s="411"/>
    </row>
    <row r="1151">
      <c r="A1151" s="656"/>
      <c r="B1151" s="411"/>
      <c r="C1151" s="411"/>
      <c r="D1151" s="411"/>
      <c r="E1151" s="656"/>
      <c r="F1151" s="411"/>
      <c r="G1151" s="411"/>
      <c r="H1151" s="411"/>
      <c r="I1151" s="411"/>
      <c r="J1151" s="411"/>
      <c r="K1151" s="657"/>
      <c r="L1151" s="657"/>
      <c r="M1151" s="657"/>
      <c r="N1151" s="657"/>
      <c r="O1151" s="411"/>
      <c r="P1151" s="411"/>
      <c r="Q1151" s="411"/>
      <c r="R1151" s="658"/>
      <c r="S1151" s="411"/>
      <c r="T1151" s="411"/>
      <c r="U1151" s="659"/>
      <c r="V1151" s="659"/>
      <c r="W1151" s="411"/>
      <c r="X1151" s="411"/>
      <c r="Y1151" s="411"/>
      <c r="Z1151" s="411"/>
      <c r="AA1151" s="411"/>
      <c r="AB1151" s="411"/>
      <c r="AC1151" s="411"/>
      <c r="AD1151" s="411"/>
      <c r="AE1151" s="411"/>
    </row>
    <row r="1152">
      <c r="A1152" s="656"/>
      <c r="B1152" s="411"/>
      <c r="C1152" s="411"/>
      <c r="D1152" s="411"/>
      <c r="E1152" s="656"/>
      <c r="F1152" s="411"/>
      <c r="G1152" s="411"/>
      <c r="H1152" s="411"/>
      <c r="I1152" s="411"/>
      <c r="J1152" s="411"/>
      <c r="K1152" s="657"/>
      <c r="L1152" s="657"/>
      <c r="M1152" s="657"/>
      <c r="N1152" s="657"/>
      <c r="O1152" s="411"/>
      <c r="P1152" s="411"/>
      <c r="Q1152" s="411"/>
      <c r="R1152" s="658"/>
      <c r="S1152" s="411"/>
      <c r="T1152" s="411"/>
      <c r="U1152" s="659"/>
      <c r="V1152" s="659"/>
      <c r="W1152" s="411"/>
      <c r="X1152" s="411"/>
      <c r="Y1152" s="411"/>
      <c r="Z1152" s="411"/>
      <c r="AA1152" s="411"/>
      <c r="AB1152" s="411"/>
      <c r="AC1152" s="411"/>
      <c r="AD1152" s="411"/>
      <c r="AE1152" s="411"/>
    </row>
    <row r="1153">
      <c r="A1153" s="656"/>
      <c r="B1153" s="411"/>
      <c r="C1153" s="411"/>
      <c r="D1153" s="411"/>
      <c r="E1153" s="656"/>
      <c r="F1153" s="411"/>
      <c r="G1153" s="411"/>
      <c r="H1153" s="411"/>
      <c r="I1153" s="411"/>
      <c r="J1153" s="411"/>
      <c r="K1153" s="657"/>
      <c r="L1153" s="657"/>
      <c r="M1153" s="657"/>
      <c r="N1153" s="657"/>
      <c r="O1153" s="411"/>
      <c r="P1153" s="411"/>
      <c r="Q1153" s="411"/>
      <c r="R1153" s="658"/>
      <c r="S1153" s="411"/>
      <c r="T1153" s="411"/>
      <c r="U1153" s="659"/>
      <c r="V1153" s="659"/>
      <c r="W1153" s="411"/>
      <c r="X1153" s="411"/>
      <c r="Y1153" s="411"/>
      <c r="Z1153" s="411"/>
      <c r="AA1153" s="411"/>
      <c r="AB1153" s="411"/>
      <c r="AC1153" s="411"/>
      <c r="AD1153" s="411"/>
      <c r="AE1153" s="411"/>
    </row>
    <row r="1154">
      <c r="A1154" s="656"/>
      <c r="B1154" s="411"/>
      <c r="C1154" s="411"/>
      <c r="D1154" s="411"/>
      <c r="E1154" s="656"/>
      <c r="F1154" s="411"/>
      <c r="G1154" s="411"/>
      <c r="H1154" s="411"/>
      <c r="I1154" s="411"/>
      <c r="J1154" s="411"/>
      <c r="K1154" s="657"/>
      <c r="L1154" s="657"/>
      <c r="M1154" s="657"/>
      <c r="N1154" s="657"/>
      <c r="O1154" s="411"/>
      <c r="P1154" s="411"/>
      <c r="Q1154" s="411"/>
      <c r="R1154" s="658"/>
      <c r="S1154" s="411"/>
      <c r="T1154" s="411"/>
      <c r="U1154" s="659"/>
      <c r="V1154" s="659"/>
      <c r="W1154" s="411"/>
      <c r="X1154" s="411"/>
      <c r="Y1154" s="411"/>
      <c r="Z1154" s="411"/>
      <c r="AA1154" s="411"/>
      <c r="AB1154" s="411"/>
      <c r="AC1154" s="411"/>
      <c r="AD1154" s="411"/>
      <c r="AE1154" s="411"/>
    </row>
    <row r="1155">
      <c r="A1155" s="656"/>
      <c r="B1155" s="411"/>
      <c r="C1155" s="411"/>
      <c r="D1155" s="411"/>
      <c r="E1155" s="656"/>
      <c r="F1155" s="411"/>
      <c r="G1155" s="411"/>
      <c r="H1155" s="411"/>
      <c r="I1155" s="411"/>
      <c r="J1155" s="411"/>
      <c r="K1155" s="657"/>
      <c r="L1155" s="657"/>
      <c r="M1155" s="657"/>
      <c r="N1155" s="657"/>
      <c r="O1155" s="411"/>
      <c r="P1155" s="411"/>
      <c r="Q1155" s="411"/>
      <c r="R1155" s="658"/>
      <c r="S1155" s="411"/>
      <c r="T1155" s="411"/>
      <c r="U1155" s="659"/>
      <c r="V1155" s="659"/>
      <c r="W1155" s="411"/>
      <c r="X1155" s="411"/>
      <c r="Y1155" s="411"/>
      <c r="Z1155" s="411"/>
      <c r="AA1155" s="411"/>
      <c r="AB1155" s="411"/>
      <c r="AC1155" s="411"/>
      <c r="AD1155" s="411"/>
      <c r="AE1155" s="411"/>
    </row>
    <row r="1156">
      <c r="A1156" s="656"/>
      <c r="B1156" s="411"/>
      <c r="C1156" s="411"/>
      <c r="D1156" s="411"/>
      <c r="E1156" s="656"/>
      <c r="F1156" s="411"/>
      <c r="G1156" s="411"/>
      <c r="H1156" s="411"/>
      <c r="I1156" s="411"/>
      <c r="J1156" s="411"/>
      <c r="K1156" s="657"/>
      <c r="L1156" s="657"/>
      <c r="M1156" s="657"/>
      <c r="N1156" s="657"/>
      <c r="O1156" s="411"/>
      <c r="P1156" s="411"/>
      <c r="Q1156" s="411"/>
      <c r="R1156" s="658"/>
      <c r="S1156" s="411"/>
      <c r="T1156" s="411"/>
      <c r="U1156" s="659"/>
      <c r="V1156" s="659"/>
      <c r="W1156" s="411"/>
      <c r="X1156" s="411"/>
      <c r="Y1156" s="411"/>
      <c r="Z1156" s="411"/>
      <c r="AA1156" s="411"/>
      <c r="AB1156" s="411"/>
      <c r="AC1156" s="411"/>
      <c r="AD1156" s="411"/>
      <c r="AE1156" s="411"/>
    </row>
    <row r="1157">
      <c r="A1157" s="656"/>
      <c r="B1157" s="411"/>
      <c r="C1157" s="411"/>
      <c r="D1157" s="411"/>
      <c r="E1157" s="656"/>
      <c r="F1157" s="411"/>
      <c r="G1157" s="411"/>
      <c r="H1157" s="411"/>
      <c r="I1157" s="411"/>
      <c r="J1157" s="411"/>
      <c r="K1157" s="657"/>
      <c r="L1157" s="657"/>
      <c r="M1157" s="657"/>
      <c r="N1157" s="657"/>
      <c r="O1157" s="411"/>
      <c r="P1157" s="411"/>
      <c r="Q1157" s="411"/>
      <c r="R1157" s="658"/>
      <c r="S1157" s="411"/>
      <c r="T1157" s="411"/>
      <c r="U1157" s="659"/>
      <c r="V1157" s="659"/>
      <c r="W1157" s="411"/>
      <c r="X1157" s="411"/>
      <c r="Y1157" s="411"/>
      <c r="Z1157" s="411"/>
      <c r="AA1157" s="411"/>
      <c r="AB1157" s="411"/>
      <c r="AC1157" s="411"/>
      <c r="AD1157" s="411"/>
      <c r="AE1157" s="411"/>
    </row>
    <row r="1158">
      <c r="A1158" s="656"/>
      <c r="B1158" s="411"/>
      <c r="C1158" s="411"/>
      <c r="D1158" s="411"/>
      <c r="E1158" s="656"/>
      <c r="F1158" s="411"/>
      <c r="G1158" s="411"/>
      <c r="H1158" s="411"/>
      <c r="I1158" s="411"/>
      <c r="J1158" s="411"/>
      <c r="K1158" s="657"/>
      <c r="L1158" s="657"/>
      <c r="M1158" s="657"/>
      <c r="N1158" s="657"/>
      <c r="O1158" s="411"/>
      <c r="P1158" s="411"/>
      <c r="Q1158" s="411"/>
      <c r="R1158" s="658"/>
      <c r="S1158" s="411"/>
      <c r="T1158" s="411"/>
      <c r="U1158" s="659"/>
      <c r="V1158" s="659"/>
      <c r="W1158" s="411"/>
      <c r="X1158" s="411"/>
      <c r="Y1158" s="411"/>
      <c r="Z1158" s="411"/>
      <c r="AA1158" s="411"/>
      <c r="AB1158" s="411"/>
      <c r="AC1158" s="411"/>
      <c r="AD1158" s="411"/>
      <c r="AE1158" s="411"/>
    </row>
    <row r="1159">
      <c r="A1159" s="656"/>
      <c r="B1159" s="411"/>
      <c r="C1159" s="411"/>
      <c r="D1159" s="411"/>
      <c r="E1159" s="656"/>
      <c r="F1159" s="411"/>
      <c r="G1159" s="411"/>
      <c r="H1159" s="411"/>
      <c r="I1159" s="411"/>
      <c r="J1159" s="411"/>
      <c r="K1159" s="657"/>
      <c r="L1159" s="657"/>
      <c r="M1159" s="657"/>
      <c r="N1159" s="657"/>
      <c r="O1159" s="411"/>
      <c r="P1159" s="411"/>
      <c r="Q1159" s="411"/>
      <c r="R1159" s="658"/>
      <c r="S1159" s="411"/>
      <c r="T1159" s="411"/>
      <c r="U1159" s="659"/>
      <c r="V1159" s="659"/>
      <c r="W1159" s="411"/>
      <c r="X1159" s="411"/>
      <c r="Y1159" s="411"/>
      <c r="Z1159" s="411"/>
      <c r="AA1159" s="411"/>
      <c r="AB1159" s="411"/>
      <c r="AC1159" s="411"/>
      <c r="AD1159" s="411"/>
      <c r="AE1159" s="411"/>
    </row>
    <row r="1160">
      <c r="A1160" s="656"/>
      <c r="B1160" s="411"/>
      <c r="C1160" s="411"/>
      <c r="D1160" s="411"/>
      <c r="E1160" s="656"/>
      <c r="F1160" s="411"/>
      <c r="G1160" s="411"/>
      <c r="H1160" s="411"/>
      <c r="I1160" s="411"/>
      <c r="J1160" s="411"/>
      <c r="K1160" s="657"/>
      <c r="L1160" s="657"/>
      <c r="M1160" s="657"/>
      <c r="N1160" s="657"/>
      <c r="O1160" s="411"/>
      <c r="P1160" s="411"/>
      <c r="Q1160" s="411"/>
      <c r="R1160" s="658"/>
      <c r="S1160" s="411"/>
      <c r="T1160" s="411"/>
      <c r="U1160" s="659"/>
      <c r="V1160" s="659"/>
      <c r="W1160" s="411"/>
      <c r="X1160" s="411"/>
      <c r="Y1160" s="411"/>
      <c r="Z1160" s="411"/>
      <c r="AA1160" s="411"/>
      <c r="AB1160" s="411"/>
      <c r="AC1160" s="411"/>
      <c r="AD1160" s="411"/>
      <c r="AE1160" s="411"/>
    </row>
    <row r="1161">
      <c r="A1161" s="656"/>
      <c r="B1161" s="411"/>
      <c r="C1161" s="411"/>
      <c r="D1161" s="411"/>
      <c r="E1161" s="656"/>
      <c r="F1161" s="411"/>
      <c r="G1161" s="411"/>
      <c r="H1161" s="411"/>
      <c r="I1161" s="411"/>
      <c r="J1161" s="411"/>
      <c r="K1161" s="657"/>
      <c r="L1161" s="657"/>
      <c r="M1161" s="657"/>
      <c r="N1161" s="657"/>
      <c r="O1161" s="411"/>
      <c r="P1161" s="411"/>
      <c r="Q1161" s="411"/>
      <c r="R1161" s="658"/>
      <c r="S1161" s="411"/>
      <c r="T1161" s="411"/>
      <c r="U1161" s="659"/>
      <c r="V1161" s="659"/>
      <c r="W1161" s="411"/>
      <c r="X1161" s="411"/>
      <c r="Y1161" s="411"/>
      <c r="Z1161" s="411"/>
      <c r="AA1161" s="411"/>
      <c r="AB1161" s="411"/>
      <c r="AC1161" s="411"/>
      <c r="AD1161" s="411"/>
      <c r="AE1161" s="411"/>
    </row>
    <row r="1162">
      <c r="A1162" s="656"/>
      <c r="B1162" s="411"/>
      <c r="C1162" s="411"/>
      <c r="D1162" s="411"/>
      <c r="E1162" s="656"/>
      <c r="F1162" s="411"/>
      <c r="G1162" s="411"/>
      <c r="H1162" s="411"/>
      <c r="I1162" s="411"/>
      <c r="J1162" s="411"/>
      <c r="K1162" s="657"/>
      <c r="L1162" s="657"/>
      <c r="M1162" s="657"/>
      <c r="N1162" s="657"/>
      <c r="O1162" s="411"/>
      <c r="P1162" s="411"/>
      <c r="Q1162" s="411"/>
      <c r="R1162" s="658"/>
      <c r="S1162" s="411"/>
      <c r="T1162" s="411"/>
      <c r="U1162" s="659"/>
      <c r="V1162" s="659"/>
      <c r="W1162" s="411"/>
      <c r="X1162" s="411"/>
      <c r="Y1162" s="411"/>
      <c r="Z1162" s="411"/>
      <c r="AA1162" s="411"/>
      <c r="AB1162" s="411"/>
      <c r="AC1162" s="411"/>
      <c r="AD1162" s="411"/>
      <c r="AE1162" s="411"/>
    </row>
    <row r="1163">
      <c r="A1163" s="656"/>
      <c r="B1163" s="411"/>
      <c r="C1163" s="411"/>
      <c r="D1163" s="411"/>
      <c r="E1163" s="656"/>
      <c r="F1163" s="411"/>
      <c r="G1163" s="411"/>
      <c r="H1163" s="411"/>
      <c r="I1163" s="411"/>
      <c r="J1163" s="411"/>
      <c r="K1163" s="657"/>
      <c r="L1163" s="657"/>
      <c r="M1163" s="657"/>
      <c r="N1163" s="657"/>
      <c r="O1163" s="411"/>
      <c r="P1163" s="411"/>
      <c r="Q1163" s="411"/>
      <c r="R1163" s="658"/>
      <c r="S1163" s="411"/>
      <c r="T1163" s="411"/>
      <c r="U1163" s="659"/>
      <c r="V1163" s="659"/>
      <c r="W1163" s="411"/>
      <c r="X1163" s="411"/>
      <c r="Y1163" s="411"/>
      <c r="Z1163" s="411"/>
      <c r="AA1163" s="411"/>
      <c r="AB1163" s="411"/>
      <c r="AC1163" s="411"/>
      <c r="AD1163" s="411"/>
      <c r="AE1163" s="411"/>
    </row>
    <row r="1164">
      <c r="A1164" s="656"/>
      <c r="B1164" s="411"/>
      <c r="C1164" s="411"/>
      <c r="D1164" s="411"/>
      <c r="E1164" s="656"/>
      <c r="F1164" s="411"/>
      <c r="G1164" s="411"/>
      <c r="H1164" s="411"/>
      <c r="I1164" s="411"/>
      <c r="J1164" s="411"/>
      <c r="K1164" s="657"/>
      <c r="L1164" s="657"/>
      <c r="M1164" s="657"/>
      <c r="N1164" s="657"/>
      <c r="O1164" s="411"/>
      <c r="P1164" s="411"/>
      <c r="Q1164" s="411"/>
      <c r="R1164" s="658"/>
      <c r="S1164" s="411"/>
      <c r="T1164" s="411"/>
      <c r="U1164" s="659"/>
      <c r="V1164" s="659"/>
      <c r="W1164" s="411"/>
      <c r="X1164" s="411"/>
      <c r="Y1164" s="411"/>
      <c r="Z1164" s="411"/>
      <c r="AA1164" s="411"/>
      <c r="AB1164" s="411"/>
      <c r="AC1164" s="411"/>
      <c r="AD1164" s="411"/>
      <c r="AE1164" s="411"/>
    </row>
    <row r="1165">
      <c r="A1165" s="656"/>
      <c r="B1165" s="411"/>
      <c r="C1165" s="411"/>
      <c r="D1165" s="411"/>
      <c r="E1165" s="656"/>
      <c r="F1165" s="411"/>
      <c r="G1165" s="411"/>
      <c r="H1165" s="411"/>
      <c r="I1165" s="411"/>
      <c r="J1165" s="411"/>
      <c r="K1165" s="657"/>
      <c r="L1165" s="657"/>
      <c r="M1165" s="657"/>
      <c r="N1165" s="657"/>
      <c r="O1165" s="411"/>
      <c r="P1165" s="411"/>
      <c r="Q1165" s="411"/>
      <c r="R1165" s="658"/>
      <c r="S1165" s="411"/>
      <c r="T1165" s="411"/>
      <c r="U1165" s="659"/>
      <c r="V1165" s="659"/>
      <c r="W1165" s="411"/>
      <c r="X1165" s="411"/>
      <c r="Y1165" s="411"/>
      <c r="Z1165" s="411"/>
      <c r="AA1165" s="411"/>
      <c r="AB1165" s="411"/>
      <c r="AC1165" s="411"/>
      <c r="AD1165" s="411"/>
      <c r="AE1165" s="411"/>
    </row>
    <row r="1166">
      <c r="A1166" s="656"/>
      <c r="B1166" s="411"/>
      <c r="C1166" s="411"/>
      <c r="D1166" s="411"/>
      <c r="E1166" s="656"/>
      <c r="F1166" s="411"/>
      <c r="G1166" s="411"/>
      <c r="H1166" s="411"/>
      <c r="I1166" s="411"/>
      <c r="J1166" s="411"/>
      <c r="K1166" s="657"/>
      <c r="L1166" s="657"/>
      <c r="M1166" s="657"/>
      <c r="N1166" s="657"/>
      <c r="O1166" s="411"/>
      <c r="P1166" s="411"/>
      <c r="Q1166" s="411"/>
      <c r="R1166" s="658"/>
      <c r="S1166" s="411"/>
      <c r="T1166" s="411"/>
      <c r="U1166" s="659"/>
      <c r="V1166" s="659"/>
      <c r="W1166" s="411"/>
      <c r="X1166" s="411"/>
      <c r="Y1166" s="411"/>
      <c r="Z1166" s="411"/>
      <c r="AA1166" s="411"/>
      <c r="AB1166" s="411"/>
      <c r="AC1166" s="411"/>
      <c r="AD1166" s="411"/>
      <c r="AE1166" s="411"/>
    </row>
    <row r="1167">
      <c r="A1167" s="656"/>
      <c r="B1167" s="411"/>
      <c r="C1167" s="411"/>
      <c r="D1167" s="411"/>
      <c r="E1167" s="656"/>
      <c r="F1167" s="411"/>
      <c r="G1167" s="411"/>
      <c r="H1167" s="411"/>
      <c r="I1167" s="411"/>
      <c r="J1167" s="411"/>
      <c r="K1167" s="657"/>
      <c r="L1167" s="657"/>
      <c r="M1167" s="657"/>
      <c r="N1167" s="657"/>
      <c r="O1167" s="411"/>
      <c r="P1167" s="411"/>
      <c r="Q1167" s="411"/>
      <c r="R1167" s="658"/>
      <c r="S1167" s="411"/>
      <c r="T1167" s="411"/>
      <c r="U1167" s="659"/>
      <c r="V1167" s="659"/>
      <c r="W1167" s="411"/>
      <c r="X1167" s="411"/>
      <c r="Y1167" s="411"/>
      <c r="Z1167" s="411"/>
      <c r="AA1167" s="411"/>
      <c r="AB1167" s="411"/>
      <c r="AC1167" s="411"/>
      <c r="AD1167" s="411"/>
      <c r="AE1167" s="411"/>
    </row>
    <row r="1168">
      <c r="A1168" s="656"/>
      <c r="B1168" s="411"/>
      <c r="C1168" s="411"/>
      <c r="D1168" s="411"/>
      <c r="E1168" s="656"/>
      <c r="F1168" s="411"/>
      <c r="G1168" s="411"/>
      <c r="H1168" s="411"/>
      <c r="I1168" s="411"/>
      <c r="J1168" s="411"/>
      <c r="K1168" s="657"/>
      <c r="L1168" s="657"/>
      <c r="M1168" s="657"/>
      <c r="N1168" s="657"/>
      <c r="O1168" s="411"/>
      <c r="P1168" s="411"/>
      <c r="Q1168" s="411"/>
      <c r="R1168" s="658"/>
      <c r="S1168" s="411"/>
      <c r="T1168" s="411"/>
      <c r="U1168" s="659"/>
      <c r="V1168" s="659"/>
      <c r="W1168" s="411"/>
      <c r="X1168" s="411"/>
      <c r="Y1168" s="411"/>
      <c r="Z1168" s="411"/>
      <c r="AA1168" s="411"/>
      <c r="AB1168" s="411"/>
      <c r="AC1168" s="411"/>
      <c r="AD1168" s="411"/>
      <c r="AE1168" s="411"/>
    </row>
    <row r="1169">
      <c r="A1169" s="656"/>
      <c r="B1169" s="411"/>
      <c r="C1169" s="411"/>
      <c r="D1169" s="411"/>
      <c r="E1169" s="656"/>
      <c r="F1169" s="411"/>
      <c r="G1169" s="411"/>
      <c r="H1169" s="411"/>
      <c r="I1169" s="411"/>
      <c r="J1169" s="411"/>
      <c r="K1169" s="657"/>
      <c r="L1169" s="657"/>
      <c r="M1169" s="657"/>
      <c r="N1169" s="657"/>
      <c r="O1169" s="411"/>
      <c r="P1169" s="411"/>
      <c r="Q1169" s="411"/>
      <c r="R1169" s="658"/>
      <c r="S1169" s="411"/>
      <c r="T1169" s="411"/>
      <c r="U1169" s="659"/>
      <c r="V1169" s="659"/>
      <c r="W1169" s="411"/>
      <c r="X1169" s="411"/>
      <c r="Y1169" s="411"/>
      <c r="Z1169" s="411"/>
      <c r="AA1169" s="411"/>
      <c r="AB1169" s="411"/>
      <c r="AC1169" s="411"/>
      <c r="AD1169" s="411"/>
      <c r="AE1169" s="411"/>
    </row>
    <row r="1170">
      <c r="A1170" s="656"/>
      <c r="B1170" s="411"/>
      <c r="C1170" s="411"/>
      <c r="D1170" s="411"/>
      <c r="E1170" s="656"/>
      <c r="F1170" s="411"/>
      <c r="G1170" s="411"/>
      <c r="H1170" s="411"/>
      <c r="I1170" s="411"/>
      <c r="J1170" s="411"/>
      <c r="K1170" s="657"/>
      <c r="L1170" s="657"/>
      <c r="M1170" s="657"/>
      <c r="N1170" s="657"/>
      <c r="O1170" s="411"/>
      <c r="P1170" s="411"/>
      <c r="Q1170" s="411"/>
      <c r="R1170" s="658"/>
      <c r="S1170" s="411"/>
      <c r="T1170" s="411"/>
      <c r="U1170" s="659"/>
      <c r="V1170" s="659"/>
      <c r="W1170" s="411"/>
      <c r="X1170" s="411"/>
      <c r="Y1170" s="411"/>
      <c r="Z1170" s="411"/>
      <c r="AA1170" s="411"/>
      <c r="AB1170" s="411"/>
      <c r="AC1170" s="411"/>
      <c r="AD1170" s="411"/>
      <c r="AE1170" s="411"/>
    </row>
    <row r="1171">
      <c r="A1171" s="656"/>
      <c r="B1171" s="411"/>
      <c r="C1171" s="411"/>
      <c r="D1171" s="411"/>
      <c r="E1171" s="656"/>
      <c r="F1171" s="411"/>
      <c r="G1171" s="411"/>
      <c r="H1171" s="411"/>
      <c r="I1171" s="411"/>
      <c r="J1171" s="411"/>
      <c r="K1171" s="657"/>
      <c r="L1171" s="657"/>
      <c r="M1171" s="657"/>
      <c r="N1171" s="657"/>
      <c r="O1171" s="411"/>
      <c r="P1171" s="411"/>
      <c r="Q1171" s="411"/>
      <c r="R1171" s="658"/>
      <c r="S1171" s="411"/>
      <c r="T1171" s="411"/>
      <c r="U1171" s="659"/>
      <c r="V1171" s="659"/>
      <c r="W1171" s="411"/>
      <c r="X1171" s="411"/>
      <c r="Y1171" s="411"/>
      <c r="Z1171" s="411"/>
      <c r="AA1171" s="411"/>
      <c r="AB1171" s="411"/>
      <c r="AC1171" s="411"/>
      <c r="AD1171" s="411"/>
      <c r="AE1171" s="411"/>
    </row>
    <row r="1172">
      <c r="A1172" s="656"/>
      <c r="B1172" s="411"/>
      <c r="C1172" s="411"/>
      <c r="D1172" s="411"/>
      <c r="E1172" s="656"/>
      <c r="F1172" s="411"/>
      <c r="G1172" s="411"/>
      <c r="H1172" s="411"/>
      <c r="I1172" s="411"/>
      <c r="J1172" s="411"/>
      <c r="K1172" s="657"/>
      <c r="L1172" s="657"/>
      <c r="M1172" s="657"/>
      <c r="N1172" s="657"/>
      <c r="O1172" s="411"/>
      <c r="P1172" s="411"/>
      <c r="Q1172" s="411"/>
      <c r="R1172" s="658"/>
      <c r="S1172" s="411"/>
      <c r="T1172" s="411"/>
      <c r="U1172" s="659"/>
      <c r="V1172" s="659"/>
      <c r="W1172" s="411"/>
      <c r="X1172" s="411"/>
      <c r="Y1172" s="411"/>
      <c r="Z1172" s="411"/>
      <c r="AA1172" s="411"/>
      <c r="AB1172" s="411"/>
      <c r="AC1172" s="411"/>
      <c r="AD1172" s="411"/>
      <c r="AE1172" s="411"/>
    </row>
    <row r="1173">
      <c r="A1173" s="656"/>
      <c r="B1173" s="411"/>
      <c r="C1173" s="411"/>
      <c r="D1173" s="411"/>
      <c r="E1173" s="656"/>
      <c r="F1173" s="411"/>
      <c r="G1173" s="411"/>
      <c r="H1173" s="411"/>
      <c r="I1173" s="411"/>
      <c r="J1173" s="411"/>
      <c r="K1173" s="657"/>
      <c r="L1173" s="657"/>
      <c r="M1173" s="657"/>
      <c r="N1173" s="657"/>
      <c r="O1173" s="411"/>
      <c r="P1173" s="411"/>
      <c r="Q1173" s="411"/>
      <c r="R1173" s="658"/>
      <c r="S1173" s="411"/>
      <c r="T1173" s="411"/>
      <c r="U1173" s="659"/>
      <c r="V1173" s="659"/>
      <c r="W1173" s="411"/>
      <c r="X1173" s="411"/>
      <c r="Y1173" s="411"/>
      <c r="Z1173" s="411"/>
      <c r="AA1173" s="411"/>
      <c r="AB1173" s="411"/>
      <c r="AC1173" s="411"/>
      <c r="AD1173" s="411"/>
      <c r="AE1173" s="411"/>
    </row>
    <row r="1174">
      <c r="A1174" s="656"/>
      <c r="B1174" s="411"/>
      <c r="C1174" s="411"/>
      <c r="D1174" s="411"/>
      <c r="E1174" s="656"/>
      <c r="F1174" s="411"/>
      <c r="G1174" s="411"/>
      <c r="H1174" s="411"/>
      <c r="I1174" s="411"/>
      <c r="J1174" s="411"/>
      <c r="K1174" s="657"/>
      <c r="L1174" s="657"/>
      <c r="M1174" s="657"/>
      <c r="N1174" s="657"/>
      <c r="O1174" s="411"/>
      <c r="P1174" s="411"/>
      <c r="Q1174" s="411"/>
      <c r="R1174" s="658"/>
      <c r="S1174" s="411"/>
      <c r="T1174" s="411"/>
      <c r="U1174" s="659"/>
      <c r="V1174" s="659"/>
      <c r="W1174" s="411"/>
      <c r="X1174" s="411"/>
      <c r="Y1174" s="411"/>
      <c r="Z1174" s="411"/>
      <c r="AA1174" s="411"/>
      <c r="AB1174" s="411"/>
      <c r="AC1174" s="411"/>
      <c r="AD1174" s="411"/>
      <c r="AE1174" s="411"/>
    </row>
  </sheetData>
  <mergeCells count="19">
    <mergeCell ref="B1:E1"/>
    <mergeCell ref="F1:R5"/>
    <mergeCell ref="B2:E2"/>
    <mergeCell ref="B3:E3"/>
    <mergeCell ref="B4:E4"/>
    <mergeCell ref="B5:E5"/>
    <mergeCell ref="A7:R7"/>
    <mergeCell ref="A253:R253"/>
    <mergeCell ref="A256:R256"/>
    <mergeCell ref="A266:R266"/>
    <mergeCell ref="A269:R269"/>
    <mergeCell ref="A274:R274"/>
    <mergeCell ref="A28:R28"/>
    <mergeCell ref="A64:R64"/>
    <mergeCell ref="A101:R101"/>
    <mergeCell ref="A141:R141"/>
    <mergeCell ref="A144:R144"/>
    <mergeCell ref="A189:R189"/>
    <mergeCell ref="A195:R195"/>
  </mergeCells>
  <conditionalFormatting sqref="V8:V27 V29:V63 V65:V100 V102:V140 V143 V145 V149:V163 V166:V169 V172:V179 V181 V189:V194 V200:V204 V206:V214 V254:V255 V257:V260 V262:V265 V267:V268 V270:V272 V275:V277">
    <cfRule type="expression" dxfId="0" priority="1">
      <formula>$K8="Đã bán"</formula>
    </cfRule>
  </conditionalFormatting>
  <conditionalFormatting sqref="V8:V27 V29:V63 V65:V100 V102:V140 V143 V145 V149:V163 V166:V169 V172:V179 V181 V189:V194 V200:V204 V206:V214 V254:V255 V257:V260 V262:V265 V267:V268 V270:V272 V275:V277">
    <cfRule type="expression" dxfId="1" priority="2">
      <formula>$K8="Quỹ CĐT còn hàng"</formula>
    </cfRule>
  </conditionalFormatting>
  <conditionalFormatting sqref="V8:V27 V29:V63 V65:V100 V102:V140 V143 V145 V149:V163 V166:V169 V172:V179 V181 V189:V194 V200:V204 V206:V214 V254:V255 V257:V260 V262:V265 V267:V268 V270:V272 V275:V277">
    <cfRule type="expression" dxfId="2" priority="3">
      <formula>$K8="Quỹ độc quyền SRT còn hàng"</formula>
    </cfRule>
  </conditionalFormatting>
  <conditionalFormatting sqref="V8:V27 V29:V63 V65:V100 V102:V140 V143 V145 V149:V163 V166:V169 V172:V179 V181 V189:V194 V200:V204 V206:V214 V254:V255 V257:V260 V262:V265 V267:V268 V270:V272 V275:V277">
    <cfRule type="expression" dxfId="3" priority="4">
      <formula>$K8="Check Admin"</formula>
    </cfRule>
  </conditionalFormatting>
  <conditionalFormatting sqref="V8:V27 V29:V63 V65:V100 V102:V140 V143 V145 V149:V163 V166:V169 V172:V179 V181 V189:V194 V200:V204 V206:V214 V254:V255 V257:V260 V262:V265 V267:V268 V270:V272 V275:V277">
    <cfRule type="expression" dxfId="4" priority="5">
      <formula>$K8="Đang lock"</formula>
    </cfRule>
  </conditionalFormatting>
  <conditionalFormatting sqref="A6:A598 B6:V589">
    <cfRule type="expression" dxfId="0" priority="6">
      <formula>$Q6="Đã bán"</formula>
    </cfRule>
  </conditionalFormatting>
  <conditionalFormatting sqref="A6:A598 B6:V589">
    <cfRule type="expression" dxfId="1" priority="7">
      <formula>$Q6="Quỹ CĐT còn hàng"</formula>
    </cfRule>
  </conditionalFormatting>
  <conditionalFormatting sqref="A6:A598 B6:V589">
    <cfRule type="expression" dxfId="2" priority="8">
      <formula>$Q6="Quỹ độc quyền SRT còn hàng"</formula>
    </cfRule>
  </conditionalFormatting>
  <conditionalFormatting sqref="A6:A598 B6:V589">
    <cfRule type="expression" dxfId="3" priority="9">
      <formula>$Q6="Check Admin"</formula>
    </cfRule>
  </conditionalFormatting>
  <conditionalFormatting sqref="A6:A598 B6:V589">
    <cfRule type="expression" dxfId="4" priority="10">
      <formula>$Q6="Đang lock"</formula>
    </cfRule>
  </conditionalFormatting>
  <conditionalFormatting sqref="U2:V2">
    <cfRule type="notContainsBlanks" dxfId="5" priority="11">
      <formula>LEN(TRIM(U2))&gt;0</formula>
    </cfRule>
  </conditionalFormatting>
  <dataValidations>
    <dataValidation type="list" allowBlank="1" showErrorMessage="1" sqref="Q8:Q27 Q29:Q63 Q65:Q100 Q102:Q140 Q142:Q143 Q145:Q188 Q190:Q194 Q196:Q252 Q254:Q255 Q257:Q265 Q267:Q268 Q270:Q273 Q275:Q301 Q304:Q589">
      <formula1>"Đã bán,Quỹ CĐT còn hàng,Quỹ độc quyền SRT còn hàng,Check Admin,Đang lock"</formula1>
    </dataValidation>
  </dataValidations>
  <hyperlinks>
    <hyperlink r:id="rId1" ref="S8"/>
    <hyperlink r:id="rId2" ref="S9"/>
    <hyperlink r:id="rId3" ref="S10"/>
    <hyperlink r:id="rId4" ref="S12"/>
    <hyperlink r:id="rId5" ref="S14"/>
    <hyperlink r:id="rId6" ref="S16"/>
    <hyperlink r:id="rId7" ref="S18"/>
    <hyperlink r:id="rId8" ref="S19"/>
    <hyperlink r:id="rId9" ref="S20"/>
    <hyperlink r:id="rId10" ref="S22"/>
    <hyperlink r:id="rId11" ref="S23"/>
    <hyperlink r:id="rId12" ref="S24"/>
    <hyperlink r:id="rId13" ref="S25"/>
    <hyperlink r:id="rId14" ref="S26"/>
    <hyperlink r:id="rId15" ref="S27"/>
    <hyperlink r:id="rId16" ref="S30"/>
    <hyperlink r:id="rId17" ref="S31"/>
    <hyperlink r:id="rId18" ref="S32"/>
    <hyperlink r:id="rId19" ref="S34"/>
    <hyperlink r:id="rId20" ref="S35"/>
    <hyperlink r:id="rId21" ref="S37"/>
    <hyperlink r:id="rId22" ref="S38"/>
    <hyperlink r:id="rId23" ref="S39"/>
    <hyperlink r:id="rId24" ref="S40"/>
    <hyperlink r:id="rId25" ref="S41"/>
    <hyperlink r:id="rId26" ref="S42"/>
    <hyperlink r:id="rId27" ref="S44"/>
    <hyperlink r:id="rId28" ref="S45"/>
    <hyperlink r:id="rId29" ref="S46"/>
    <hyperlink r:id="rId30" ref="S47"/>
    <hyperlink r:id="rId31" ref="S48"/>
    <hyperlink r:id="rId32" ref="S50"/>
    <hyperlink r:id="rId33" ref="S51"/>
    <hyperlink r:id="rId34" ref="S52"/>
    <hyperlink r:id="rId35" ref="S53"/>
    <hyperlink r:id="rId36" ref="S54"/>
    <hyperlink r:id="rId37" ref="S55"/>
    <hyperlink r:id="rId38" ref="S56"/>
    <hyperlink r:id="rId39" ref="S57"/>
    <hyperlink r:id="rId40" ref="S58"/>
    <hyperlink r:id="rId41" ref="S59"/>
    <hyperlink r:id="rId42" ref="S60"/>
    <hyperlink r:id="rId43" ref="S61"/>
    <hyperlink r:id="rId44" ref="S62"/>
    <hyperlink r:id="rId45" ref="S63"/>
    <hyperlink r:id="rId46" ref="S65"/>
    <hyperlink r:id="rId47" ref="S66"/>
    <hyperlink r:id="rId48" ref="S67"/>
    <hyperlink r:id="rId49" ref="S68"/>
    <hyperlink r:id="rId50" ref="S69"/>
    <hyperlink r:id="rId51" ref="S70"/>
    <hyperlink r:id="rId52" ref="S71"/>
    <hyperlink r:id="rId53" ref="S72"/>
    <hyperlink r:id="rId54" ref="S73"/>
    <hyperlink r:id="rId55" ref="S74"/>
    <hyperlink r:id="rId56" ref="S75"/>
    <hyperlink r:id="rId57" ref="S76"/>
    <hyperlink r:id="rId58" ref="S77"/>
    <hyperlink r:id="rId59" ref="S78"/>
    <hyperlink r:id="rId60" ref="S79"/>
    <hyperlink r:id="rId61" ref="S80"/>
    <hyperlink r:id="rId62" location="gid=2023340776" ref="R81"/>
    <hyperlink r:id="rId63" ref="S81"/>
    <hyperlink r:id="rId64" ref="S82"/>
    <hyperlink r:id="rId65" ref="S83"/>
    <hyperlink r:id="rId66" ref="S84"/>
    <hyperlink r:id="rId67" ref="S87"/>
    <hyperlink r:id="rId68" ref="S88"/>
    <hyperlink r:id="rId69" ref="S90"/>
    <hyperlink r:id="rId70" ref="S94"/>
    <hyperlink r:id="rId71" ref="S95"/>
    <hyperlink r:id="rId72" ref="S96"/>
    <hyperlink r:id="rId73" ref="S97"/>
    <hyperlink r:id="rId74" ref="S98"/>
    <hyperlink r:id="rId75" ref="S99"/>
    <hyperlink r:id="rId76" ref="S100"/>
    <hyperlink r:id="rId77" ref="S102"/>
    <hyperlink r:id="rId78" ref="S103"/>
    <hyperlink r:id="rId79" ref="S104"/>
    <hyperlink r:id="rId80" ref="S105"/>
    <hyperlink r:id="rId81" ref="S106"/>
    <hyperlink r:id="rId82" ref="S107"/>
    <hyperlink r:id="rId83" ref="S108"/>
    <hyperlink r:id="rId84" ref="S109"/>
    <hyperlink r:id="rId85" ref="S110"/>
    <hyperlink r:id="rId86" ref="S111"/>
    <hyperlink r:id="rId87" ref="S112"/>
    <hyperlink r:id="rId88" ref="S113"/>
    <hyperlink r:id="rId89" ref="S114"/>
    <hyperlink r:id="rId90" ref="S115"/>
    <hyperlink r:id="rId91" ref="S116"/>
    <hyperlink r:id="rId92" ref="S117"/>
    <hyperlink r:id="rId93" ref="S118"/>
    <hyperlink r:id="rId94" ref="S119"/>
    <hyperlink r:id="rId95" ref="S120"/>
    <hyperlink r:id="rId96" ref="S121"/>
    <hyperlink r:id="rId97" ref="S122"/>
    <hyperlink r:id="rId98" ref="S123"/>
    <hyperlink r:id="rId99" ref="S124"/>
    <hyperlink r:id="rId100" ref="S125"/>
    <hyperlink r:id="rId101" ref="S126"/>
    <hyperlink r:id="rId102" ref="S127"/>
    <hyperlink r:id="rId103" ref="S129"/>
    <hyperlink r:id="rId104" ref="S130"/>
    <hyperlink r:id="rId105" ref="S132"/>
    <hyperlink r:id="rId106" location="gid=1961465236" ref="R135"/>
    <hyperlink r:id="rId107" ref="S135"/>
    <hyperlink r:id="rId108" ref="S136"/>
    <hyperlink r:id="rId109" ref="S137"/>
    <hyperlink r:id="rId110" ref="S142"/>
    <hyperlink r:id="rId111" ref="S143"/>
    <hyperlink r:id="rId112" ref="S145"/>
    <hyperlink r:id="rId113" ref="S146"/>
    <hyperlink r:id="rId114" ref="S147"/>
    <hyperlink r:id="rId115" ref="S148"/>
    <hyperlink r:id="rId116" ref="S149"/>
    <hyperlink r:id="rId117" ref="S150"/>
    <hyperlink r:id="rId118" ref="S151"/>
    <hyperlink r:id="rId119" ref="S152"/>
    <hyperlink r:id="rId120" ref="S153"/>
    <hyperlink r:id="rId121" ref="S154"/>
    <hyperlink r:id="rId122" ref="S155"/>
    <hyperlink r:id="rId123" ref="S156"/>
    <hyperlink r:id="rId124" ref="S157"/>
    <hyperlink r:id="rId125" ref="S158"/>
    <hyperlink r:id="rId126" ref="S159"/>
    <hyperlink r:id="rId127" ref="S160"/>
    <hyperlink r:id="rId128" ref="S161"/>
    <hyperlink r:id="rId129" ref="S162"/>
    <hyperlink r:id="rId130" ref="S164"/>
    <hyperlink r:id="rId131" ref="S165"/>
    <hyperlink r:id="rId132" ref="S167"/>
    <hyperlink r:id="rId133" ref="S168"/>
    <hyperlink r:id="rId134" ref="S169"/>
    <hyperlink r:id="rId135" ref="S171"/>
    <hyperlink r:id="rId136" ref="S172"/>
    <hyperlink r:id="rId137" ref="S173"/>
    <hyperlink r:id="rId138" ref="S174"/>
    <hyperlink r:id="rId139" ref="S175"/>
    <hyperlink r:id="rId140" ref="S176"/>
    <hyperlink r:id="rId141" ref="S177"/>
    <hyperlink r:id="rId142" ref="S178"/>
    <hyperlink r:id="rId143" ref="S179"/>
    <hyperlink r:id="rId144" ref="S180"/>
    <hyperlink r:id="rId145" ref="S181"/>
    <hyperlink r:id="rId146" ref="S182"/>
    <hyperlink r:id="rId147" ref="S184"/>
    <hyperlink r:id="rId148" ref="R185"/>
    <hyperlink r:id="rId149" ref="S185"/>
    <hyperlink r:id="rId150" ref="S187"/>
    <hyperlink r:id="rId151" ref="S188"/>
    <hyperlink r:id="rId152" ref="S190"/>
    <hyperlink r:id="rId153" ref="S191"/>
    <hyperlink r:id="rId154" ref="S192"/>
    <hyperlink r:id="rId155" ref="S193"/>
    <hyperlink r:id="rId156" ref="S194"/>
    <hyperlink r:id="rId157" ref="S196"/>
    <hyperlink r:id="rId158" ref="S197"/>
    <hyperlink r:id="rId159" ref="S198"/>
    <hyperlink r:id="rId160" ref="S199"/>
    <hyperlink r:id="rId161" ref="S200"/>
    <hyperlink r:id="rId162" ref="S201"/>
    <hyperlink r:id="rId163" ref="S202"/>
    <hyperlink r:id="rId164" ref="S203"/>
    <hyperlink r:id="rId165" ref="S204"/>
    <hyperlink r:id="rId166" ref="S205"/>
    <hyperlink r:id="rId167" ref="S206"/>
    <hyperlink r:id="rId168" ref="S207"/>
    <hyperlink r:id="rId169" ref="S208"/>
    <hyperlink r:id="rId170" ref="S209"/>
    <hyperlink r:id="rId171" ref="S210"/>
    <hyperlink r:id="rId172" ref="S211"/>
    <hyperlink r:id="rId173" ref="S212"/>
    <hyperlink r:id="rId174" ref="S213"/>
    <hyperlink r:id="rId175" ref="S214"/>
    <hyperlink r:id="rId176" ref="R215"/>
    <hyperlink r:id="rId177" ref="S215"/>
    <hyperlink r:id="rId178" ref="R216"/>
    <hyperlink r:id="rId179" ref="S216"/>
    <hyperlink r:id="rId180" ref="R217"/>
    <hyperlink r:id="rId181" ref="S217"/>
    <hyperlink r:id="rId182" ref="S218"/>
    <hyperlink r:id="rId183" ref="S219"/>
    <hyperlink r:id="rId184" ref="R220"/>
    <hyperlink r:id="rId185" ref="S220"/>
    <hyperlink r:id="rId186" ref="R221"/>
    <hyperlink r:id="rId187" ref="S221"/>
    <hyperlink r:id="rId188" ref="R222"/>
    <hyperlink r:id="rId189" ref="S222"/>
    <hyperlink r:id="rId190" ref="R223"/>
    <hyperlink r:id="rId191" ref="S223"/>
    <hyperlink r:id="rId192" ref="S224"/>
    <hyperlink r:id="rId193" ref="R225"/>
    <hyperlink r:id="rId194" ref="S225"/>
    <hyperlink r:id="rId195" ref="R226"/>
    <hyperlink r:id="rId196" ref="S226"/>
    <hyperlink r:id="rId197" ref="R227"/>
    <hyperlink r:id="rId198" ref="S227"/>
    <hyperlink r:id="rId199" ref="S228"/>
    <hyperlink r:id="rId200" ref="S229"/>
    <hyperlink r:id="rId201" ref="S230"/>
    <hyperlink r:id="rId202" ref="S231"/>
    <hyperlink r:id="rId203" ref="R232"/>
    <hyperlink r:id="rId204" ref="S232"/>
    <hyperlink r:id="rId205" ref="R233"/>
    <hyperlink r:id="rId206" ref="S233"/>
    <hyperlink r:id="rId207" ref="R234"/>
    <hyperlink r:id="rId208" ref="S234"/>
    <hyperlink r:id="rId209" ref="R235"/>
    <hyperlink r:id="rId210" ref="S235"/>
    <hyperlink r:id="rId211" ref="R236"/>
    <hyperlink r:id="rId212" ref="S236"/>
    <hyperlink r:id="rId213" ref="R237"/>
    <hyperlink r:id="rId214" ref="S237"/>
    <hyperlink r:id="rId215" ref="R238"/>
    <hyperlink r:id="rId216" ref="S238"/>
    <hyperlink r:id="rId217" ref="R239"/>
    <hyperlink r:id="rId218" ref="R240"/>
    <hyperlink r:id="rId219" ref="S240"/>
    <hyperlink r:id="rId220" ref="S241"/>
    <hyperlink r:id="rId221" ref="R242"/>
    <hyperlink r:id="rId222" ref="S242"/>
    <hyperlink r:id="rId223" ref="R243"/>
    <hyperlink r:id="rId224" ref="S243"/>
    <hyperlink r:id="rId225" ref="S244"/>
    <hyperlink r:id="rId226" ref="R245"/>
    <hyperlink r:id="rId227" ref="S245"/>
    <hyperlink r:id="rId228" ref="R246"/>
    <hyperlink r:id="rId229" ref="S246"/>
    <hyperlink r:id="rId230" ref="R247"/>
    <hyperlink r:id="rId231" ref="S247"/>
    <hyperlink r:id="rId232" ref="R248"/>
    <hyperlink r:id="rId233" ref="S248"/>
    <hyperlink r:id="rId234" ref="R249"/>
    <hyperlink r:id="rId235" ref="S249"/>
    <hyperlink r:id="rId236" ref="R250"/>
    <hyperlink r:id="rId237" ref="S250"/>
    <hyperlink r:id="rId238" ref="R251"/>
    <hyperlink r:id="rId239" ref="S251"/>
    <hyperlink r:id="rId240" ref="R252"/>
    <hyperlink r:id="rId241" ref="S252"/>
    <hyperlink r:id="rId242" ref="R254"/>
    <hyperlink r:id="rId243" ref="S254"/>
    <hyperlink r:id="rId244" ref="S255"/>
    <hyperlink r:id="rId245" ref="S257"/>
    <hyperlink r:id="rId246" ref="S258"/>
    <hyperlink r:id="rId247" ref="S259"/>
    <hyperlink r:id="rId248" ref="S260"/>
    <hyperlink r:id="rId249" ref="S261"/>
    <hyperlink r:id="rId250" ref="S262"/>
    <hyperlink r:id="rId251" ref="S263"/>
    <hyperlink r:id="rId252" ref="S264"/>
    <hyperlink r:id="rId253" ref="S265"/>
    <hyperlink r:id="rId254" ref="S267"/>
    <hyperlink r:id="rId255" ref="R268"/>
    <hyperlink r:id="rId256" ref="S268"/>
    <hyperlink r:id="rId257" ref="S270"/>
    <hyperlink r:id="rId258" ref="S271"/>
    <hyperlink r:id="rId259" ref="S272"/>
    <hyperlink r:id="rId260" ref="S273"/>
    <hyperlink r:id="rId261" ref="S275"/>
    <hyperlink r:id="rId262" ref="S276"/>
    <hyperlink r:id="rId263" ref="S277"/>
    <hyperlink r:id="rId264" ref="S278"/>
    <hyperlink r:id="rId265" ref="R279"/>
    <hyperlink r:id="rId266" ref="S279"/>
    <hyperlink r:id="rId267" ref="R280"/>
    <hyperlink r:id="rId268" ref="S280"/>
    <hyperlink r:id="rId269" ref="R281"/>
    <hyperlink r:id="rId270" ref="S281"/>
    <hyperlink r:id="rId271" ref="S282"/>
    <hyperlink r:id="rId272" ref="S283"/>
    <hyperlink r:id="rId273" ref="R284"/>
    <hyperlink r:id="rId274" ref="S284"/>
    <hyperlink r:id="rId275" ref="S285"/>
    <hyperlink r:id="rId276" ref="R286"/>
    <hyperlink r:id="rId277" ref="S286"/>
    <hyperlink r:id="rId278" ref="S291"/>
    <hyperlink r:id="rId279" ref="R292"/>
    <hyperlink r:id="rId280" ref="S292"/>
    <hyperlink r:id="rId281" ref="S293"/>
    <hyperlink r:id="rId282" ref="S294"/>
    <hyperlink r:id="rId283" ref="S295"/>
    <hyperlink r:id="rId284" ref="S296"/>
    <hyperlink r:id="rId285" ref="R297"/>
    <hyperlink r:id="rId286" ref="S297"/>
    <hyperlink r:id="rId287" ref="S298"/>
    <hyperlink r:id="rId288" ref="R313"/>
    <hyperlink r:id="rId289" ref="R316"/>
    <hyperlink r:id="rId290" ref="S316"/>
    <hyperlink r:id="rId291" ref="R318"/>
    <hyperlink r:id="rId292" ref="S318"/>
    <hyperlink r:id="rId293" ref="R321"/>
    <hyperlink r:id="rId294" ref="S321"/>
    <hyperlink r:id="rId295" ref="R322"/>
    <hyperlink r:id="rId296" ref="S322"/>
    <hyperlink r:id="rId297" ref="R323"/>
    <hyperlink r:id="rId298" ref="S323"/>
    <hyperlink r:id="rId299" ref="R326"/>
    <hyperlink r:id="rId300" ref="S326"/>
    <hyperlink r:id="rId301" ref="R328"/>
    <hyperlink r:id="rId302" ref="R329"/>
    <hyperlink r:id="rId303" ref="S329"/>
    <hyperlink r:id="rId304" ref="R330"/>
    <hyperlink r:id="rId305" ref="R331"/>
    <hyperlink r:id="rId306" ref="S331"/>
    <hyperlink r:id="rId307" ref="R332"/>
    <hyperlink r:id="rId308" ref="S332"/>
    <hyperlink r:id="rId309" ref="R333"/>
    <hyperlink r:id="rId310" ref="R334"/>
    <hyperlink r:id="rId311" ref="R335"/>
    <hyperlink r:id="rId312" ref="R346"/>
    <hyperlink r:id="rId313" ref="R347"/>
    <hyperlink r:id="rId314" ref="R350"/>
    <hyperlink r:id="rId315" ref="R353"/>
    <hyperlink r:id="rId316" ref="R552"/>
    <hyperlink r:id="rId317" ref="S552"/>
    <hyperlink r:id="rId318" ref="R553"/>
    <hyperlink r:id="rId319" ref="R554"/>
    <hyperlink r:id="rId320" ref="S554"/>
    <hyperlink r:id="rId321" ref="R555"/>
    <hyperlink r:id="rId322" ref="S555"/>
    <hyperlink r:id="rId323" ref="R556"/>
    <hyperlink r:id="rId324" ref="S556"/>
    <hyperlink r:id="rId325" ref="R557"/>
    <hyperlink r:id="rId326" ref="S557"/>
    <hyperlink r:id="rId327" ref="R558"/>
    <hyperlink r:id="rId328" ref="S558"/>
    <hyperlink r:id="rId329" ref="R559"/>
    <hyperlink r:id="rId330" ref="S559"/>
    <hyperlink r:id="rId331" ref="R560"/>
    <hyperlink r:id="rId332" ref="S560"/>
    <hyperlink r:id="rId333" ref="R561"/>
    <hyperlink r:id="rId334" ref="S561"/>
    <hyperlink r:id="rId335" ref="R562"/>
    <hyperlink r:id="rId336" ref="S562"/>
    <hyperlink r:id="rId337" ref="R563"/>
    <hyperlink r:id="rId338" ref="S563"/>
    <hyperlink r:id="rId339" ref="R564"/>
    <hyperlink r:id="rId340" ref="S564"/>
    <hyperlink r:id="rId341" ref="R565"/>
    <hyperlink r:id="rId342" ref="S565"/>
    <hyperlink r:id="rId343" ref="R566"/>
    <hyperlink r:id="rId344" ref="S566"/>
    <hyperlink r:id="rId345" ref="R567"/>
    <hyperlink r:id="rId346" ref="S567"/>
    <hyperlink r:id="rId347" ref="R568"/>
    <hyperlink r:id="rId348" ref="S568"/>
    <hyperlink r:id="rId349" ref="R569"/>
    <hyperlink r:id="rId350" ref="S569"/>
    <hyperlink r:id="rId351" ref="R570"/>
    <hyperlink r:id="rId352" ref="S570"/>
    <hyperlink r:id="rId353" ref="R571"/>
    <hyperlink r:id="rId354" ref="S571"/>
    <hyperlink r:id="rId355" ref="R572"/>
    <hyperlink r:id="rId356" ref="S572"/>
    <hyperlink r:id="rId357" ref="R573"/>
    <hyperlink r:id="rId358" ref="S573"/>
    <hyperlink r:id="rId359" ref="R574"/>
    <hyperlink r:id="rId360" ref="S574"/>
    <hyperlink r:id="rId361" ref="R575"/>
    <hyperlink r:id="rId362" ref="S575"/>
    <hyperlink r:id="rId363" ref="R576"/>
    <hyperlink r:id="rId364" ref="S576"/>
    <hyperlink r:id="rId365" ref="R577"/>
    <hyperlink r:id="rId366" ref="S577"/>
    <hyperlink r:id="rId367" ref="R578"/>
    <hyperlink r:id="rId368" ref="S578"/>
    <hyperlink r:id="rId369" ref="R579"/>
    <hyperlink r:id="rId370" ref="S579"/>
    <hyperlink r:id="rId371" ref="R580"/>
    <hyperlink r:id="rId372" ref="S580"/>
    <hyperlink r:id="rId373" ref="R581"/>
    <hyperlink r:id="rId374" ref="S581"/>
    <hyperlink r:id="rId375" ref="R582"/>
    <hyperlink r:id="rId376" ref="S582"/>
    <hyperlink r:id="rId377" ref="R583"/>
    <hyperlink r:id="rId378" ref="S583"/>
    <hyperlink r:id="rId379" ref="R584"/>
    <hyperlink r:id="rId380" ref="S584"/>
    <hyperlink r:id="rId381" ref="R585"/>
    <hyperlink r:id="rId382" ref="S585"/>
    <hyperlink r:id="rId383" ref="R586"/>
    <hyperlink r:id="rId384" ref="S586"/>
    <hyperlink r:id="rId385" ref="R587"/>
    <hyperlink r:id="rId386" ref="S587"/>
    <hyperlink r:id="rId387" ref="R588"/>
    <hyperlink r:id="rId388" ref="S588"/>
    <hyperlink r:id="rId389" ref="R589"/>
    <hyperlink r:id="rId390" ref="S58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9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88"/>
    <col customWidth="1" min="2" max="2" width="11.38"/>
    <col customWidth="1" min="3" max="3" width="9.25"/>
    <col customWidth="1" min="4" max="4" width="11.0"/>
    <col customWidth="1" min="5" max="5" width="11.38"/>
    <col customWidth="1" min="6" max="6" width="12.75"/>
    <col customWidth="1" min="7" max="9" width="18.0"/>
    <col customWidth="1" min="10" max="10" width="18.38"/>
    <col customWidth="1" min="11" max="11" width="12.75"/>
    <col customWidth="1" min="12" max="12" width="17.13"/>
    <col customWidth="1" min="13" max="13" width="19.13"/>
    <col customWidth="1" min="14" max="14" width="16.13"/>
    <col customWidth="1" min="15" max="15" width="13.75"/>
    <col customWidth="1" min="16" max="16" width="15.63"/>
    <col customWidth="1" min="17" max="17" width="43.75"/>
    <col customWidth="1" min="18" max="18" width="25.0"/>
  </cols>
  <sheetData>
    <row r="1" ht="23.25" customHeight="1">
      <c r="A1" s="660"/>
      <c r="B1" s="2" t="s">
        <v>0</v>
      </c>
      <c r="C1" s="3"/>
      <c r="D1" s="3"/>
      <c r="E1" s="4"/>
      <c r="F1" s="661" t="s">
        <v>2700</v>
      </c>
      <c r="G1" s="6"/>
      <c r="H1" s="6"/>
      <c r="I1" s="6"/>
      <c r="J1" s="6"/>
      <c r="K1" s="6"/>
      <c r="L1" s="6"/>
      <c r="M1" s="6"/>
      <c r="N1" s="6"/>
      <c r="O1" s="9"/>
      <c r="P1" s="9"/>
      <c r="Q1" s="158"/>
      <c r="R1" s="9"/>
      <c r="S1" s="9"/>
      <c r="T1" s="9"/>
      <c r="U1" s="9"/>
      <c r="V1" s="9"/>
      <c r="W1" s="9"/>
      <c r="X1" s="9"/>
      <c r="Y1" s="9"/>
      <c r="Z1" s="9"/>
    </row>
    <row r="2" ht="23.25" customHeight="1">
      <c r="A2" s="302"/>
      <c r="B2" s="11" t="s">
        <v>2</v>
      </c>
      <c r="C2" s="3"/>
      <c r="D2" s="3"/>
      <c r="E2" s="4"/>
      <c r="F2" s="12"/>
      <c r="O2" s="9"/>
      <c r="P2" s="9"/>
      <c r="Q2" s="158"/>
      <c r="R2" s="9"/>
      <c r="S2" s="9"/>
      <c r="T2" s="9"/>
      <c r="U2" s="9"/>
      <c r="V2" s="9"/>
      <c r="W2" s="9"/>
      <c r="X2" s="9"/>
      <c r="Y2" s="9"/>
      <c r="Z2" s="9"/>
    </row>
    <row r="3" ht="23.25" customHeight="1">
      <c r="A3" s="303"/>
      <c r="B3" s="14" t="s">
        <v>3</v>
      </c>
      <c r="C3" s="3"/>
      <c r="D3" s="3"/>
      <c r="E3" s="4"/>
      <c r="F3" s="12"/>
      <c r="O3" s="9"/>
      <c r="P3" s="9"/>
      <c r="Q3" s="158"/>
      <c r="R3" s="9"/>
      <c r="S3" s="9"/>
      <c r="T3" s="9"/>
      <c r="U3" s="9"/>
      <c r="V3" s="9"/>
      <c r="W3" s="9"/>
      <c r="X3" s="9"/>
      <c r="Y3" s="9"/>
      <c r="Z3" s="9"/>
    </row>
    <row r="4" ht="23.25" customHeight="1">
      <c r="A4" s="304"/>
      <c r="B4" s="2" t="s">
        <v>4</v>
      </c>
      <c r="C4" s="3"/>
      <c r="D4" s="3"/>
      <c r="E4" s="4"/>
      <c r="F4" s="12"/>
      <c r="O4" s="9"/>
      <c r="P4" s="9"/>
      <c r="Q4" s="158"/>
      <c r="R4" s="305"/>
      <c r="S4" s="9"/>
      <c r="T4" s="9"/>
      <c r="U4" s="9"/>
      <c r="V4" s="9"/>
      <c r="W4" s="9"/>
      <c r="X4" s="9"/>
      <c r="Y4" s="9"/>
      <c r="Z4" s="9"/>
    </row>
    <row r="5" ht="23.25" customHeight="1">
      <c r="A5" s="306"/>
      <c r="B5" s="2" t="s">
        <v>5</v>
      </c>
      <c r="C5" s="3"/>
      <c r="D5" s="3"/>
      <c r="E5" s="4"/>
      <c r="F5" s="12"/>
      <c r="O5" s="9"/>
      <c r="P5" s="9"/>
      <c r="Q5" s="158"/>
      <c r="R5" s="9"/>
      <c r="S5" s="9"/>
      <c r="T5" s="9"/>
      <c r="U5" s="9"/>
      <c r="V5" s="9"/>
      <c r="W5" s="9"/>
      <c r="X5" s="9"/>
      <c r="Y5" s="9"/>
      <c r="Z5" s="9"/>
    </row>
    <row r="6" ht="33.0" customHeight="1">
      <c r="A6" s="307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82"/>
      <c r="S6" s="82"/>
      <c r="T6" s="82"/>
      <c r="U6" s="82"/>
      <c r="V6" s="82"/>
      <c r="W6" s="82"/>
      <c r="X6" s="82"/>
      <c r="Y6" s="82"/>
      <c r="Z6" s="82"/>
    </row>
    <row r="7" ht="75.75" customHeight="1">
      <c r="A7" s="264" t="s">
        <v>7</v>
      </c>
      <c r="B7" s="308" t="s">
        <v>1172</v>
      </c>
      <c r="C7" s="662" t="s">
        <v>1391</v>
      </c>
      <c r="D7" s="265" t="s">
        <v>1173</v>
      </c>
      <c r="E7" s="310" t="s">
        <v>1392</v>
      </c>
      <c r="F7" s="266" t="s">
        <v>1174</v>
      </c>
      <c r="G7" s="310" t="s">
        <v>1393</v>
      </c>
      <c r="H7" s="268" t="s">
        <v>1394</v>
      </c>
      <c r="I7" s="268" t="s">
        <v>1395</v>
      </c>
      <c r="J7" s="268" t="s">
        <v>1177</v>
      </c>
      <c r="K7" s="311" t="s">
        <v>251</v>
      </c>
      <c r="L7" s="176" t="s">
        <v>25</v>
      </c>
      <c r="M7" s="271" t="s">
        <v>26</v>
      </c>
      <c r="N7" s="269" t="s">
        <v>27</v>
      </c>
      <c r="O7" s="176" t="s">
        <v>28</v>
      </c>
      <c r="P7" s="176" t="s">
        <v>29</v>
      </c>
      <c r="Q7" s="176" t="s">
        <v>1397</v>
      </c>
      <c r="R7" s="116"/>
      <c r="S7" s="116"/>
      <c r="T7" s="115">
        <v>2.0</v>
      </c>
      <c r="U7" s="116"/>
      <c r="V7" s="116"/>
      <c r="W7" s="116"/>
      <c r="X7" s="116"/>
      <c r="Y7" s="116"/>
      <c r="Z7" s="116"/>
    </row>
    <row r="8" ht="27.75" customHeight="1">
      <c r="A8" s="272" t="s">
        <v>1419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328"/>
      <c r="S8" s="328"/>
      <c r="T8" s="328"/>
      <c r="U8" s="328"/>
      <c r="V8" s="328"/>
      <c r="W8" s="328"/>
      <c r="X8" s="328"/>
      <c r="Y8" s="328"/>
      <c r="Z8" s="328"/>
    </row>
    <row r="9" ht="27.75" customHeight="1">
      <c r="A9" s="27">
        <f t="shared" ref="A9:A12" si="1">Row()-8</f>
        <v>1</v>
      </c>
      <c r="B9" s="329" t="s">
        <v>2701</v>
      </c>
      <c r="C9" s="538">
        <v>45780.0</v>
      </c>
      <c r="D9" s="220" t="s">
        <v>1183</v>
      </c>
      <c r="E9" s="220" t="s">
        <v>1421</v>
      </c>
      <c r="F9" s="220" t="s">
        <v>1422</v>
      </c>
      <c r="G9" s="323">
        <v>6.817213348E9</v>
      </c>
      <c r="H9" s="323">
        <v>6.05582674E8</v>
      </c>
      <c r="I9" s="323">
        <v>3.4086067E7</v>
      </c>
      <c r="J9" s="323">
        <v>7.456882089E9</v>
      </c>
      <c r="K9" s="245"/>
      <c r="L9" s="97">
        <v>2.0E8</v>
      </c>
      <c r="M9" s="277"/>
      <c r="N9" s="593"/>
      <c r="O9" s="225" t="s">
        <v>2702</v>
      </c>
      <c r="P9" s="230">
        <v>45819.0</v>
      </c>
      <c r="Q9" s="320" t="s">
        <v>1501</v>
      </c>
      <c r="R9" s="133"/>
      <c r="S9" s="328"/>
      <c r="T9" s="328"/>
      <c r="U9" s="328"/>
      <c r="V9" s="328"/>
      <c r="W9" s="328"/>
      <c r="X9" s="328"/>
      <c r="Y9" s="328"/>
      <c r="Z9" s="328"/>
    </row>
    <row r="10" ht="27.75" customHeight="1">
      <c r="A10" s="27">
        <f t="shared" si="1"/>
        <v>2</v>
      </c>
      <c r="B10" s="329" t="s">
        <v>1420</v>
      </c>
      <c r="C10" s="538">
        <v>45780.0</v>
      </c>
      <c r="D10" s="220" t="s">
        <v>1183</v>
      </c>
      <c r="E10" s="220" t="s">
        <v>1421</v>
      </c>
      <c r="F10" s="220" t="s">
        <v>1422</v>
      </c>
      <c r="G10" s="323">
        <v>6.746670323E9</v>
      </c>
      <c r="H10" s="323">
        <v>5.98528372E8</v>
      </c>
      <c r="I10" s="323">
        <v>3.3733352E7</v>
      </c>
      <c r="J10" s="323">
        <v>7.378932047E9</v>
      </c>
      <c r="K10" s="245" t="s">
        <v>52</v>
      </c>
      <c r="L10" s="245">
        <v>2.0E8</v>
      </c>
      <c r="M10" s="273"/>
      <c r="N10" s="370" t="s">
        <v>1420</v>
      </c>
      <c r="O10" s="248" t="s">
        <v>1424</v>
      </c>
      <c r="P10" s="130">
        <v>45818.0</v>
      </c>
      <c r="Q10" s="320"/>
      <c r="R10" s="133"/>
      <c r="S10" s="328"/>
      <c r="T10" s="328"/>
      <c r="U10" s="328"/>
      <c r="V10" s="328"/>
      <c r="W10" s="328"/>
      <c r="X10" s="328"/>
      <c r="Y10" s="328"/>
      <c r="Z10" s="328"/>
    </row>
    <row r="11" ht="27.75" customHeight="1">
      <c r="A11" s="27">
        <f t="shared" si="1"/>
        <v>3</v>
      </c>
      <c r="B11" s="329" t="s">
        <v>1425</v>
      </c>
      <c r="C11" s="538">
        <v>45780.0</v>
      </c>
      <c r="D11" s="220" t="s">
        <v>1183</v>
      </c>
      <c r="E11" s="220" t="s">
        <v>1421</v>
      </c>
      <c r="F11" s="220" t="s">
        <v>1422</v>
      </c>
      <c r="G11" s="323">
        <v>7.335410591E9</v>
      </c>
      <c r="H11" s="323">
        <v>6.57402399E8</v>
      </c>
      <c r="I11" s="323">
        <v>3.6677053E7</v>
      </c>
      <c r="J11" s="323">
        <v>8.029490043E9</v>
      </c>
      <c r="K11" s="245"/>
      <c r="L11" s="97">
        <v>2.0E8</v>
      </c>
      <c r="M11" s="277"/>
      <c r="N11" s="593"/>
      <c r="O11" s="248" t="s">
        <v>1426</v>
      </c>
      <c r="P11" s="230">
        <v>45819.0</v>
      </c>
      <c r="Q11" s="320" t="s">
        <v>1501</v>
      </c>
      <c r="R11" s="133"/>
      <c r="S11" s="328"/>
      <c r="T11" s="328"/>
      <c r="U11" s="328"/>
      <c r="V11" s="328"/>
      <c r="W11" s="328"/>
      <c r="X11" s="328"/>
      <c r="Y11" s="328"/>
      <c r="Z11" s="328"/>
    </row>
    <row r="12" ht="27.75" customHeight="1">
      <c r="A12" s="27">
        <f t="shared" si="1"/>
        <v>4</v>
      </c>
      <c r="B12" s="329" t="s">
        <v>2703</v>
      </c>
      <c r="C12" s="538">
        <v>45780.0</v>
      </c>
      <c r="D12" s="220" t="s">
        <v>1183</v>
      </c>
      <c r="E12" s="220" t="s">
        <v>1421</v>
      </c>
      <c r="F12" s="220" t="s">
        <v>1422</v>
      </c>
      <c r="G12" s="323">
        <v>7.06999247E9</v>
      </c>
      <c r="H12" s="323">
        <v>6.30860587E8</v>
      </c>
      <c r="I12" s="323">
        <v>3.5349962E7</v>
      </c>
      <c r="J12" s="323">
        <v>7.736203019E9</v>
      </c>
      <c r="K12" s="245"/>
      <c r="L12" s="97">
        <v>2.0E8</v>
      </c>
      <c r="M12" s="277"/>
      <c r="N12" s="593"/>
      <c r="O12" s="248" t="s">
        <v>2704</v>
      </c>
      <c r="P12" s="230">
        <v>45819.0</v>
      </c>
      <c r="Q12" s="320" t="s">
        <v>1501</v>
      </c>
      <c r="R12" s="133"/>
      <c r="S12" s="328"/>
      <c r="T12" s="328"/>
      <c r="U12" s="328"/>
      <c r="V12" s="328"/>
      <c r="W12" s="328"/>
      <c r="X12" s="328"/>
      <c r="Y12" s="328"/>
      <c r="Z12" s="328"/>
    </row>
    <row r="13" ht="27.75" hidden="1" customHeight="1">
      <c r="A13" s="27">
        <f t="shared" ref="A13:A14" si="2">Row()-9</f>
        <v>4</v>
      </c>
      <c r="B13" s="329" t="s">
        <v>2705</v>
      </c>
      <c r="C13" s="27" t="s">
        <v>1400</v>
      </c>
      <c r="D13" s="27" t="s">
        <v>1183</v>
      </c>
      <c r="E13" s="27" t="s">
        <v>1430</v>
      </c>
      <c r="F13" s="27" t="s">
        <v>1431</v>
      </c>
      <c r="G13" s="323">
        <v>7.001096834E9</v>
      </c>
      <c r="H13" s="323">
        <v>6.23971023E8</v>
      </c>
      <c r="I13" s="323">
        <v>3.5005484E7</v>
      </c>
      <c r="J13" s="323">
        <v>7.660073341E9</v>
      </c>
      <c r="K13" s="245"/>
      <c r="L13" s="97">
        <v>2.0E8</v>
      </c>
      <c r="M13" s="273" t="s">
        <v>0</v>
      </c>
      <c r="N13" s="593"/>
      <c r="O13" s="27"/>
      <c r="P13" s="230">
        <v>45819.0</v>
      </c>
      <c r="Q13" s="320" t="s">
        <v>1501</v>
      </c>
      <c r="R13" s="133"/>
      <c r="S13" s="328"/>
      <c r="T13" s="328"/>
      <c r="U13" s="328"/>
      <c r="V13" s="328"/>
      <c r="W13" s="328"/>
      <c r="X13" s="328"/>
      <c r="Y13" s="328"/>
      <c r="Z13" s="328"/>
    </row>
    <row r="14" ht="26.25" hidden="1" customHeight="1">
      <c r="A14" s="27">
        <f t="shared" si="2"/>
        <v>5</v>
      </c>
      <c r="B14" s="663" t="s">
        <v>2706</v>
      </c>
      <c r="C14" s="249" t="s">
        <v>2707</v>
      </c>
      <c r="D14" s="27" t="s">
        <v>1529</v>
      </c>
      <c r="E14" s="27" t="s">
        <v>1530</v>
      </c>
      <c r="F14" s="27" t="s">
        <v>2708</v>
      </c>
      <c r="G14" s="664">
        <v>9.020408193E9</v>
      </c>
      <c r="H14" s="664">
        <v>8.15750338E8</v>
      </c>
      <c r="I14" s="664">
        <v>4.5102041E7</v>
      </c>
      <c r="J14" s="664">
        <v>9.881260572E9</v>
      </c>
      <c r="K14" s="97"/>
      <c r="L14" s="245">
        <v>2.0E8</v>
      </c>
      <c r="M14" s="273" t="s">
        <v>0</v>
      </c>
      <c r="N14" s="370" t="s">
        <v>2706</v>
      </c>
      <c r="O14" s="27" t="s">
        <v>46</v>
      </c>
      <c r="P14" s="130">
        <v>45820.0</v>
      </c>
      <c r="Q14" s="320" t="s">
        <v>2709</v>
      </c>
      <c r="R14" s="9"/>
      <c r="S14" s="9"/>
      <c r="T14" s="9"/>
      <c r="U14" s="9"/>
      <c r="V14" s="9"/>
      <c r="W14" s="9"/>
      <c r="X14" s="9"/>
      <c r="Y14" s="9"/>
      <c r="Z14" s="9"/>
    </row>
    <row r="15" ht="27.75" hidden="1" customHeight="1">
      <c r="A15" s="27">
        <f>Row()-11</f>
        <v>4</v>
      </c>
      <c r="B15" s="329" t="s">
        <v>2710</v>
      </c>
      <c r="C15" s="538">
        <v>45780.0</v>
      </c>
      <c r="D15" s="220" t="s">
        <v>1183</v>
      </c>
      <c r="E15" s="220" t="s">
        <v>1421</v>
      </c>
      <c r="F15" s="220" t="s">
        <v>1422</v>
      </c>
      <c r="G15" s="323">
        <v>7.28980547E9</v>
      </c>
      <c r="H15" s="323">
        <v>6.52841887E8</v>
      </c>
      <c r="I15" s="323">
        <v>3.6449027E7</v>
      </c>
      <c r="J15" s="323">
        <v>7.979096384E9</v>
      </c>
      <c r="K15" s="97"/>
      <c r="L15" s="245">
        <v>2.0E8</v>
      </c>
      <c r="M15" s="273" t="s">
        <v>0</v>
      </c>
      <c r="N15" s="97"/>
      <c r="O15" s="220"/>
      <c r="P15" s="130">
        <v>45818.0</v>
      </c>
      <c r="Q15" s="320"/>
      <c r="R15" s="133"/>
      <c r="S15" s="328"/>
      <c r="T15" s="328"/>
      <c r="U15" s="328"/>
      <c r="V15" s="328"/>
      <c r="W15" s="328"/>
      <c r="X15" s="328"/>
      <c r="Y15" s="328"/>
      <c r="Z15" s="328"/>
    </row>
    <row r="16" ht="27.75" hidden="1" customHeight="1">
      <c r="A16" s="272" t="s">
        <v>1398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  <c r="R16" s="328"/>
      <c r="S16" s="328"/>
      <c r="T16" s="328"/>
      <c r="U16" s="328"/>
      <c r="V16" s="328"/>
      <c r="W16" s="328"/>
      <c r="X16" s="328"/>
      <c r="Y16" s="328"/>
      <c r="Z16" s="328"/>
    </row>
    <row r="17" ht="27.75" hidden="1" customHeight="1">
      <c r="A17" s="27">
        <f t="shared" ref="A17:A18" si="3">Row()-13</f>
        <v>4</v>
      </c>
      <c r="B17" s="329" t="s">
        <v>2711</v>
      </c>
      <c r="C17" s="538" t="s">
        <v>1400</v>
      </c>
      <c r="D17" s="220" t="s">
        <v>1401</v>
      </c>
      <c r="E17" s="220" t="s">
        <v>1413</v>
      </c>
      <c r="F17" s="220" t="s">
        <v>2712</v>
      </c>
      <c r="G17" s="323">
        <v>6.544964726E9</v>
      </c>
      <c r="H17" s="323">
        <v>5.83433723E8</v>
      </c>
      <c r="I17" s="323">
        <v>3.2724824E7</v>
      </c>
      <c r="J17" s="323">
        <v>7.161123273E9</v>
      </c>
      <c r="K17" s="97"/>
      <c r="L17" s="245">
        <v>2.0E8</v>
      </c>
      <c r="M17" s="273" t="s">
        <v>0</v>
      </c>
      <c r="N17" s="665" t="s">
        <v>2713</v>
      </c>
      <c r="O17" s="27" t="s">
        <v>46</v>
      </c>
      <c r="P17" s="130">
        <v>45818.0</v>
      </c>
      <c r="Q17" s="320" t="s">
        <v>2714</v>
      </c>
      <c r="R17" s="133"/>
      <c r="S17" s="328"/>
      <c r="T17" s="328"/>
      <c r="U17" s="328"/>
      <c r="V17" s="328"/>
      <c r="W17" s="328"/>
      <c r="X17" s="328"/>
      <c r="Y17" s="328"/>
      <c r="Z17" s="328"/>
    </row>
    <row r="18" ht="27.75" hidden="1" customHeight="1">
      <c r="A18" s="27">
        <f t="shared" si="3"/>
        <v>5</v>
      </c>
      <c r="B18" s="329" t="s">
        <v>2715</v>
      </c>
      <c r="C18" s="538" t="s">
        <v>1400</v>
      </c>
      <c r="D18" s="220" t="s">
        <v>1401</v>
      </c>
      <c r="E18" s="220" t="s">
        <v>1413</v>
      </c>
      <c r="F18" s="220" t="s">
        <v>1556</v>
      </c>
      <c r="G18" s="323">
        <v>6.512317569E9</v>
      </c>
      <c r="H18" s="323">
        <v>5.80169007E8</v>
      </c>
      <c r="I18" s="323">
        <v>3.2561588E7</v>
      </c>
      <c r="J18" s="323">
        <v>7.125048164E9</v>
      </c>
      <c r="K18" s="97"/>
      <c r="L18" s="245">
        <v>2.0E8</v>
      </c>
      <c r="M18" s="273" t="s">
        <v>0</v>
      </c>
      <c r="N18" s="665" t="s">
        <v>2716</v>
      </c>
      <c r="O18" s="27" t="s">
        <v>46</v>
      </c>
      <c r="P18" s="130">
        <v>45818.0</v>
      </c>
      <c r="Q18" s="320" t="s">
        <v>2714</v>
      </c>
      <c r="R18" s="133"/>
      <c r="S18" s="328"/>
      <c r="T18" s="328"/>
      <c r="U18" s="328"/>
      <c r="V18" s="328"/>
      <c r="W18" s="328"/>
      <c r="X18" s="328"/>
      <c r="Y18" s="328"/>
      <c r="Z18" s="328"/>
    </row>
    <row r="19" ht="27.75" hidden="1" customHeight="1">
      <c r="A19" s="272" t="s">
        <v>1411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328"/>
      <c r="S19" s="328"/>
      <c r="T19" s="328"/>
      <c r="U19" s="328"/>
      <c r="V19" s="328"/>
      <c r="W19" s="328"/>
      <c r="X19" s="328"/>
      <c r="Y19" s="328"/>
      <c r="Z19" s="328"/>
    </row>
    <row r="20" hidden="1">
      <c r="A20" s="27">
        <f>Row()-14</f>
        <v>6</v>
      </c>
      <c r="B20" s="663" t="s">
        <v>2717</v>
      </c>
      <c r="C20" s="249" t="s">
        <v>2718</v>
      </c>
      <c r="D20" s="27" t="s">
        <v>1401</v>
      </c>
      <c r="E20" s="249" t="s">
        <v>2719</v>
      </c>
      <c r="F20" s="27" t="s">
        <v>2720</v>
      </c>
      <c r="G20" s="664">
        <v>5.922866151E9</v>
      </c>
      <c r="H20" s="664">
        <v>5.21223865E8</v>
      </c>
      <c r="I20" s="664">
        <v>2.9614331E7</v>
      </c>
      <c r="J20" s="664">
        <v>6.473704347E9</v>
      </c>
      <c r="K20" s="97"/>
      <c r="L20" s="245">
        <v>2.0E8</v>
      </c>
      <c r="M20" s="273" t="s">
        <v>0</v>
      </c>
      <c r="N20" s="97"/>
      <c r="O20" s="220"/>
      <c r="P20" s="130">
        <v>45820.0</v>
      </c>
      <c r="Q20" s="320"/>
      <c r="R20" s="9"/>
      <c r="S20" s="9"/>
      <c r="T20" s="9"/>
      <c r="U20" s="9"/>
      <c r="V20" s="9"/>
      <c r="W20" s="9"/>
      <c r="X20" s="9"/>
      <c r="Y20" s="9"/>
      <c r="Z20" s="9"/>
    </row>
    <row r="21" ht="27.75" hidden="1" customHeight="1">
      <c r="A21" s="272" t="s">
        <v>1465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  <c r="R21" s="328"/>
      <c r="S21" s="328"/>
      <c r="T21" s="328"/>
      <c r="U21" s="328"/>
      <c r="V21" s="328"/>
      <c r="W21" s="328"/>
      <c r="X21" s="328"/>
      <c r="Y21" s="328"/>
      <c r="Z21" s="328"/>
    </row>
    <row r="22" hidden="1">
      <c r="A22" s="27">
        <f t="shared" ref="A22:A24" si="4">Row()-8</f>
        <v>14</v>
      </c>
      <c r="B22" s="329" t="s">
        <v>2721</v>
      </c>
      <c r="C22" s="538">
        <v>45780.0</v>
      </c>
      <c r="D22" s="220" t="s">
        <v>1183</v>
      </c>
      <c r="E22" s="220" t="s">
        <v>1421</v>
      </c>
      <c r="F22" s="220" t="s">
        <v>1422</v>
      </c>
      <c r="G22" s="323">
        <v>6.718084201E9</v>
      </c>
      <c r="H22" s="323">
        <v>5.9566976E8</v>
      </c>
      <c r="I22" s="323">
        <v>3.3590421E7</v>
      </c>
      <c r="J22" s="323">
        <v>7.347344382E9</v>
      </c>
      <c r="K22" s="245" t="s">
        <v>52</v>
      </c>
      <c r="L22" s="245">
        <v>2.0E8</v>
      </c>
      <c r="M22" s="273" t="s">
        <v>777</v>
      </c>
      <c r="N22" s="370" t="s">
        <v>2721</v>
      </c>
      <c r="O22" s="248" t="s">
        <v>2722</v>
      </c>
      <c r="P22" s="130">
        <v>45818.0</v>
      </c>
      <c r="Q22" s="320" t="s">
        <v>2723</v>
      </c>
      <c r="R22" s="133"/>
      <c r="S22" s="328"/>
      <c r="T22" s="328"/>
      <c r="U22" s="328"/>
      <c r="V22" s="328"/>
      <c r="W22" s="328"/>
      <c r="X22" s="328"/>
      <c r="Y22" s="328"/>
      <c r="Z22" s="328"/>
    </row>
    <row r="23" hidden="1">
      <c r="A23" s="27">
        <f t="shared" si="4"/>
        <v>15</v>
      </c>
      <c r="B23" s="329" t="s">
        <v>2724</v>
      </c>
      <c r="C23" s="538">
        <v>45780.0</v>
      </c>
      <c r="D23" s="220" t="s">
        <v>1183</v>
      </c>
      <c r="E23" s="220" t="s">
        <v>1421</v>
      </c>
      <c r="F23" s="220" t="s">
        <v>1422</v>
      </c>
      <c r="G23" s="323">
        <v>6.718084201E9</v>
      </c>
      <c r="H23" s="323">
        <v>5.9566976E8</v>
      </c>
      <c r="I23" s="323">
        <v>3.3590421E7</v>
      </c>
      <c r="J23" s="323">
        <v>7.347344382E9</v>
      </c>
      <c r="K23" s="245" t="s">
        <v>52</v>
      </c>
      <c r="L23" s="245">
        <v>2.0E8</v>
      </c>
      <c r="M23" s="273" t="s">
        <v>777</v>
      </c>
      <c r="N23" s="370" t="s">
        <v>2724</v>
      </c>
      <c r="O23" s="248" t="s">
        <v>2725</v>
      </c>
      <c r="P23" s="130">
        <v>45818.0</v>
      </c>
      <c r="Q23" s="320" t="s">
        <v>2723</v>
      </c>
      <c r="R23" s="133"/>
      <c r="S23" s="328"/>
      <c r="T23" s="328"/>
      <c r="U23" s="328"/>
      <c r="V23" s="328"/>
      <c r="W23" s="328"/>
      <c r="X23" s="328"/>
      <c r="Y23" s="328"/>
      <c r="Z23" s="328"/>
    </row>
    <row r="24" ht="27.75" hidden="1" customHeight="1">
      <c r="A24" s="27">
        <f t="shared" si="4"/>
        <v>16</v>
      </c>
      <c r="B24" s="666" t="s">
        <v>2726</v>
      </c>
      <c r="C24" s="538">
        <v>45780.0</v>
      </c>
      <c r="D24" s="220" t="s">
        <v>1183</v>
      </c>
      <c r="E24" s="220" t="s">
        <v>1421</v>
      </c>
      <c r="F24" s="220" t="s">
        <v>1422</v>
      </c>
      <c r="G24" s="323">
        <v>6.917495079E9</v>
      </c>
      <c r="H24" s="323">
        <v>6.15610848E8</v>
      </c>
      <c r="I24" s="323">
        <v>3.4587475E7</v>
      </c>
      <c r="J24" s="323">
        <v>7.567693402E9</v>
      </c>
      <c r="K24" s="245" t="s">
        <v>135</v>
      </c>
      <c r="L24" s="245">
        <v>2.0E8</v>
      </c>
      <c r="M24" s="273" t="s">
        <v>777</v>
      </c>
      <c r="N24" s="370" t="s">
        <v>2726</v>
      </c>
      <c r="O24" s="248" t="s">
        <v>2727</v>
      </c>
      <c r="P24" s="130">
        <v>45818.0</v>
      </c>
      <c r="Q24" s="320" t="s">
        <v>1505</v>
      </c>
      <c r="R24" s="133"/>
      <c r="S24" s="328"/>
      <c r="T24" s="328"/>
      <c r="U24" s="328"/>
      <c r="V24" s="328"/>
      <c r="W24" s="328"/>
      <c r="X24" s="328"/>
      <c r="Y24" s="328"/>
      <c r="Z24" s="328"/>
    </row>
    <row r="25" hidden="1">
      <c r="A25" s="27">
        <f t="shared" ref="A25:A29" si="5">Row()-9</f>
        <v>16</v>
      </c>
      <c r="B25" s="329" t="s">
        <v>2728</v>
      </c>
      <c r="C25" s="538">
        <v>45780.0</v>
      </c>
      <c r="D25" s="220" t="s">
        <v>1183</v>
      </c>
      <c r="E25" s="220" t="s">
        <v>1421</v>
      </c>
      <c r="F25" s="220" t="s">
        <v>1422</v>
      </c>
      <c r="G25" s="323">
        <v>6.817213348E9</v>
      </c>
      <c r="H25" s="323">
        <v>6.05582674E8</v>
      </c>
      <c r="I25" s="323">
        <v>3.4086067E7</v>
      </c>
      <c r="J25" s="323">
        <v>7.456882089E9</v>
      </c>
      <c r="K25" s="245" t="s">
        <v>52</v>
      </c>
      <c r="L25" s="245">
        <v>2.0E8</v>
      </c>
      <c r="M25" s="273" t="s">
        <v>777</v>
      </c>
      <c r="N25" s="370" t="s">
        <v>2728</v>
      </c>
      <c r="O25" s="248" t="s">
        <v>2729</v>
      </c>
      <c r="P25" s="130">
        <v>45818.0</v>
      </c>
      <c r="Q25" s="320" t="s">
        <v>2723</v>
      </c>
      <c r="R25" s="133"/>
      <c r="S25" s="328"/>
      <c r="T25" s="328"/>
      <c r="U25" s="328"/>
      <c r="V25" s="328"/>
      <c r="W25" s="328"/>
      <c r="X25" s="328"/>
      <c r="Y25" s="328"/>
      <c r="Z25" s="328"/>
    </row>
    <row r="26" hidden="1">
      <c r="A26" s="27">
        <f t="shared" si="5"/>
        <v>17</v>
      </c>
      <c r="B26" s="329" t="s">
        <v>2730</v>
      </c>
      <c r="C26" s="538">
        <v>45780.0</v>
      </c>
      <c r="D26" s="220" t="s">
        <v>1183</v>
      </c>
      <c r="E26" s="220" t="s">
        <v>1421</v>
      </c>
      <c r="F26" s="220" t="s">
        <v>1422</v>
      </c>
      <c r="G26" s="323">
        <v>6.509287421E9</v>
      </c>
      <c r="H26" s="323">
        <v>5.74790082E8</v>
      </c>
      <c r="I26" s="323">
        <v>3.2546437E7</v>
      </c>
      <c r="J26" s="323">
        <v>7.11662394E9</v>
      </c>
      <c r="K26" s="245" t="s">
        <v>52</v>
      </c>
      <c r="L26" s="245">
        <v>2.0E8</v>
      </c>
      <c r="M26" s="273" t="s">
        <v>777</v>
      </c>
      <c r="N26" s="370" t="s">
        <v>2730</v>
      </c>
      <c r="O26" s="248" t="s">
        <v>2731</v>
      </c>
      <c r="P26" s="130">
        <v>45818.0</v>
      </c>
      <c r="Q26" s="320" t="s">
        <v>2723</v>
      </c>
      <c r="R26" s="133"/>
      <c r="S26" s="328"/>
      <c r="T26" s="328"/>
      <c r="U26" s="328"/>
      <c r="V26" s="328"/>
      <c r="W26" s="328"/>
      <c r="X26" s="328"/>
      <c r="Y26" s="328"/>
      <c r="Z26" s="328"/>
    </row>
    <row r="27" ht="27.75" hidden="1" customHeight="1">
      <c r="A27" s="27">
        <f t="shared" si="5"/>
        <v>18</v>
      </c>
      <c r="B27" s="666" t="s">
        <v>2732</v>
      </c>
      <c r="C27" s="538">
        <v>45780.0</v>
      </c>
      <c r="D27" s="220" t="s">
        <v>1183</v>
      </c>
      <c r="E27" s="220" t="s">
        <v>1421</v>
      </c>
      <c r="F27" s="220" t="s">
        <v>1422</v>
      </c>
      <c r="G27" s="323">
        <v>6.643655079E9</v>
      </c>
      <c r="H27" s="323">
        <v>5.88226848E8</v>
      </c>
      <c r="I27" s="323">
        <v>3.3218275E7</v>
      </c>
      <c r="J27" s="323">
        <v>7.265100202E9</v>
      </c>
      <c r="K27" s="245" t="s">
        <v>52</v>
      </c>
      <c r="L27" s="245">
        <v>2.0E8</v>
      </c>
      <c r="M27" s="273" t="s">
        <v>777</v>
      </c>
      <c r="N27" s="370" t="s">
        <v>2732</v>
      </c>
      <c r="O27" s="248" t="s">
        <v>2733</v>
      </c>
      <c r="P27" s="130">
        <v>45818.0</v>
      </c>
      <c r="Q27" s="320" t="s">
        <v>1505</v>
      </c>
      <c r="R27" s="133"/>
      <c r="S27" s="328"/>
      <c r="T27" s="328"/>
      <c r="U27" s="328"/>
      <c r="V27" s="328"/>
      <c r="W27" s="328"/>
      <c r="X27" s="328"/>
      <c r="Y27" s="328"/>
      <c r="Z27" s="328"/>
    </row>
    <row r="28" ht="27.75" hidden="1" customHeight="1">
      <c r="A28" s="27">
        <f t="shared" si="5"/>
        <v>19</v>
      </c>
      <c r="B28" s="329" t="s">
        <v>2734</v>
      </c>
      <c r="C28" s="27" t="s">
        <v>1400</v>
      </c>
      <c r="D28" s="27" t="s">
        <v>1183</v>
      </c>
      <c r="E28" s="27" t="s">
        <v>1430</v>
      </c>
      <c r="F28" s="27" t="s">
        <v>2735</v>
      </c>
      <c r="G28" s="323">
        <v>6.503178021E9</v>
      </c>
      <c r="H28" s="323">
        <v>5.74179142E8</v>
      </c>
      <c r="I28" s="323">
        <v>3.251589E7</v>
      </c>
      <c r="J28" s="323">
        <v>7.109873053E9</v>
      </c>
      <c r="K28" s="245"/>
      <c r="L28" s="97">
        <v>2.0E8</v>
      </c>
      <c r="M28" s="273" t="s">
        <v>777</v>
      </c>
      <c r="N28" s="593"/>
      <c r="O28" s="248" t="s">
        <v>2736</v>
      </c>
      <c r="P28" s="230">
        <v>45823.0</v>
      </c>
      <c r="Q28" s="320" t="s">
        <v>1505</v>
      </c>
      <c r="R28" s="133"/>
      <c r="S28" s="328"/>
      <c r="T28" s="328"/>
      <c r="U28" s="328"/>
      <c r="V28" s="328"/>
      <c r="W28" s="328"/>
      <c r="X28" s="328"/>
      <c r="Y28" s="328"/>
      <c r="Z28" s="328"/>
    </row>
    <row r="29" ht="27.75" hidden="1" customHeight="1">
      <c r="A29" s="27">
        <f t="shared" si="5"/>
        <v>20</v>
      </c>
      <c r="B29" s="329" t="s">
        <v>2737</v>
      </c>
      <c r="C29" s="538">
        <v>45780.0</v>
      </c>
      <c r="D29" s="220" t="s">
        <v>1183</v>
      </c>
      <c r="E29" s="220" t="s">
        <v>1421</v>
      </c>
      <c r="F29" s="220" t="s">
        <v>1422</v>
      </c>
      <c r="G29" s="323">
        <v>6.57647125E9</v>
      </c>
      <c r="H29" s="323">
        <v>5.81508465E8</v>
      </c>
      <c r="I29" s="323">
        <v>3.2882356E7</v>
      </c>
      <c r="J29" s="323">
        <v>7.190862071E9</v>
      </c>
      <c r="K29" s="245" t="s">
        <v>52</v>
      </c>
      <c r="L29" s="245">
        <v>2.0E8</v>
      </c>
      <c r="M29" s="273" t="s">
        <v>777</v>
      </c>
      <c r="N29" s="370" t="s">
        <v>2737</v>
      </c>
      <c r="O29" s="248" t="s">
        <v>2738</v>
      </c>
      <c r="P29" s="130">
        <v>45818.0</v>
      </c>
      <c r="Q29" s="320" t="s">
        <v>1505</v>
      </c>
      <c r="R29" s="133"/>
      <c r="S29" s="328"/>
      <c r="T29" s="328"/>
      <c r="U29" s="328"/>
      <c r="V29" s="328"/>
      <c r="W29" s="328"/>
      <c r="X29" s="328"/>
      <c r="Y29" s="328"/>
      <c r="Z29" s="328"/>
    </row>
    <row r="30" ht="26.25" hidden="1" customHeight="1">
      <c r="A30" s="27">
        <f>Row()-11</f>
        <v>19</v>
      </c>
      <c r="B30" s="667" t="s">
        <v>2739</v>
      </c>
      <c r="C30" s="668">
        <v>45780.0</v>
      </c>
      <c r="D30" s="295" t="s">
        <v>1183</v>
      </c>
      <c r="E30" s="295" t="s">
        <v>1421</v>
      </c>
      <c r="F30" s="295" t="s">
        <v>1422</v>
      </c>
      <c r="G30" s="669">
        <v>8.51335803E9</v>
      </c>
      <c r="H30" s="669">
        <v>7.75197143E8</v>
      </c>
      <c r="I30" s="669">
        <v>4.256679E7</v>
      </c>
      <c r="J30" s="368">
        <v>9.331121963E9</v>
      </c>
      <c r="K30" s="90"/>
      <c r="L30" s="243">
        <v>2.0E8</v>
      </c>
      <c r="M30" s="292" t="s">
        <v>777</v>
      </c>
      <c r="N30" s="670"/>
      <c r="O30" s="225" t="s">
        <v>2740</v>
      </c>
      <c r="P30" s="224">
        <v>45823.0</v>
      </c>
      <c r="Q30" s="320" t="s">
        <v>1505</v>
      </c>
      <c r="R30" s="671"/>
      <c r="S30" s="671"/>
      <c r="T30" s="671"/>
      <c r="U30" s="671"/>
      <c r="V30" s="671"/>
      <c r="W30" s="671"/>
      <c r="X30" s="671"/>
      <c r="Y30" s="671"/>
      <c r="Z30" s="671"/>
    </row>
    <row r="31" ht="27.75" hidden="1" customHeight="1">
      <c r="A31" s="272" t="s">
        <v>1428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  <c r="R31" s="328"/>
      <c r="S31" s="328"/>
      <c r="T31" s="328"/>
      <c r="U31" s="328"/>
      <c r="V31" s="328"/>
      <c r="W31" s="328"/>
      <c r="X31" s="328"/>
      <c r="Y31" s="328"/>
      <c r="Z31" s="328"/>
    </row>
    <row r="32" hidden="1">
      <c r="A32" s="27">
        <f t="shared" ref="A32:A33" si="6">Row()-10</f>
        <v>22</v>
      </c>
      <c r="B32" s="329" t="s">
        <v>2741</v>
      </c>
      <c r="C32" s="538">
        <v>45780.0</v>
      </c>
      <c r="D32" s="220" t="s">
        <v>1183</v>
      </c>
      <c r="E32" s="220" t="s">
        <v>1421</v>
      </c>
      <c r="F32" s="220" t="s">
        <v>1422</v>
      </c>
      <c r="G32" s="323">
        <v>7.175288299E9</v>
      </c>
      <c r="H32" s="323">
        <v>6.4139017E8</v>
      </c>
      <c r="I32" s="323">
        <v>3.5876441E7</v>
      </c>
      <c r="J32" s="323">
        <v>7.85255491E9</v>
      </c>
      <c r="K32" s="245" t="s">
        <v>117</v>
      </c>
      <c r="L32" s="245">
        <v>2.0E8</v>
      </c>
      <c r="M32" s="273" t="s">
        <v>777</v>
      </c>
      <c r="N32" s="370" t="s">
        <v>2741</v>
      </c>
      <c r="O32" s="248" t="s">
        <v>2742</v>
      </c>
      <c r="P32" s="130">
        <v>45818.0</v>
      </c>
      <c r="Q32" s="320" t="s">
        <v>2723</v>
      </c>
      <c r="R32" s="133"/>
      <c r="S32" s="328"/>
      <c r="T32" s="328"/>
      <c r="U32" s="328"/>
      <c r="V32" s="328"/>
      <c r="W32" s="328"/>
      <c r="X32" s="328"/>
      <c r="Y32" s="328"/>
      <c r="Z32" s="328"/>
    </row>
    <row r="33" hidden="1">
      <c r="A33" s="28">
        <f t="shared" si="6"/>
        <v>23</v>
      </c>
      <c r="B33" s="672" t="s">
        <v>2743</v>
      </c>
      <c r="C33" s="673" t="s">
        <v>2744</v>
      </c>
      <c r="D33" s="674" t="s">
        <v>1477</v>
      </c>
      <c r="E33" s="674" t="s">
        <v>2745</v>
      </c>
      <c r="F33" s="674" t="s">
        <v>2746</v>
      </c>
      <c r="G33" s="675">
        <v>2.0933523529E10</v>
      </c>
      <c r="H33" s="675">
        <v>1.87128126E9</v>
      </c>
      <c r="I33" s="675">
        <v>1.04667618E8</v>
      </c>
      <c r="J33" s="675">
        <v>2.2909472407E10</v>
      </c>
      <c r="K33" s="243"/>
      <c r="L33" s="243">
        <v>3.0E8</v>
      </c>
      <c r="M33" s="292" t="s">
        <v>777</v>
      </c>
      <c r="N33" s="670"/>
      <c r="O33" s="28"/>
      <c r="P33" s="224">
        <v>45820.0</v>
      </c>
      <c r="Q33" s="320" t="s">
        <v>2723</v>
      </c>
      <c r="R33" s="133"/>
      <c r="S33" s="328"/>
      <c r="T33" s="328"/>
      <c r="U33" s="328"/>
      <c r="V33" s="328"/>
      <c r="W33" s="328"/>
      <c r="X33" s="328"/>
      <c r="Y33" s="328"/>
      <c r="Z33" s="328"/>
    </row>
    <row r="34" ht="27.75" hidden="1" customHeight="1">
      <c r="A34" s="272" t="s">
        <v>2747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4"/>
      <c r="R34" s="328"/>
      <c r="S34" s="328"/>
      <c r="T34" s="328"/>
      <c r="U34" s="328"/>
      <c r="V34" s="328"/>
      <c r="W34" s="328"/>
      <c r="X34" s="328"/>
      <c r="Y34" s="328"/>
      <c r="Z34" s="328"/>
    </row>
    <row r="35" hidden="1">
      <c r="A35" s="27">
        <f>Row()-11</f>
        <v>24</v>
      </c>
      <c r="B35" s="667" t="s">
        <v>2748</v>
      </c>
      <c r="C35" s="676"/>
      <c r="D35" s="295" t="s">
        <v>1477</v>
      </c>
      <c r="E35" s="295" t="s">
        <v>2745</v>
      </c>
      <c r="F35" s="295" t="s">
        <v>2749</v>
      </c>
      <c r="G35" s="669">
        <v>2.6034799139E10</v>
      </c>
      <c r="H35" s="669">
        <v>2.381408821E9</v>
      </c>
      <c r="I35" s="669">
        <v>1.30173996E8</v>
      </c>
      <c r="J35" s="669">
        <v>2.8546381956E10</v>
      </c>
      <c r="K35" s="191"/>
      <c r="L35" s="243">
        <v>3.0E8</v>
      </c>
      <c r="M35" s="292" t="s">
        <v>777</v>
      </c>
      <c r="N35" s="191"/>
      <c r="O35" s="677" t="s">
        <v>2750</v>
      </c>
      <c r="P35" s="224">
        <v>45821.0</v>
      </c>
      <c r="Q35" s="320" t="s">
        <v>2723</v>
      </c>
      <c r="R35" s="328"/>
      <c r="S35" s="328"/>
      <c r="T35" s="328"/>
      <c r="U35" s="328"/>
      <c r="V35" s="328"/>
      <c r="W35" s="328"/>
      <c r="X35" s="328"/>
      <c r="Y35" s="328"/>
      <c r="Z35" s="328"/>
    </row>
    <row r="36" ht="27.75" hidden="1" customHeight="1">
      <c r="A36" s="272" t="s">
        <v>2751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328"/>
      <c r="S36" s="328"/>
      <c r="T36" s="328"/>
      <c r="U36" s="328"/>
      <c r="V36" s="328"/>
      <c r="W36" s="328"/>
      <c r="X36" s="328"/>
      <c r="Y36" s="328"/>
      <c r="Z36" s="328"/>
    </row>
    <row r="37" hidden="1">
      <c r="A37" s="27">
        <f t="shared" ref="A37:A38" si="7">Row()-11</f>
        <v>26</v>
      </c>
      <c r="B37" s="329" t="s">
        <v>2752</v>
      </c>
      <c r="C37" s="538">
        <v>45780.0</v>
      </c>
      <c r="D37" s="220" t="s">
        <v>1183</v>
      </c>
      <c r="E37" s="220" t="s">
        <v>1421</v>
      </c>
      <c r="F37" s="220" t="s">
        <v>1422</v>
      </c>
      <c r="G37" s="323">
        <v>8.671849274E9</v>
      </c>
      <c r="H37" s="323">
        <v>7.91046267E8</v>
      </c>
      <c r="I37" s="323">
        <v>4.3359246E7</v>
      </c>
      <c r="J37" s="323">
        <v>9.506254787E9</v>
      </c>
      <c r="K37" s="245" t="s">
        <v>117</v>
      </c>
      <c r="L37" s="245">
        <v>2.0E8</v>
      </c>
      <c r="M37" s="273" t="s">
        <v>777</v>
      </c>
      <c r="N37" s="370" t="s">
        <v>2752</v>
      </c>
      <c r="O37" s="248" t="s">
        <v>2753</v>
      </c>
      <c r="P37" s="130">
        <v>45818.0</v>
      </c>
      <c r="Q37" s="320" t="s">
        <v>1505</v>
      </c>
      <c r="R37" s="133"/>
      <c r="S37" s="328"/>
      <c r="T37" s="328"/>
      <c r="U37" s="328"/>
      <c r="V37" s="328"/>
      <c r="W37" s="328"/>
      <c r="X37" s="328"/>
      <c r="Y37" s="328"/>
      <c r="Z37" s="328"/>
    </row>
    <row r="38" hidden="1">
      <c r="A38" s="27">
        <f t="shared" si="7"/>
        <v>27</v>
      </c>
      <c r="B38" s="678" t="s">
        <v>2754</v>
      </c>
      <c r="C38" s="249" t="s">
        <v>1400</v>
      </c>
      <c r="D38" s="220" t="s">
        <v>2755</v>
      </c>
      <c r="E38" s="220" t="s">
        <v>2756</v>
      </c>
      <c r="F38" s="220" t="s">
        <v>2757</v>
      </c>
      <c r="G38" s="148"/>
      <c r="H38" s="148"/>
      <c r="I38" s="148"/>
      <c r="J38" s="323">
        <v>1.9200436154E10</v>
      </c>
      <c r="K38" s="97"/>
      <c r="L38" s="245">
        <v>2.0E8</v>
      </c>
      <c r="M38" s="273" t="s">
        <v>777</v>
      </c>
      <c r="N38" s="370" t="s">
        <v>2754</v>
      </c>
      <c r="O38" s="248" t="s">
        <v>2758</v>
      </c>
      <c r="P38" s="130">
        <v>45888.0</v>
      </c>
      <c r="Q38" s="320" t="s">
        <v>1505</v>
      </c>
      <c r="R38" s="7"/>
      <c r="S38" s="7"/>
      <c r="T38" s="7"/>
      <c r="U38" s="7"/>
      <c r="V38" s="7"/>
      <c r="W38" s="7"/>
      <c r="X38" s="7"/>
      <c r="Y38" s="7"/>
      <c r="Z38" s="7"/>
    </row>
    <row r="39" ht="26.25" hidden="1" customHeight="1">
      <c r="A39" s="272" t="s">
        <v>1481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4"/>
      <c r="R39" s="7"/>
      <c r="S39" s="7"/>
      <c r="T39" s="7"/>
      <c r="U39" s="7"/>
      <c r="V39" s="7"/>
      <c r="W39" s="7"/>
      <c r="X39" s="7"/>
      <c r="Y39" s="7"/>
      <c r="Z39" s="7"/>
    </row>
    <row r="40" hidden="1">
      <c r="A40" s="27">
        <f>Row()-12</f>
        <v>28</v>
      </c>
      <c r="B40" s="678" t="s">
        <v>2759</v>
      </c>
      <c r="C40" s="249" t="s">
        <v>1400</v>
      </c>
      <c r="D40" s="220" t="s">
        <v>2755</v>
      </c>
      <c r="E40" s="220" t="s">
        <v>2756</v>
      </c>
      <c r="F40" s="220" t="s">
        <v>2757</v>
      </c>
      <c r="G40" s="148"/>
      <c r="H40" s="148"/>
      <c r="I40" s="148"/>
      <c r="J40" s="323">
        <v>2.24623908E10</v>
      </c>
      <c r="K40" s="97"/>
      <c r="L40" s="245">
        <v>2.0E8</v>
      </c>
      <c r="M40" s="273" t="s">
        <v>777</v>
      </c>
      <c r="N40" s="370" t="s">
        <v>2759</v>
      </c>
      <c r="O40" s="248" t="s">
        <v>2740</v>
      </c>
      <c r="P40" s="130">
        <v>45888.0</v>
      </c>
      <c r="Q40" s="320" t="s">
        <v>2723</v>
      </c>
      <c r="R40" s="7"/>
      <c r="S40" s="7"/>
      <c r="T40" s="7"/>
      <c r="U40" s="7"/>
      <c r="V40" s="7"/>
      <c r="W40" s="7"/>
      <c r="X40" s="7"/>
      <c r="Y40" s="7"/>
      <c r="Z40" s="7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58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58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58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58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58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58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58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58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58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58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58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58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58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58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58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58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58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58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58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58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58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58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58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58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58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58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58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58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58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58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58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58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58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58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58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58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58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58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58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58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58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58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58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58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58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58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58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58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58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58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58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58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58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58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58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58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58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58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58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58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58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58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58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58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58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58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58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58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58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58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58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58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58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58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58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158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58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58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58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158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58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58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58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58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58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58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58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58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58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58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58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58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58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58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158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158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158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58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58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158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158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158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158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158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58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58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58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158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158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58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158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58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58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158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58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158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158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158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58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58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158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158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158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158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58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158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58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158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158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158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158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158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58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158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158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158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158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158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158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158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158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158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158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158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158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158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158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158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158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158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158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158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158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158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158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158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158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158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158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158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158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58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158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158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158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158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158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158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158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158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158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158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158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158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58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158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158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158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158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158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158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158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58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158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158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158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158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158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158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158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158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158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158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158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158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158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158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158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158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158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158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158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158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158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158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158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158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158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158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158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58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158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158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158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158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158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158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158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158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158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158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158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158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158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158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158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158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158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158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158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158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158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158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158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158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158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158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158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158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158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158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158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158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158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158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158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158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158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158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158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158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158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158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158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158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158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158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158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158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158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158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158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158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158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158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158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158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158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158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158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158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158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158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158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158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158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158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158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158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158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158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158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158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158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158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158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158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58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158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158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158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158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58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158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158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158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158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158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158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158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58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158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158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158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158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158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158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158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158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158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158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158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158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158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158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158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158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158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158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158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158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158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158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158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158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158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158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158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158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158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158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158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158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158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158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158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158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158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158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158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158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158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158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158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158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158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158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158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158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158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158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158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158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158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158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158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158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158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158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158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158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158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158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158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158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158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158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158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158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158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158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158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158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158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158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158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158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158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158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158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158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158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158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158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158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158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158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158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158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158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158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158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158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158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158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158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158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158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158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158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158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158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158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158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158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158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158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158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158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158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158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158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158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158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158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158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158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158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158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158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158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158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158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158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158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158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158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158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158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158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158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158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158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158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158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158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158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158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158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158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158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158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158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158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158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158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158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158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158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158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158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158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158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158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158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158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158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158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158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158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158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158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158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158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158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158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158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158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158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158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158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158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158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158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158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158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158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158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158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158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158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158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158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158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158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158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158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158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158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158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158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158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158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158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158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158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158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158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158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158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158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158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158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158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158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158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158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158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158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158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158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158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158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158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158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158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158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158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158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158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158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158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158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158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158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158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158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158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158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158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158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158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158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158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158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158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158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158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158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158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158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158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158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158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158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158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158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158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158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158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158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158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158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158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158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158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158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158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158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158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158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158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158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158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158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158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158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158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158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158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158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158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158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158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158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158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158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158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158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158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158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158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158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158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158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158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158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158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158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158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158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158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158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158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158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158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158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158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158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158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158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158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158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158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158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158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158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158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158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158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158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158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158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158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158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158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158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158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158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158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158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158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158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158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158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158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158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158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158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158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158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158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158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158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158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158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158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158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158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158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158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158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158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158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158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158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158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158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158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158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158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158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158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158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158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158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158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158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158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158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158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158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158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158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158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158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158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158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158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158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158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158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158"/>
      <c r="R713" s="9"/>
      <c r="S713" s="9"/>
      <c r="T713" s="9"/>
      <c r="U713" s="9"/>
      <c r="V713" s="9"/>
      <c r="W713" s="9"/>
      <c r="X713" s="9"/>
      <c r="Y713" s="9"/>
      <c r="Z713" s="9"/>
    </row>
  </sheetData>
  <mergeCells count="15">
    <mergeCell ref="A8:Q8"/>
    <mergeCell ref="A16:Q16"/>
    <mergeCell ref="A19:Q19"/>
    <mergeCell ref="A21:Q21"/>
    <mergeCell ref="A31:Q31"/>
    <mergeCell ref="A34:Q34"/>
    <mergeCell ref="A36:Q36"/>
    <mergeCell ref="A39:Q39"/>
    <mergeCell ref="B1:E1"/>
    <mergeCell ref="F1:N5"/>
    <mergeCell ref="B2:E2"/>
    <mergeCell ref="B3:E3"/>
    <mergeCell ref="B4:E4"/>
    <mergeCell ref="B5:E5"/>
    <mergeCell ref="A6:Q6"/>
  </mergeCells>
  <conditionalFormatting sqref="A7:Q108">
    <cfRule type="expression" dxfId="0" priority="1">
      <formula>$M7="Đã bán"</formula>
    </cfRule>
  </conditionalFormatting>
  <conditionalFormatting sqref="A7:Q108">
    <cfRule type="expression" dxfId="1" priority="2">
      <formula>$M7="Quỹ CĐT còn hàng"</formula>
    </cfRule>
  </conditionalFormatting>
  <conditionalFormatting sqref="A7:Q108">
    <cfRule type="expression" dxfId="2" priority="3">
      <formula>$M7="Quỹ độc quyền SRT còn hàng"</formula>
    </cfRule>
  </conditionalFormatting>
  <conditionalFormatting sqref="A7:Q108">
    <cfRule type="expression" dxfId="3" priority="4">
      <formula>$M7="Check Admin"</formula>
    </cfRule>
  </conditionalFormatting>
  <conditionalFormatting sqref="A7:Q108">
    <cfRule type="expression" dxfId="4" priority="5">
      <formula>$M7="Đang lock"</formula>
    </cfRule>
  </conditionalFormatting>
  <dataValidations>
    <dataValidation type="list" allowBlank="1" showErrorMessage="1" sqref="M9:M15 M17:M18 M20 M22:M30 M32:M33 M35 M37:M38 M40">
      <formula1>"Đã bán,Quỹ CĐT còn hàng,Quỹ độc quyền SRT còn hàng,Check Admin,Đang lock"</formula1>
    </dataValidation>
  </dataValidations>
  <hyperlinks>
    <hyperlink r:id="rId1" ref="O9"/>
    <hyperlink r:id="rId2" ref="N10"/>
    <hyperlink r:id="rId3" ref="O10"/>
    <hyperlink r:id="rId4" ref="O11"/>
    <hyperlink r:id="rId5" ref="O12"/>
    <hyperlink r:id="rId6" ref="N14"/>
    <hyperlink r:id="rId7" ref="N17"/>
    <hyperlink r:id="rId8" ref="N18"/>
    <hyperlink r:id="rId9" ref="N22"/>
    <hyperlink r:id="rId10" ref="O22"/>
    <hyperlink r:id="rId11" ref="N23"/>
    <hyperlink r:id="rId12" ref="O23"/>
    <hyperlink r:id="rId13" ref="N24"/>
    <hyperlink r:id="rId14" ref="O24"/>
    <hyperlink r:id="rId15" ref="N25"/>
    <hyperlink r:id="rId16" ref="O25"/>
    <hyperlink r:id="rId17" ref="N26"/>
    <hyperlink r:id="rId18" ref="O26"/>
    <hyperlink r:id="rId19" ref="N27"/>
    <hyperlink r:id="rId20" ref="O27"/>
    <hyperlink r:id="rId21" ref="O28"/>
    <hyperlink r:id="rId22" ref="N29"/>
    <hyperlink r:id="rId23" ref="O29"/>
    <hyperlink r:id="rId24" ref="O30"/>
    <hyperlink r:id="rId25" ref="N32"/>
    <hyperlink r:id="rId26" ref="O32"/>
    <hyperlink r:id="rId27" ref="O35"/>
    <hyperlink r:id="rId28" ref="N37"/>
    <hyperlink r:id="rId29" ref="O37"/>
    <hyperlink r:id="rId30" ref="N38"/>
    <hyperlink r:id="rId31" ref="O38"/>
    <hyperlink r:id="rId32" ref="N40"/>
    <hyperlink r:id="rId33" ref="O4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4"/>
</worksheet>
</file>